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gineer2\Desktop\VIS(2022-23)-PL045-030-049_printing_1651752185\uploads\VIS(2022-23)-PL045-030-049\other_document\"/>
    </mc:Choice>
  </mc:AlternateContent>
  <bookViews>
    <workbookView xWindow="0" yWindow="0" windowWidth="12075" windowHeight="8715"/>
  </bookViews>
  <sheets>
    <sheet name="Plant &amp; Machinery" sheetId="12" r:id="rId1"/>
    <sheet name="Summary" sheetId="13" r:id="rId2"/>
  </sheets>
  <definedNames>
    <definedName name="_xlnm._FilterDatabase" localSheetId="0" hidden="1">'Plant &amp; Machinery'!$A$3:$R$9</definedName>
  </definedNames>
  <calcPr calcId="152511"/>
</workbook>
</file>

<file path=xl/calcChain.xml><?xml version="1.0" encoding="utf-8"?>
<calcChain xmlns="http://schemas.openxmlformats.org/spreadsheetml/2006/main">
  <c r="F5" i="13" l="1"/>
  <c r="G5" i="13"/>
  <c r="H5" i="13"/>
  <c r="N5" i="12"/>
  <c r="J5" i="12"/>
  <c r="G5" i="12"/>
  <c r="L9" i="12"/>
  <c r="K9" i="12"/>
  <c r="G6" i="12"/>
  <c r="J6" i="12"/>
  <c r="N6" i="12"/>
  <c r="G7" i="12"/>
  <c r="J7" i="12"/>
  <c r="N7" i="12"/>
  <c r="G8" i="12"/>
  <c r="J8" i="12"/>
  <c r="N8" i="12"/>
  <c r="G4" i="12"/>
  <c r="J4" i="12"/>
  <c r="N4" i="12"/>
  <c r="O8" i="12" l="1"/>
  <c r="O6" i="12"/>
  <c r="P6" i="12" s="1"/>
  <c r="R6" i="12" s="1"/>
  <c r="O5" i="12"/>
  <c r="P5" i="12" s="1"/>
  <c r="R5" i="12" s="1"/>
  <c r="N9" i="12"/>
  <c r="P8" i="12"/>
  <c r="R8" i="12" s="1"/>
  <c r="O7" i="12"/>
  <c r="P7" i="12" s="1"/>
  <c r="R7" i="12" s="1"/>
  <c r="O4" i="12"/>
  <c r="P4" i="12" l="1"/>
  <c r="O9" i="12"/>
  <c r="R4" i="12" l="1"/>
  <c r="R9" i="12" s="1"/>
  <c r="I5" i="13" s="1"/>
  <c r="P9" i="12"/>
</calcChain>
</file>

<file path=xl/sharedStrings.xml><?xml version="1.0" encoding="utf-8"?>
<sst xmlns="http://schemas.openxmlformats.org/spreadsheetml/2006/main" count="46" uniqueCount="40">
  <si>
    <t>Asset Class</t>
  </si>
  <si>
    <t>Plant &amp; Machinery</t>
  </si>
  <si>
    <t>Sr. No.</t>
  </si>
  <si>
    <t>Description of Assets</t>
  </si>
  <si>
    <t>Date of Capitalization</t>
  </si>
  <si>
    <t>Date of Valuation</t>
  </si>
  <si>
    <r>
      <t xml:space="preserve">Life Consumed                    </t>
    </r>
    <r>
      <rPr>
        <i/>
        <sz val="10"/>
        <color theme="1"/>
        <rFont val="Calibri"/>
        <family val="2"/>
        <scheme val="minor"/>
      </rPr>
      <t>(Years)</t>
    </r>
  </si>
  <si>
    <r>
      <t xml:space="preserve">Estimated Economic life of the Assets                                     </t>
    </r>
    <r>
      <rPr>
        <i/>
        <sz val="10"/>
        <color theme="1"/>
        <rFont val="Calibri"/>
        <family val="2"/>
        <scheme val="minor"/>
      </rPr>
      <t>(Years)</t>
    </r>
  </si>
  <si>
    <t>Salvage Value</t>
  </si>
  <si>
    <t>Depreciation Factor</t>
  </si>
  <si>
    <t>Cost of Capitalization</t>
  </si>
  <si>
    <t>Book Value</t>
  </si>
  <si>
    <t>Depreciation</t>
  </si>
  <si>
    <t>Depreciated Value</t>
  </si>
  <si>
    <t>Current Depreciated Market Value</t>
  </si>
  <si>
    <t xml:space="preserve">Estimated Reproduction Cost of the Asset                                                               </t>
  </si>
  <si>
    <t>Sr.No</t>
  </si>
  <si>
    <t>Particulars</t>
  </si>
  <si>
    <t xml:space="preserve">ANNEXURE </t>
  </si>
  <si>
    <r>
      <t>Total Acquisition &amp; Production Cost</t>
    </r>
    <r>
      <rPr>
        <b/>
        <sz val="12"/>
        <color rgb="FFFF0000"/>
        <rFont val="Calibri"/>
        <family val="2"/>
        <scheme val="minor"/>
      </rPr>
      <t xml:space="preserve"> 
</t>
    </r>
    <r>
      <rPr>
        <i/>
        <sz val="10"/>
        <color theme="1"/>
        <rFont val="Calibri"/>
        <family val="2"/>
        <scheme val="minor"/>
      </rPr>
      <t>(INR)</t>
    </r>
  </si>
  <si>
    <r>
      <t xml:space="preserve">Total Fair Market Value 
</t>
    </r>
    <r>
      <rPr>
        <i/>
        <sz val="10"/>
        <color theme="1"/>
        <rFont val="Calibri"/>
        <family val="2"/>
        <scheme val="minor"/>
      </rPr>
      <t>(INR)</t>
    </r>
  </si>
  <si>
    <t>Important Note-</t>
  </si>
  <si>
    <t>TOTAL</t>
  </si>
  <si>
    <r>
      <t xml:space="preserve">Total Book Value 
</t>
    </r>
    <r>
      <rPr>
        <i/>
        <sz val="10"/>
        <color theme="1"/>
        <rFont val="Calibri"/>
        <family val="2"/>
        <scheme val="minor"/>
      </rPr>
      <t>(INR)</t>
    </r>
  </si>
  <si>
    <r>
      <t xml:space="preserve">Total Gross Current Reproduction Cost
</t>
    </r>
    <r>
      <rPr>
        <i/>
        <sz val="10"/>
        <color theme="1"/>
        <rFont val="Calibri"/>
        <family val="2"/>
        <scheme val="minor"/>
      </rPr>
      <t>(INR)</t>
    </r>
  </si>
  <si>
    <t xml:space="preserve">  ANNEXURE-F: VALUATION OF PLANT &amp; MACHINERY | HNGIL RISHIKESH | UTTARAKHAND</t>
  </si>
  <si>
    <t>Annexure -A</t>
  </si>
  <si>
    <t>Obsolesence Factor</t>
  </si>
  <si>
    <t>180 HP SS-316 plant with installation</t>
  </si>
  <si>
    <t>Packing plant with installation</t>
  </si>
  <si>
    <t>Small Grinding Machine plant with installation</t>
  </si>
  <si>
    <t>Accessories with fitting and installation</t>
  </si>
  <si>
    <r>
      <t>Rate of Inflation</t>
    </r>
    <r>
      <rPr>
        <b/>
        <sz val="9"/>
        <rFont val="Calibri"/>
        <family val="2"/>
        <scheme val="minor"/>
      </rPr>
      <t xml:space="preserve">        </t>
    </r>
    <r>
      <rPr>
        <b/>
        <sz val="11"/>
        <rFont val="Calibri"/>
        <family val="2"/>
        <scheme val="minor"/>
      </rPr>
      <t xml:space="preserve">
   </t>
    </r>
    <r>
      <rPr>
        <sz val="9"/>
        <rFont val="Calibri"/>
        <family val="2"/>
        <scheme val="minor"/>
      </rPr>
      <t>(%)</t>
    </r>
  </si>
  <si>
    <r>
      <t xml:space="preserve"> VALUATION SUMMARY | PLANT &amp; MACHINERY &amp; OTHER FIXED ASSETS | M/S. DHARA INDIA PRIVATE LIMITED
</t>
    </r>
    <r>
      <rPr>
        <sz val="10"/>
        <color theme="0"/>
        <rFont val="Arial"/>
        <family val="2"/>
      </rPr>
      <t>(SAHARANPUR, UTTAR PRADESH)</t>
    </r>
  </si>
  <si>
    <t>1. Assets like Plant &amp; Machinery pertaining to M/s. Dhara India Private Limited situated at Janta Road, Saharanpur, Uttar Pradesh are considered in this section of valuation report.</t>
  </si>
  <si>
    <t>2. For evaluating useful life of assets, chart of Companies Act-2013 and generally accepted market standards are referred in this assessment to reach the final economical life of a particular asset.</t>
  </si>
  <si>
    <t>3. During the site visit conducted by our engineering team on 25/04/2022, Rishikesh Unit was physically inspected by our team. Different sections set up inside the HNGIL were visually inspected. As per the information available in the public domain, such glass manufacturing industries have a useful life of 25 years.</t>
  </si>
  <si>
    <t>4. Final valuation includes Design, erection, procurement, installation &amp; commissioning charges as well.</t>
  </si>
  <si>
    <t>5. Overall physical condition of the Plant and machinery is average. Hence, considering the fact and as per the physical observation, we have taken the obsolescense factor of 15% to the machinery and equipment present in the plant premises.</t>
  </si>
  <si>
    <t>3. Rate of inflation of all the machines is taken as 0% as all the machines are capitalised in 2021 (as per the information and invoices provided by the client).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</si>
</sst>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164" formatCode="0.000"/>
    <numFmt numFmtId="165" formatCode="_ &quot;₹&quot;\ * #,##0_ ;_ &quot;₹&quot;\ * \-#,##0_ ;_ &quot;₹&quot;\ * &quot;-&quot;??_ ;_ @_ "/>
  </numFmts>
  <fonts count="36" x14ac:knownFonts="1">
    <font>
      <sz val="10"/>
      <name val="Arial"/>
    </font>
    <font>
      <sz val="11"/>
      <color theme="1"/>
      <name val="Calibri"/>
      <family val="2"/>
      <scheme val="minor"/>
    </font>
    <font>
      <sz val="11"/>
      <color theme="1"/>
      <name val="Calibri"/>
      <family val="2"/>
      <scheme val="minor"/>
    </font>
    <font>
      <b/>
      <sz val="10"/>
      <name val="Arial"/>
      <family val="2"/>
    </font>
    <font>
      <b/>
      <sz val="10"/>
      <name val="Arial"/>
      <family val="2"/>
    </font>
    <font>
      <sz val="10"/>
      <name val="Arial"/>
      <family val="2"/>
    </font>
    <font>
      <b/>
      <sz val="11"/>
      <color theme="1"/>
      <name val="Calibri"/>
      <family val="2"/>
      <scheme val="minor"/>
    </font>
    <font>
      <i/>
      <sz val="10"/>
      <color theme="1"/>
      <name val="Calibri"/>
      <family val="2"/>
      <scheme val="minor"/>
    </font>
    <font>
      <sz val="14"/>
      <color theme="0"/>
      <name val="Calibri"/>
      <family val="2"/>
      <scheme val="minor"/>
    </font>
    <font>
      <b/>
      <sz val="11"/>
      <name val="Calibri"/>
      <family val="2"/>
      <scheme val="minor"/>
    </font>
    <font>
      <b/>
      <sz val="9"/>
      <name val="Calibri"/>
      <family val="2"/>
      <scheme val="minor"/>
    </font>
    <font>
      <sz val="9"/>
      <name val="Calibri"/>
      <family val="2"/>
      <scheme val="minor"/>
    </font>
    <font>
      <b/>
      <sz val="12"/>
      <color rgb="FFFF0000"/>
      <name val="Calibri"/>
      <family val="2"/>
      <scheme val="minor"/>
    </font>
    <font>
      <b/>
      <i/>
      <sz val="9"/>
      <color theme="1"/>
      <name val="Arial"/>
      <family val="2"/>
    </font>
    <font>
      <sz val="9"/>
      <color theme="1"/>
      <name val="Verdana"/>
      <family val="2"/>
    </font>
    <font>
      <b/>
      <i/>
      <sz val="11"/>
      <color theme="1"/>
      <name val="Calibri"/>
      <family val="2"/>
      <scheme val="minor"/>
    </font>
    <font>
      <b/>
      <sz val="14"/>
      <color theme="0"/>
      <name val="Calibri"/>
      <family val="2"/>
      <scheme val="minor"/>
    </font>
    <font>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sz val="12"/>
      <color theme="1"/>
      <name val="Arial"/>
      <family val="2"/>
    </font>
    <font>
      <b/>
      <sz val="18"/>
      <color theme="3"/>
      <name val="Calibri Light"/>
      <family val="2"/>
      <scheme val="major"/>
    </font>
  </fonts>
  <fills count="35">
    <fill>
      <patternFill patternType="none"/>
    </fill>
    <fill>
      <patternFill patternType="gray125"/>
    </fill>
    <fill>
      <patternFill patternType="solid">
        <fgColor theme="4" tint="0.79998168889431442"/>
        <bgColor indexed="64"/>
      </patternFill>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thin">
        <color indexed="64"/>
      </top>
      <bottom style="thin">
        <color indexed="64"/>
      </bottom>
      <diagonal/>
    </border>
  </borders>
  <cellStyleXfs count="93">
    <xf numFmtId="0" fontId="0" fillId="0" borderId="0"/>
    <xf numFmtId="44" fontId="5" fillId="0" borderId="0" applyFont="0" applyFill="0" applyBorder="0" applyAlignment="0" applyProtection="0"/>
    <xf numFmtId="9" fontId="5" fillId="0" borderId="0" applyFont="0" applyFill="0" applyBorder="0" applyAlignment="0" applyProtection="0"/>
    <xf numFmtId="44" fontId="2" fillId="0" borderId="0" applyFont="0" applyFill="0" applyBorder="0" applyAlignment="0" applyProtection="0"/>
    <xf numFmtId="0" fontId="14" fillId="0" borderId="0"/>
    <xf numFmtId="0" fontId="19" fillId="0" borderId="14" applyNumberFormat="0" applyFill="0" applyAlignment="0" applyProtection="0"/>
    <xf numFmtId="0" fontId="20" fillId="0" borderId="15" applyNumberFormat="0" applyFill="0" applyAlignment="0" applyProtection="0"/>
    <xf numFmtId="0" fontId="21" fillId="0" borderId="16"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7" applyNumberFormat="0" applyAlignment="0" applyProtection="0"/>
    <xf numFmtId="0" fontId="26" fillId="8" borderId="18" applyNumberFormat="0" applyAlignment="0" applyProtection="0"/>
    <xf numFmtId="0" fontId="27" fillId="8" borderId="17" applyNumberFormat="0" applyAlignment="0" applyProtection="0"/>
    <xf numFmtId="0" fontId="28" fillId="0" borderId="19" applyNumberFormat="0" applyFill="0" applyAlignment="0" applyProtection="0"/>
    <xf numFmtId="0" fontId="29" fillId="9" borderId="2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6" fillId="0" borderId="22" applyNumberFormat="0" applyFill="0" applyAlignment="0" applyProtection="0"/>
    <xf numFmtId="0" fontId="3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2" fillId="34" borderId="0" applyNumberFormat="0" applyBorder="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1"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1" fillId="30"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1" fillId="3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33" fillId="6" borderId="0" applyNumberFormat="0" applyBorder="0" applyAlignment="0" applyProtection="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34" fillId="0" borderId="0"/>
    <xf numFmtId="0" fontId="1" fillId="10" borderId="21" applyNumberFormat="0" applyFont="0" applyAlignment="0" applyProtection="0"/>
    <xf numFmtId="0" fontId="1" fillId="10" borderId="21" applyNumberFormat="0" applyFont="0" applyAlignment="0" applyProtection="0"/>
    <xf numFmtId="0" fontId="1" fillId="10" borderId="21" applyNumberFormat="0" applyFon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0" applyNumberFormat="0" applyFill="0" applyBorder="0" applyAlignment="0" applyProtection="0"/>
  </cellStyleXfs>
  <cellXfs count="63">
    <xf numFmtId="0" fontId="0" fillId="0" borderId="0" xfId="0" applyAlignment="1">
      <alignment vertical="top"/>
    </xf>
    <xf numFmtId="0" fontId="0" fillId="0" borderId="0" xfId="0" applyFill="1" applyBorder="1"/>
    <xf numFmtId="0" fontId="6"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applyBorder="1"/>
    <xf numFmtId="0" fontId="0" fillId="0" borderId="0" xfId="0" applyBorder="1" applyAlignment="1">
      <alignment vertical="top"/>
    </xf>
    <xf numFmtId="0" fontId="0" fillId="0" borderId="0" xfId="0" applyFill="1" applyAlignment="1">
      <alignment vertical="top"/>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44" fontId="6" fillId="2" borderId="1" xfId="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9" fillId="2" borderId="1" xfId="1" applyNumberFormat="1" applyFont="1" applyFill="1" applyBorder="1" applyAlignment="1">
      <alignment horizontal="center" vertical="center" wrapText="1"/>
    </xf>
    <xf numFmtId="0" fontId="0" fillId="0" borderId="1" xfId="0" applyFill="1" applyBorder="1" applyAlignment="1">
      <alignment vertical="top"/>
    </xf>
    <xf numFmtId="9" fontId="0" fillId="0" borderId="1" xfId="0" applyNumberFormat="1" applyFill="1" applyBorder="1" applyAlignment="1">
      <alignment horizontal="center" vertical="center"/>
    </xf>
    <xf numFmtId="44" fontId="4" fillId="0" borderId="1" xfId="1" applyFont="1" applyBorder="1" applyAlignment="1">
      <alignment horizontal="center" vertical="center"/>
    </xf>
    <xf numFmtId="165" fontId="0" fillId="0" borderId="1" xfId="0" applyNumberFormat="1" applyBorder="1"/>
    <xf numFmtId="165" fontId="4" fillId="0" borderId="1" xfId="1" applyNumberFormat="1" applyFont="1" applyBorder="1" applyAlignment="1">
      <alignment horizontal="right" vertical="center"/>
    </xf>
    <xf numFmtId="165" fontId="6" fillId="2" borderId="1" xfId="1" applyNumberFormat="1" applyFont="1" applyFill="1" applyBorder="1" applyAlignment="1">
      <alignment horizontal="center" vertical="center" wrapText="1"/>
    </xf>
    <xf numFmtId="165" fontId="0" fillId="0" borderId="0" xfId="0" applyNumberFormat="1" applyAlignment="1">
      <alignment horizontal="center" vertical="center"/>
    </xf>
    <xf numFmtId="0" fontId="0" fillId="0" borderId="1" xfId="0" applyBorder="1" applyAlignment="1">
      <alignment horizontal="center" vertical="center"/>
    </xf>
    <xf numFmtId="9" fontId="6" fillId="2" borderId="1" xfId="2" applyFont="1" applyFill="1" applyBorder="1" applyAlignment="1">
      <alignment horizontal="center" vertical="center" wrapText="1"/>
    </xf>
    <xf numFmtId="9" fontId="4" fillId="0" borderId="1" xfId="2" applyFont="1" applyBorder="1" applyAlignment="1">
      <alignment horizontal="right" vertical="center"/>
    </xf>
    <xf numFmtId="9" fontId="0" fillId="0" borderId="0" xfId="2" applyFont="1" applyFill="1" applyAlignment="1">
      <alignment vertical="top"/>
    </xf>
    <xf numFmtId="9" fontId="5" fillId="0" borderId="1" xfId="2" applyFont="1" applyBorder="1" applyAlignment="1">
      <alignment horizontal="center"/>
    </xf>
    <xf numFmtId="14" fontId="0" fillId="0" borderId="1" xfId="0" applyNumberFormat="1" applyFill="1" applyBorder="1" applyAlignment="1">
      <alignment horizontal="right" vertical="top"/>
    </xf>
    <xf numFmtId="14"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5" fontId="0" fillId="0" borderId="1" xfId="0" applyNumberFormat="1" applyFill="1" applyBorder="1" applyAlignment="1">
      <alignment horizontal="right" vertical="top"/>
    </xf>
    <xf numFmtId="0" fontId="0" fillId="0" borderId="1" xfId="0" applyBorder="1" applyAlignment="1">
      <alignment horizontal="center" vertical="center"/>
    </xf>
    <xf numFmtId="9" fontId="0" fillId="0" borderId="1" xfId="2" applyNumberFormat="1" applyFont="1" applyFill="1" applyBorder="1" applyAlignment="1">
      <alignment horizontal="center" vertical="center"/>
    </xf>
    <xf numFmtId="165" fontId="0" fillId="0" borderId="0" xfId="0" applyNumberFormat="1" applyAlignment="1">
      <alignment vertical="top"/>
    </xf>
    <xf numFmtId="44" fontId="0" fillId="0" borderId="0" xfId="0" applyNumberFormat="1" applyAlignment="1">
      <alignment vertical="top"/>
    </xf>
    <xf numFmtId="165" fontId="3" fillId="0" borderId="1" xfId="0" applyNumberFormat="1" applyFont="1" applyFill="1" applyBorder="1" applyAlignment="1">
      <alignment horizontal="center" vertical="center"/>
    </xf>
    <xf numFmtId="165" fontId="3" fillId="0" borderId="8"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3" fillId="0" borderId="2" xfId="0" applyFont="1" applyBorder="1" applyAlignment="1">
      <alignment horizontal="center" vertical="top"/>
    </xf>
    <xf numFmtId="0" fontId="3" fillId="0" borderId="10" xfId="0" applyFont="1" applyBorder="1" applyAlignment="1">
      <alignment horizontal="center" vertical="top"/>
    </xf>
    <xf numFmtId="0" fontId="3" fillId="0" borderId="3" xfId="0" applyFont="1" applyBorder="1" applyAlignment="1">
      <alignment horizontal="center" vertical="top"/>
    </xf>
    <xf numFmtId="0" fontId="7" fillId="0" borderId="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3" xfId="0" applyFont="1" applyFill="1" applyBorder="1" applyAlignment="1">
      <alignment horizontal="center"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23" xfId="0" applyFont="1" applyFill="1" applyBorder="1" applyAlignment="1">
      <alignment horizontal="left"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23" xfId="0" applyFont="1" applyFill="1" applyBorder="1" applyAlignment="1">
      <alignment horizontal="left" vertical="center" wrapText="1"/>
    </xf>
  </cellXfs>
  <cellStyles count="93">
    <cellStyle name="20% - Accent1" xfId="21" builtinId="30" customBuiltin="1"/>
    <cellStyle name="20% - Accent1 2" xfId="45"/>
    <cellStyle name="20% - Accent2" xfId="25" builtinId="34" customBuiltin="1"/>
    <cellStyle name="20% - Accent2 2" xfId="46"/>
    <cellStyle name="20% - Accent3" xfId="29" builtinId="38" customBuiltin="1"/>
    <cellStyle name="20% - Accent3 2" xfId="47"/>
    <cellStyle name="20% - Accent4" xfId="33" builtinId="42" customBuiltin="1"/>
    <cellStyle name="20% - Accent4 2" xfId="48"/>
    <cellStyle name="20% - Accent5" xfId="37" builtinId="46" customBuiltin="1"/>
    <cellStyle name="20% - Accent5 2" xfId="49"/>
    <cellStyle name="20% - Accent6" xfId="41" builtinId="50" customBuiltin="1"/>
    <cellStyle name="20% - Accent6 2" xfId="50"/>
    <cellStyle name="40% - Accent1" xfId="22" builtinId="31" customBuiltin="1"/>
    <cellStyle name="40% - Accent1 2" xfId="51"/>
    <cellStyle name="40% - Accent2" xfId="26" builtinId="35" customBuiltin="1"/>
    <cellStyle name="40% - Accent2 2" xfId="52"/>
    <cellStyle name="40% - Accent3" xfId="30" builtinId="39" customBuiltin="1"/>
    <cellStyle name="40% - Accent3 2" xfId="53"/>
    <cellStyle name="40% - Accent4" xfId="34" builtinId="43" customBuiltin="1"/>
    <cellStyle name="40% - Accent4 2" xfId="54"/>
    <cellStyle name="40% - Accent5" xfId="38" builtinId="47" customBuiltin="1"/>
    <cellStyle name="40% - Accent5 2" xfId="55"/>
    <cellStyle name="40% - Accent6" xfId="42" builtinId="51" customBuiltin="1"/>
    <cellStyle name="40% - Accent6 2" xfId="56"/>
    <cellStyle name="60% - Accent1" xfId="23" builtinId="32" customBuiltin="1"/>
    <cellStyle name="60% - Accent1 2" xfId="57"/>
    <cellStyle name="60% - Accent1 3" xfId="58"/>
    <cellStyle name="60% - Accent1 4" xfId="59"/>
    <cellStyle name="60% - Accent2" xfId="27" builtinId="36" customBuiltin="1"/>
    <cellStyle name="60% - Accent2 2" xfId="60"/>
    <cellStyle name="60% - Accent2 3" xfId="61"/>
    <cellStyle name="60% - Accent2 4" xfId="62"/>
    <cellStyle name="60% - Accent3" xfId="31" builtinId="40" customBuiltin="1"/>
    <cellStyle name="60% - Accent3 2" xfId="63"/>
    <cellStyle name="60% - Accent3 3" xfId="64"/>
    <cellStyle name="60% - Accent3 4" xfId="65"/>
    <cellStyle name="60% - Accent4" xfId="35" builtinId="44" customBuiltin="1"/>
    <cellStyle name="60% - Accent4 2" xfId="66"/>
    <cellStyle name="60% - Accent4 3" xfId="67"/>
    <cellStyle name="60% - Accent4 4" xfId="68"/>
    <cellStyle name="60% - Accent5" xfId="39" builtinId="48" customBuiltin="1"/>
    <cellStyle name="60% - Accent5 2" xfId="69"/>
    <cellStyle name="60% - Accent5 3" xfId="70"/>
    <cellStyle name="60% - Accent5 4" xfId="71"/>
    <cellStyle name="60% - Accent6" xfId="43" builtinId="52" customBuiltin="1"/>
    <cellStyle name="60% - Accent6 2" xfId="72"/>
    <cellStyle name="60% - Accent6 3" xfId="73"/>
    <cellStyle name="60% - Accent6 4" xfId="74"/>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urrency" xfId="1" builtinId="4"/>
    <cellStyle name="Currency 4"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eutral 2" xfId="75"/>
    <cellStyle name="Neutral 3" xfId="76"/>
    <cellStyle name="Neutral 4" xfId="77"/>
    <cellStyle name="Normal" xfId="0" builtinId="0"/>
    <cellStyle name="Normal 16" xfId="78"/>
    <cellStyle name="Normal 2" xfId="4"/>
    <cellStyle name="Normal 2 2" xfId="79"/>
    <cellStyle name="Normal 3" xfId="80"/>
    <cellStyle name="Normal 4" xfId="81"/>
    <cellStyle name="Normal 5" xfId="82"/>
    <cellStyle name="Normal 5 2" xfId="83"/>
    <cellStyle name="Normal 6" xfId="84"/>
    <cellStyle name="Normal 7" xfId="85"/>
    <cellStyle name="Normal 8" xfId="44"/>
    <cellStyle name="Note 2" xfId="87"/>
    <cellStyle name="Note 3" xfId="88"/>
    <cellStyle name="Note 4" xfId="86"/>
    <cellStyle name="Output" xfId="13" builtinId="21" customBuiltin="1"/>
    <cellStyle name="Percent" xfId="2" builtinId="5"/>
    <cellStyle name="Title 2" xfId="90"/>
    <cellStyle name="Title 3" xfId="91"/>
    <cellStyle name="Title 4" xfId="92"/>
    <cellStyle name="Title 5" xfId="89"/>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12"/>
  <sheetViews>
    <sheetView showGridLines="0" tabSelected="1" topLeftCell="B1" zoomScaleNormal="100" workbookViewId="0">
      <pane ySplit="3" topLeftCell="A4" activePane="bottomLeft" state="frozen"/>
      <selection pane="bottomLeft" activeCell="N12" sqref="N12"/>
    </sheetView>
  </sheetViews>
  <sheetFormatPr defaultRowHeight="12.75" x14ac:dyDescent="0.2"/>
  <cols>
    <col min="1" max="1" width="5.28515625" style="6" customWidth="1"/>
    <col min="2" max="2" width="3.85546875" customWidth="1"/>
    <col min="3" max="3" width="16" style="3" customWidth="1"/>
    <col min="4" max="4" width="38.140625" customWidth="1"/>
    <col min="5" max="5" width="13" style="3" customWidth="1"/>
    <col min="6" max="6" width="10.5703125" customWidth="1"/>
    <col min="7" max="7" width="10.140625" customWidth="1"/>
    <col min="8" max="8" width="10.5703125" customWidth="1"/>
    <col min="9" max="9" width="8.42578125" customWidth="1"/>
    <col min="10" max="10" width="12.28515625" customWidth="1"/>
    <col min="11" max="11" width="13.5703125" style="21" customWidth="1"/>
    <col min="12" max="12" width="10.140625" style="21" hidden="1" customWidth="1"/>
    <col min="13" max="13" width="8.7109375" customWidth="1"/>
    <col min="14" max="14" width="13" customWidth="1"/>
    <col min="15" max="15" width="12.42578125" customWidth="1"/>
    <col min="16" max="16" width="11.7109375" style="7" customWidth="1"/>
    <col min="17" max="17" width="12.7109375" style="25" customWidth="1"/>
    <col min="18" max="18" width="12.85546875" customWidth="1"/>
  </cols>
  <sheetData>
    <row r="2" spans="1:18" s="4" customFormat="1" ht="18.75" x14ac:dyDescent="0.2">
      <c r="A2" s="5"/>
      <c r="B2" s="40" t="s">
        <v>25</v>
      </c>
      <c r="C2" s="41"/>
      <c r="D2" s="41"/>
      <c r="E2" s="41"/>
      <c r="F2" s="41"/>
      <c r="G2" s="41"/>
      <c r="H2" s="41"/>
      <c r="I2" s="41"/>
      <c r="J2" s="41"/>
      <c r="K2" s="41"/>
      <c r="L2" s="41"/>
      <c r="M2" s="41"/>
      <c r="N2" s="41"/>
      <c r="O2" s="41"/>
      <c r="P2" s="41"/>
      <c r="Q2" s="41"/>
      <c r="R2" s="41"/>
    </row>
    <row r="3" spans="1:18" s="1" customFormat="1" ht="72.75" x14ac:dyDescent="0.2">
      <c r="B3" s="2" t="s">
        <v>2</v>
      </c>
      <c r="C3" s="2" t="s">
        <v>0</v>
      </c>
      <c r="D3" s="2" t="s">
        <v>3</v>
      </c>
      <c r="E3" s="2" t="s">
        <v>4</v>
      </c>
      <c r="F3" s="2" t="s">
        <v>5</v>
      </c>
      <c r="G3" s="2" t="s">
        <v>6</v>
      </c>
      <c r="H3" s="2" t="s">
        <v>7</v>
      </c>
      <c r="I3" s="2" t="s">
        <v>8</v>
      </c>
      <c r="J3" s="2" t="s">
        <v>9</v>
      </c>
      <c r="K3" s="20" t="s">
        <v>10</v>
      </c>
      <c r="L3" s="20" t="s">
        <v>11</v>
      </c>
      <c r="M3" s="14" t="s">
        <v>32</v>
      </c>
      <c r="N3" s="11" t="s">
        <v>15</v>
      </c>
      <c r="O3" s="10" t="s">
        <v>12</v>
      </c>
      <c r="P3" s="10" t="s">
        <v>13</v>
      </c>
      <c r="Q3" s="23" t="s">
        <v>27</v>
      </c>
      <c r="R3" s="10" t="s">
        <v>14</v>
      </c>
    </row>
    <row r="4" spans="1:18" x14ac:dyDescent="0.2">
      <c r="B4" s="22">
        <v>1</v>
      </c>
      <c r="C4" s="15" t="s">
        <v>1</v>
      </c>
      <c r="D4" s="15" t="s">
        <v>28</v>
      </c>
      <c r="E4" s="27">
        <v>44347</v>
      </c>
      <c r="F4" s="28">
        <v>44670</v>
      </c>
      <c r="G4" s="13">
        <f>(F4-E4)/365</f>
        <v>0.8849315068493151</v>
      </c>
      <c r="H4" s="12">
        <v>20</v>
      </c>
      <c r="I4" s="16">
        <v>0.05</v>
      </c>
      <c r="J4" s="29">
        <f t="shared" ref="J4" si="0">(1-I4)/H4</f>
        <v>4.7500000000000001E-2</v>
      </c>
      <c r="K4" s="30">
        <v>1795000</v>
      </c>
      <c r="L4" s="30"/>
      <c r="M4" s="32">
        <v>0</v>
      </c>
      <c r="N4" s="18">
        <f>K4*(1+M4)</f>
        <v>1795000</v>
      </c>
      <c r="O4" s="18">
        <f t="shared" ref="O4" si="1">N4*J4*G4</f>
        <v>75451.472602739726</v>
      </c>
      <c r="P4" s="18">
        <f t="shared" ref="P4" si="2">MAX(N4-O4,0)</f>
        <v>1719548.5273972603</v>
      </c>
      <c r="Q4" s="26">
        <v>0.15</v>
      </c>
      <c r="R4" s="18">
        <f>IF(P4&gt;N4*I4,P4*(1-Q4),N4*I4)</f>
        <v>1461616.2482876712</v>
      </c>
    </row>
    <row r="5" spans="1:18" x14ac:dyDescent="0.2">
      <c r="B5" s="31">
        <v>2</v>
      </c>
      <c r="C5" s="15" t="s">
        <v>1</v>
      </c>
      <c r="D5" s="15" t="s">
        <v>28</v>
      </c>
      <c r="E5" s="27">
        <v>44364</v>
      </c>
      <c r="F5" s="28">
        <v>44670</v>
      </c>
      <c r="G5" s="13">
        <f>(F5-E5)/365</f>
        <v>0.83835616438356164</v>
      </c>
      <c r="H5" s="12">
        <v>20</v>
      </c>
      <c r="I5" s="16">
        <v>0.05</v>
      </c>
      <c r="J5" s="29">
        <f t="shared" ref="J5" si="3">(1-I5)/H5</f>
        <v>4.7500000000000001E-2</v>
      </c>
      <c r="K5" s="30">
        <v>1795000</v>
      </c>
      <c r="L5" s="30"/>
      <c r="M5" s="32">
        <v>0</v>
      </c>
      <c r="N5" s="18">
        <f>K5*(1+M5)</f>
        <v>1795000</v>
      </c>
      <c r="O5" s="18">
        <f t="shared" ref="O5" si="4">N5*J5*G5</f>
        <v>71480.34246575342</v>
      </c>
      <c r="P5" s="18">
        <f t="shared" ref="P5" si="5">MAX(N5-O5,0)</f>
        <v>1723519.6575342466</v>
      </c>
      <c r="Q5" s="26">
        <v>0.15</v>
      </c>
      <c r="R5" s="18">
        <f>IF(P5&gt;N5*I5,P5*(1-Q5),N5*I5)</f>
        <v>1464991.7089041094</v>
      </c>
    </row>
    <row r="6" spans="1:18" x14ac:dyDescent="0.2">
      <c r="B6" s="31">
        <v>3</v>
      </c>
      <c r="C6" s="15" t="s">
        <v>1</v>
      </c>
      <c r="D6" s="15" t="s">
        <v>29</v>
      </c>
      <c r="E6" s="27">
        <v>44364</v>
      </c>
      <c r="F6" s="28">
        <v>44671</v>
      </c>
      <c r="G6" s="13">
        <f>(F6-E6)/365</f>
        <v>0.84109589041095889</v>
      </c>
      <c r="H6" s="12">
        <v>15</v>
      </c>
      <c r="I6" s="16">
        <v>0.05</v>
      </c>
      <c r="J6" s="29">
        <f t="shared" ref="J6:J8" si="6">(1-I6)/H6</f>
        <v>6.3333333333333325E-2</v>
      </c>
      <c r="K6" s="30">
        <v>925000</v>
      </c>
      <c r="L6" s="30"/>
      <c r="M6" s="32">
        <v>0</v>
      </c>
      <c r="N6" s="18">
        <f t="shared" ref="N6:N8" si="7">K6*(1+M6)</f>
        <v>925000</v>
      </c>
      <c r="O6" s="18">
        <f t="shared" ref="O6:O8" si="8">N6*J6*G6</f>
        <v>49274.200913242006</v>
      </c>
      <c r="P6" s="18">
        <f t="shared" ref="P6:P8" si="9">MAX(N6-O6,0)</f>
        <v>875725.79908675794</v>
      </c>
      <c r="Q6" s="26">
        <v>0.15</v>
      </c>
      <c r="R6" s="18">
        <f t="shared" ref="R6:R8" si="10">IF(P6&gt;N6*I6,P6*(1-Q6),N6*I6)</f>
        <v>744366.9292237442</v>
      </c>
    </row>
    <row r="7" spans="1:18" x14ac:dyDescent="0.2">
      <c r="B7" s="31">
        <v>4</v>
      </c>
      <c r="C7" s="15" t="s">
        <v>1</v>
      </c>
      <c r="D7" s="15" t="s">
        <v>30</v>
      </c>
      <c r="E7" s="27">
        <v>44347</v>
      </c>
      <c r="F7" s="28">
        <v>44672</v>
      </c>
      <c r="G7" s="13">
        <f>(F7-E7)/365</f>
        <v>0.8904109589041096</v>
      </c>
      <c r="H7" s="12">
        <v>10</v>
      </c>
      <c r="I7" s="16">
        <v>0.05</v>
      </c>
      <c r="J7" s="29">
        <f t="shared" si="6"/>
        <v>9.5000000000000001E-2</v>
      </c>
      <c r="K7" s="30">
        <v>121500</v>
      </c>
      <c r="L7" s="30"/>
      <c r="M7" s="32">
        <v>0</v>
      </c>
      <c r="N7" s="18">
        <f t="shared" si="7"/>
        <v>121500</v>
      </c>
      <c r="O7" s="18">
        <f t="shared" si="8"/>
        <v>10277.568493150686</v>
      </c>
      <c r="P7" s="18">
        <f t="shared" si="9"/>
        <v>111222.43150684932</v>
      </c>
      <c r="Q7" s="26">
        <v>0.15</v>
      </c>
      <c r="R7" s="18">
        <f t="shared" si="10"/>
        <v>94539.066780821915</v>
      </c>
    </row>
    <row r="8" spans="1:18" x14ac:dyDescent="0.2">
      <c r="B8" s="31">
        <v>5</v>
      </c>
      <c r="C8" s="15" t="s">
        <v>1</v>
      </c>
      <c r="D8" s="15" t="s">
        <v>31</v>
      </c>
      <c r="E8" s="27">
        <v>44347</v>
      </c>
      <c r="F8" s="28">
        <v>44673</v>
      </c>
      <c r="G8" s="13">
        <f>(F8-E8)/365</f>
        <v>0.89315068493150684</v>
      </c>
      <c r="H8" s="12">
        <v>20</v>
      </c>
      <c r="I8" s="16">
        <v>0.05</v>
      </c>
      <c r="J8" s="29">
        <f t="shared" si="6"/>
        <v>4.7500000000000001E-2</v>
      </c>
      <c r="K8" s="30">
        <v>350000</v>
      </c>
      <c r="L8" s="30"/>
      <c r="M8" s="32">
        <v>0</v>
      </c>
      <c r="N8" s="18">
        <f t="shared" si="7"/>
        <v>350000</v>
      </c>
      <c r="O8" s="18">
        <f t="shared" si="8"/>
        <v>14848.630136986301</v>
      </c>
      <c r="P8" s="18">
        <f t="shared" si="9"/>
        <v>335151.36986301368</v>
      </c>
      <c r="Q8" s="26">
        <v>0.15</v>
      </c>
      <c r="R8" s="18">
        <f t="shared" si="10"/>
        <v>284878.66438356164</v>
      </c>
    </row>
    <row r="9" spans="1:18" x14ac:dyDescent="0.2">
      <c r="B9" s="42" t="s">
        <v>22</v>
      </c>
      <c r="C9" s="43"/>
      <c r="D9" s="43"/>
      <c r="E9" s="43"/>
      <c r="F9" s="43"/>
      <c r="G9" s="43"/>
      <c r="H9" s="43"/>
      <c r="I9" s="43"/>
      <c r="J9" s="44"/>
      <c r="K9" s="19">
        <f>SUM(K4:K8)</f>
        <v>4986500</v>
      </c>
      <c r="L9" s="19">
        <f>SUM(L4:L8)</f>
        <v>0</v>
      </c>
      <c r="M9" s="17"/>
      <c r="N9" s="19">
        <f t="shared" ref="N9:P9" si="11">SUM(N4:N8)</f>
        <v>4986500</v>
      </c>
      <c r="O9" s="19">
        <f t="shared" si="11"/>
        <v>221332.21461187213</v>
      </c>
      <c r="P9" s="19">
        <f t="shared" si="11"/>
        <v>4765167.785388127</v>
      </c>
      <c r="Q9" s="24"/>
      <c r="R9" s="19">
        <f>SUM(R4:R8)</f>
        <v>4050392.6175799086</v>
      </c>
    </row>
    <row r="11" spans="1:18" x14ac:dyDescent="0.2">
      <c r="R11" s="33"/>
    </row>
    <row r="12" spans="1:18" x14ac:dyDescent="0.2">
      <c r="R12" s="34"/>
    </row>
  </sheetData>
  <autoFilter ref="A3:R9">
    <sortState ref="A4:X981">
      <sortCondition ref="B3:B981"/>
    </sortState>
  </autoFilter>
  <mergeCells count="2">
    <mergeCell ref="B2:R2"/>
    <mergeCell ref="B9:J9"/>
  </mergeCells>
  <pageMargins left="0.25" right="0.25" top="0.75" bottom="0.75" header="0.3" footer="0.3"/>
  <pageSetup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20"/>
  <sheetViews>
    <sheetView workbookViewId="0">
      <selection activeCell="K9" sqref="K9"/>
    </sheetView>
  </sheetViews>
  <sheetFormatPr defaultColWidth="9.140625" defaultRowHeight="12.75" x14ac:dyDescent="0.2"/>
  <cols>
    <col min="3" max="3" width="8.140625" customWidth="1"/>
    <col min="4" max="4" width="30.42578125" customWidth="1"/>
    <col min="5" max="5" width="12.28515625" customWidth="1"/>
    <col min="6" max="6" width="19.7109375" customWidth="1"/>
    <col min="7" max="7" width="19.7109375" hidden="1" customWidth="1"/>
    <col min="8" max="8" width="23.42578125" customWidth="1"/>
    <col min="9" max="9" width="21.7109375" customWidth="1"/>
  </cols>
  <sheetData>
    <row r="2" spans="3:12" ht="13.5" thickBot="1" x14ac:dyDescent="0.25"/>
    <row r="3" spans="3:12" ht="33" customHeight="1" x14ac:dyDescent="0.2">
      <c r="C3" s="51" t="s">
        <v>33</v>
      </c>
      <c r="D3" s="52"/>
      <c r="E3" s="52"/>
      <c r="F3" s="52"/>
      <c r="G3" s="52"/>
      <c r="H3" s="52"/>
      <c r="I3" s="53"/>
    </row>
    <row r="4" spans="3:12" ht="43.5" x14ac:dyDescent="0.2">
      <c r="C4" s="8" t="s">
        <v>16</v>
      </c>
      <c r="D4" s="2" t="s">
        <v>17</v>
      </c>
      <c r="E4" s="2" t="s">
        <v>18</v>
      </c>
      <c r="F4" s="2" t="s">
        <v>19</v>
      </c>
      <c r="G4" s="2" t="s">
        <v>23</v>
      </c>
      <c r="H4" s="2" t="s">
        <v>24</v>
      </c>
      <c r="I4" s="9" t="s">
        <v>20</v>
      </c>
    </row>
    <row r="5" spans="3:12" ht="15" x14ac:dyDescent="0.2">
      <c r="C5" s="37">
        <v>1</v>
      </c>
      <c r="D5" s="38" t="s">
        <v>1</v>
      </c>
      <c r="E5" s="39" t="s">
        <v>26</v>
      </c>
      <c r="F5" s="35">
        <f>'Plant &amp; Machinery'!K9</f>
        <v>4986500</v>
      </c>
      <c r="G5" s="35">
        <f>'Plant &amp; Machinery'!L9</f>
        <v>0</v>
      </c>
      <c r="H5" s="35">
        <f>'Plant &amp; Machinery'!N9</f>
        <v>4986500</v>
      </c>
      <c r="I5" s="36">
        <f>'Plant &amp; Machinery'!R9</f>
        <v>4050392.6175799086</v>
      </c>
      <c r="L5" s="7"/>
    </row>
    <row r="6" spans="3:12" ht="15" x14ac:dyDescent="0.2">
      <c r="C6" s="54"/>
      <c r="D6" s="55"/>
      <c r="E6" s="55"/>
      <c r="F6" s="55"/>
      <c r="G6" s="55"/>
      <c r="H6" s="55"/>
      <c r="I6" s="56"/>
    </row>
    <row r="7" spans="3:12" x14ac:dyDescent="0.2">
      <c r="C7" s="57" t="s">
        <v>21</v>
      </c>
      <c r="D7" s="58"/>
      <c r="E7" s="58"/>
      <c r="F7" s="58"/>
      <c r="G7" s="58"/>
      <c r="H7" s="58"/>
      <c r="I7" s="59"/>
    </row>
    <row r="8" spans="3:12" ht="23.25" customHeight="1" x14ac:dyDescent="0.2">
      <c r="C8" s="60" t="s">
        <v>34</v>
      </c>
      <c r="D8" s="61"/>
      <c r="E8" s="61"/>
      <c r="F8" s="61"/>
      <c r="G8" s="61"/>
      <c r="H8" s="61"/>
      <c r="I8" s="62"/>
    </row>
    <row r="9" spans="3:12" ht="24" customHeight="1" x14ac:dyDescent="0.2">
      <c r="C9" s="45" t="s">
        <v>35</v>
      </c>
      <c r="D9" s="46"/>
      <c r="E9" s="46"/>
      <c r="F9" s="46"/>
      <c r="G9" s="46"/>
      <c r="H9" s="46"/>
      <c r="I9" s="47"/>
    </row>
    <row r="10" spans="3:12" ht="24.75" customHeight="1" x14ac:dyDescent="0.2">
      <c r="C10" s="45" t="s">
        <v>39</v>
      </c>
      <c r="D10" s="46"/>
      <c r="E10" s="46"/>
      <c r="F10" s="46"/>
      <c r="G10" s="46"/>
      <c r="H10" s="46"/>
      <c r="I10" s="47"/>
    </row>
    <row r="11" spans="3:12" ht="36" customHeight="1" x14ac:dyDescent="0.2">
      <c r="C11" s="45" t="s">
        <v>36</v>
      </c>
      <c r="D11" s="46"/>
      <c r="E11" s="46"/>
      <c r="F11" s="46"/>
      <c r="G11" s="46"/>
      <c r="H11" s="46"/>
      <c r="I11" s="47"/>
    </row>
    <row r="12" spans="3:12" x14ac:dyDescent="0.2">
      <c r="C12" s="45" t="s">
        <v>37</v>
      </c>
      <c r="D12" s="46"/>
      <c r="E12" s="46"/>
      <c r="F12" s="46"/>
      <c r="G12" s="46"/>
      <c r="H12" s="46"/>
      <c r="I12" s="47"/>
    </row>
    <row r="13" spans="3:12" ht="26.25" customHeight="1" thickBot="1" x14ac:dyDescent="0.25">
      <c r="C13" s="48" t="s">
        <v>38</v>
      </c>
      <c r="D13" s="49"/>
      <c r="E13" s="49"/>
      <c r="F13" s="49"/>
      <c r="G13" s="49"/>
      <c r="H13" s="49"/>
      <c r="I13" s="50"/>
    </row>
    <row r="14" spans="3:12" ht="27" customHeight="1" x14ac:dyDescent="0.2"/>
    <row r="15" spans="3:12" s="7" customFormat="1" ht="78.75" customHeight="1" x14ac:dyDescent="0.2">
      <c r="C15"/>
      <c r="D15"/>
      <c r="E15"/>
      <c r="F15"/>
      <c r="G15"/>
      <c r="H15"/>
      <c r="I15"/>
    </row>
    <row r="16" spans="3:12" ht="38.25" customHeight="1" x14ac:dyDescent="0.2"/>
    <row r="17" ht="27" customHeight="1" x14ac:dyDescent="0.2"/>
    <row r="18" ht="27" customHeight="1" x14ac:dyDescent="0.2"/>
    <row r="20" ht="27" customHeight="1" x14ac:dyDescent="0.2"/>
  </sheetData>
  <mergeCells count="9">
    <mergeCell ref="C3:I3"/>
    <mergeCell ref="C6:I6"/>
    <mergeCell ref="C7:I7"/>
    <mergeCell ref="C8:I8"/>
    <mergeCell ref="C12:I12"/>
    <mergeCell ref="C13:I13"/>
    <mergeCell ref="C9:I9"/>
    <mergeCell ref="C11:I11"/>
    <mergeCell ref="C10:I10"/>
  </mergeCells>
  <pageMargins left="1" right="1" top="1" bottom="1" header="0.5" footer="0.5"/>
  <pageSetup scale="73"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Plant &amp; Machinery</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abhishek solanki</cp:lastModifiedBy>
  <cp:revision>1</cp:revision>
  <cp:lastPrinted>2020-01-17T07:44:14Z</cp:lastPrinted>
  <dcterms:created xsi:type="dcterms:W3CDTF">2019-11-05T04:09:41Z</dcterms:created>
  <dcterms:modified xsi:type="dcterms:W3CDTF">2022-05-05T13:07:52Z</dcterms:modified>
  <cp:category/>
</cp:coreProperties>
</file>