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G:\DATA IMP\Uttarakhand\VIS(2022-23)-PL064-048-075, Mrs. Rajeshwari Devi, Dehradun (BOB)\"/>
    </mc:Choice>
  </mc:AlternateContent>
  <xr:revisionPtr revIDLastSave="0" documentId="13_ncr:1_{F77583EB-6523-4862-8880-31011A26D5D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Market Valu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6" i="1" l="1"/>
  <c r="Z5" i="1"/>
  <c r="Z4" i="1"/>
  <c r="H6" i="1"/>
  <c r="R5" i="1"/>
  <c r="S5" i="1" s="1"/>
  <c r="P5" i="1"/>
  <c r="M5" i="1"/>
  <c r="I5" i="1"/>
  <c r="T5" i="1" l="1"/>
  <c r="U5" i="1" s="1"/>
  <c r="W5" i="1" s="1"/>
  <c r="AA5" i="1" s="1"/>
  <c r="M4" i="1"/>
  <c r="I4" i="1"/>
  <c r="I6" i="1" s="1"/>
  <c r="R4" i="1" l="1"/>
  <c r="P4" i="1" l="1"/>
  <c r="S4" i="1" l="1"/>
  <c r="S6" i="1" s="1"/>
  <c r="T4" i="1" l="1"/>
  <c r="U4" i="1" s="1"/>
  <c r="W4" i="1" s="1"/>
  <c r="W6" i="1" s="1"/>
  <c r="AA4" i="1" l="1"/>
</calcChain>
</file>

<file path=xl/sharedStrings.xml><?xml version="1.0" encoding="utf-8"?>
<sst xmlns="http://schemas.openxmlformats.org/spreadsheetml/2006/main" count="38" uniqueCount="37">
  <si>
    <t>Floor</t>
  </si>
  <si>
    <t>Year of Construction</t>
  </si>
  <si>
    <t xml:space="preserve">Year of Valuation </t>
  </si>
  <si>
    <t>Type of Structure</t>
  </si>
  <si>
    <t>Salvage value</t>
  </si>
  <si>
    <t>TOTAL</t>
  </si>
  <si>
    <t>Depreciation Rate</t>
  </si>
  <si>
    <t>Depreciated Value
(INR)</t>
  </si>
  <si>
    <t>Depreciated Replacement Market Value
(INR)</t>
  </si>
  <si>
    <t>Particular</t>
  </si>
  <si>
    <t>Gross Replacement Value
(INR)</t>
  </si>
  <si>
    <r>
      <t xml:space="preserve">Area 
</t>
    </r>
    <r>
      <rPr>
        <i/>
        <sz val="10"/>
        <rFont val="Calibri"/>
        <family val="2"/>
        <scheme val="minor"/>
      </rPr>
      <t>(in sq mtr)</t>
    </r>
  </si>
  <si>
    <r>
      <t xml:space="preserve">Area 
</t>
    </r>
    <r>
      <rPr>
        <i/>
        <sz val="10"/>
        <rFont val="Calibri"/>
        <family val="2"/>
        <scheme val="minor"/>
      </rPr>
      <t>(in sq ft)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</si>
  <si>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sq mtr)</t>
    </r>
  </si>
  <si>
    <t>Construction Category</t>
  </si>
  <si>
    <r>
      <t xml:space="preserve">Height </t>
    </r>
    <r>
      <rPr>
        <i/>
        <sz val="10"/>
        <rFont val="Calibri"/>
        <family val="2"/>
        <scheme val="minor"/>
      </rPr>
      <t>(in ft.)</t>
    </r>
  </si>
  <si>
    <t>Sr. No.</t>
  </si>
  <si>
    <t>Condition of Structure</t>
  </si>
  <si>
    <t xml:space="preserve">Deterioration Factor
(INR) </t>
  </si>
  <si>
    <t>Ordinary</t>
  </si>
  <si>
    <t>Class C Construction (Ordinary)</t>
  </si>
  <si>
    <t>REMARKS:-</t>
  </si>
  <si>
    <t>Govt. Guideline rates
(per sq. mtr.)</t>
  </si>
  <si>
    <t>Total Govt. Guideline value</t>
  </si>
  <si>
    <r>
      <t xml:space="preserve">Total Life Consumed 
</t>
    </r>
    <r>
      <rPr>
        <i/>
        <sz val="10"/>
        <rFont val="Calibri"/>
        <family val="2"/>
        <scheme val="minor"/>
      </rPr>
      <t>(in yrs.)</t>
    </r>
  </si>
  <si>
    <r>
      <t xml:space="preserve">Plinth Area  Rate 
</t>
    </r>
    <r>
      <rPr>
        <i/>
        <sz val="10"/>
        <rFont val="Calibri"/>
        <family val="2"/>
        <scheme val="minor"/>
      </rPr>
      <t>(in per sq.ft.)</t>
    </r>
  </si>
  <si>
    <r>
      <t xml:space="preserve">Total Economical Life
</t>
    </r>
    <r>
      <rPr>
        <i/>
        <sz val="10"/>
        <rFont val="Calibri"/>
        <family val="2"/>
        <scheme val="minor"/>
      </rPr>
      <t>(in yrs.)</t>
    </r>
  </si>
  <si>
    <t>3. Structure valuation is done on the basis of 'Depreciated Cost Approach' method only.</t>
  </si>
  <si>
    <t>Residential House</t>
  </si>
  <si>
    <t>Age Factor</t>
  </si>
  <si>
    <t>Ground Floor</t>
  </si>
  <si>
    <t>First Floor</t>
  </si>
  <si>
    <t>RCC load bearing structure on beam column and 9" brick walls</t>
  </si>
  <si>
    <t>MARKET VALUE OF STRUCTURES | PROPERTY OF MRS. RAJESHWARI DEVI | SITUATED AT GANGA ENCLAVE NO. 1, VILLAGE-AJABPUR KALAN, PARGANA- CENTRALDOON, DEHRADUN</t>
  </si>
  <si>
    <t>1.All the structures present within the compound of the property of Mrs. Rajeshwari Devi situated at Ganga Enclave No.1, Village- Ajabpur Kalan, Pargana- Centraldoon, Dehradun, has been considered in this valuation report.</t>
  </si>
  <si>
    <t>2. Covered Area has been taken on the basis of the approved map by MDDA. The bifurcation of the floor-wise area is available on the map and we have taken accordingly for the purpose of valuation.</t>
  </si>
  <si>
    <t>Premium (For additional aesthetics or renovation)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</si>
</sst>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₹&quot;\ * #,##0.00_ ;_ &quot;₹&quot;\ * \-#,##0.00_ ;_ &quot;₹&quot;\ * &quot;-&quot;??_ ;_ @_ "/>
    <numFmt numFmtId="164" formatCode="_ * #,##0_ ;_ * \-#,##0_ ;_ * &quot;-&quot;??_ ;_ @_ "/>
    <numFmt numFmtId="165" formatCode="_ &quot;₹&quot;\ * #,##0_ ;_ &quot;₹&quot;\ * \-#,##0_ ;_ &quot;₹&quot;\ * &quot;-&quot;??_ ;_ @_ "/>
    <numFmt numFmtId="167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E366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9" fontId="0" fillId="0" borderId="0" xfId="2" applyFont="1"/>
    <xf numFmtId="0" fontId="0" fillId="0" borderId="1" xfId="1" applyNumberFormat="1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4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A15"/>
  <sheetViews>
    <sheetView tabSelected="1" topLeftCell="K1" zoomScaleNormal="100" workbookViewId="0">
      <pane ySplit="3" topLeftCell="A4" activePane="bottomLeft" state="frozen"/>
      <selection pane="bottomLeft" activeCell="W5" sqref="W5"/>
    </sheetView>
  </sheetViews>
  <sheetFormatPr defaultRowHeight="15" x14ac:dyDescent="0.25"/>
  <cols>
    <col min="2" max="2" width="4" style="15" customWidth="1"/>
    <col min="3" max="3" width="7.5703125" style="16" customWidth="1"/>
    <col min="4" max="4" width="12.28515625" customWidth="1"/>
    <col min="5" max="5" width="19" customWidth="1"/>
    <col min="6" max="6" width="16.28515625" hidden="1" customWidth="1"/>
    <col min="7" max="7" width="9.5703125" hidden="1" customWidth="1"/>
    <col min="8" max="8" width="9" customWidth="1"/>
    <col min="9" max="9" width="7.5703125" bestFit="1" customWidth="1"/>
    <col min="10" max="10" width="6.85546875" customWidth="1"/>
    <col min="11" max="11" width="12.42578125" customWidth="1"/>
    <col min="12" max="12" width="9.85546875" customWidth="1"/>
    <col min="13" max="13" width="10.42578125" customWidth="1"/>
    <col min="14" max="14" width="11.28515625" customWidth="1"/>
    <col min="15" max="15" width="7.7109375" customWidth="1"/>
    <col min="16" max="16" width="12.85546875" customWidth="1"/>
    <col min="17" max="17" width="10.85546875" customWidth="1"/>
    <col min="18" max="18" width="12.140625" customWidth="1"/>
    <col min="19" max="20" width="13.140625" customWidth="1"/>
    <col min="21" max="21" width="12" customWidth="1"/>
    <col min="22" max="22" width="12.140625" customWidth="1"/>
    <col min="23" max="23" width="14.42578125" customWidth="1"/>
    <col min="24" max="24" width="12.42578125" customWidth="1"/>
    <col min="25" max="25" width="6.42578125" customWidth="1"/>
    <col min="26" max="26" width="11.5703125" customWidth="1"/>
    <col min="27" max="27" width="14.28515625" bestFit="1" customWidth="1"/>
  </cols>
  <sheetData>
    <row r="2" spans="2:27" ht="33" customHeight="1" x14ac:dyDescent="0.25">
      <c r="B2" s="28" t="s">
        <v>33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2:27" s="11" customFormat="1" ht="80.25" customHeight="1" x14ac:dyDescent="0.25">
      <c r="B3" s="10" t="s">
        <v>16</v>
      </c>
      <c r="C3" s="10" t="s">
        <v>0</v>
      </c>
      <c r="D3" s="9" t="s">
        <v>9</v>
      </c>
      <c r="E3" s="9" t="s">
        <v>3</v>
      </c>
      <c r="F3" s="10" t="s">
        <v>14</v>
      </c>
      <c r="G3" s="10" t="s">
        <v>17</v>
      </c>
      <c r="H3" s="10" t="s">
        <v>11</v>
      </c>
      <c r="I3" s="10" t="s">
        <v>12</v>
      </c>
      <c r="J3" s="10" t="s">
        <v>15</v>
      </c>
      <c r="K3" s="10" t="s">
        <v>1</v>
      </c>
      <c r="L3" s="10" t="s">
        <v>2</v>
      </c>
      <c r="M3" s="10" t="s">
        <v>24</v>
      </c>
      <c r="N3" s="10" t="s">
        <v>26</v>
      </c>
      <c r="O3" s="10" t="s">
        <v>4</v>
      </c>
      <c r="P3" s="10" t="s">
        <v>6</v>
      </c>
      <c r="Q3" s="10" t="s">
        <v>25</v>
      </c>
      <c r="R3" s="10" t="s">
        <v>13</v>
      </c>
      <c r="S3" s="10" t="s">
        <v>10</v>
      </c>
      <c r="T3" s="10" t="s">
        <v>18</v>
      </c>
      <c r="U3" s="10" t="s">
        <v>7</v>
      </c>
      <c r="V3" s="10" t="s">
        <v>36</v>
      </c>
      <c r="W3" s="10" t="s">
        <v>8</v>
      </c>
      <c r="X3" s="10" t="s">
        <v>22</v>
      </c>
      <c r="Y3" s="10" t="s">
        <v>29</v>
      </c>
      <c r="Z3" s="10" t="s">
        <v>23</v>
      </c>
    </row>
    <row r="4" spans="2:27" ht="57.75" x14ac:dyDescent="0.25">
      <c r="B4" s="14">
        <v>1</v>
      </c>
      <c r="C4" s="13" t="s">
        <v>30</v>
      </c>
      <c r="D4" s="26" t="s">
        <v>28</v>
      </c>
      <c r="E4" s="29" t="s">
        <v>32</v>
      </c>
      <c r="F4" s="13" t="s">
        <v>20</v>
      </c>
      <c r="G4" s="13" t="s">
        <v>19</v>
      </c>
      <c r="H4" s="4">
        <v>61.98</v>
      </c>
      <c r="I4" s="7">
        <f>H4*10.7639</f>
        <v>667.14652199999989</v>
      </c>
      <c r="J4" s="7">
        <v>10</v>
      </c>
      <c r="K4" s="2">
        <v>2019</v>
      </c>
      <c r="L4" s="2">
        <v>2022</v>
      </c>
      <c r="M4" s="2">
        <f>L4-K4</f>
        <v>3</v>
      </c>
      <c r="N4" s="2">
        <v>60</v>
      </c>
      <c r="O4" s="3">
        <v>0.05</v>
      </c>
      <c r="P4" s="21">
        <f>(1-O4)/N4</f>
        <v>1.5833333333333331E-2</v>
      </c>
      <c r="Q4" s="5">
        <v>1500</v>
      </c>
      <c r="R4" s="5">
        <f>Q4*10.7639</f>
        <v>16145.849999999999</v>
      </c>
      <c r="S4" s="5">
        <f>R4*H4</f>
        <v>1000719.7829999998</v>
      </c>
      <c r="T4" s="5">
        <f>S4*P4*M4</f>
        <v>47534.189692499989</v>
      </c>
      <c r="U4" s="5">
        <f t="shared" ref="U4" si="0">MAX(S4-T4,0)</f>
        <v>953185.59330749977</v>
      </c>
      <c r="V4" s="8">
        <v>0.05</v>
      </c>
      <c r="W4" s="5">
        <f>IF(U4&gt;O4*S4,U4*(1+V4),S4*O4)</f>
        <v>1000844.8729728748</v>
      </c>
      <c r="X4" s="5">
        <v>10000</v>
      </c>
      <c r="Y4" s="20">
        <v>0.97</v>
      </c>
      <c r="Z4" s="5">
        <f>(X4*Y4*H4)</f>
        <v>601206</v>
      </c>
      <c r="AA4" s="1">
        <f>W4/I4</f>
        <v>1500.1875</v>
      </c>
    </row>
    <row r="5" spans="2:27" ht="57.75" x14ac:dyDescent="0.25">
      <c r="B5" s="14">
        <v>2</v>
      </c>
      <c r="C5" s="13" t="s">
        <v>31</v>
      </c>
      <c r="D5" s="27"/>
      <c r="E5" s="29" t="s">
        <v>32</v>
      </c>
      <c r="F5" s="13"/>
      <c r="G5" s="13"/>
      <c r="H5" s="4">
        <v>61.98</v>
      </c>
      <c r="I5" s="7">
        <f>H5*10.7639</f>
        <v>667.14652199999989</v>
      </c>
      <c r="J5" s="7">
        <v>10</v>
      </c>
      <c r="K5" s="2">
        <v>2019</v>
      </c>
      <c r="L5" s="2">
        <v>2022</v>
      </c>
      <c r="M5" s="2">
        <f>L5-K5</f>
        <v>3</v>
      </c>
      <c r="N5" s="2">
        <v>60</v>
      </c>
      <c r="O5" s="3">
        <v>0.05</v>
      </c>
      <c r="P5" s="21">
        <f>(1-O5)/N5</f>
        <v>1.5833333333333331E-2</v>
      </c>
      <c r="Q5" s="5">
        <v>1500</v>
      </c>
      <c r="R5" s="5">
        <f>Q5*10.7639</f>
        <v>16145.849999999999</v>
      </c>
      <c r="S5" s="5">
        <f>R5*H5</f>
        <v>1000719.7829999998</v>
      </c>
      <c r="T5" s="5">
        <f>S5*P5*M5</f>
        <v>47534.189692499989</v>
      </c>
      <c r="U5" s="5">
        <f t="shared" ref="U5" si="1">MAX(S5-T5,0)</f>
        <v>953185.59330749977</v>
      </c>
      <c r="V5" s="8">
        <v>0.05</v>
      </c>
      <c r="W5" s="5">
        <f>IF(U5&gt;O5*S5,U5*(1+V5),S5*O5)</f>
        <v>1000844.8729728748</v>
      </c>
      <c r="X5" s="5">
        <v>10000</v>
      </c>
      <c r="Y5" s="20">
        <v>0.97</v>
      </c>
      <c r="Z5" s="5">
        <f>(X5*Y5*H5)</f>
        <v>601206</v>
      </c>
      <c r="AA5" s="1">
        <f>W5/I5</f>
        <v>1500.1875</v>
      </c>
    </row>
    <row r="6" spans="2:27" ht="15.75" customHeight="1" x14ac:dyDescent="0.25">
      <c r="B6" s="23" t="s">
        <v>5</v>
      </c>
      <c r="C6" s="23"/>
      <c r="D6" s="23"/>
      <c r="E6" s="23"/>
      <c r="F6" s="23"/>
      <c r="G6" s="23"/>
      <c r="H6" s="12">
        <f>SUM(H4:H5)</f>
        <v>123.96</v>
      </c>
      <c r="I6" s="12">
        <f>SUM(I4:I5)</f>
        <v>1334.2930439999998</v>
      </c>
      <c r="J6" s="17"/>
      <c r="K6" s="23"/>
      <c r="L6" s="23"/>
      <c r="M6" s="23"/>
      <c r="N6" s="23"/>
      <c r="O6" s="23"/>
      <c r="P6" s="23"/>
      <c r="Q6" s="23"/>
      <c r="R6" s="17"/>
      <c r="S6" s="6">
        <f>SUM(S4:S5)</f>
        <v>2001439.5659999996</v>
      </c>
      <c r="T6" s="6"/>
      <c r="U6" s="6"/>
      <c r="V6" s="6"/>
      <c r="W6" s="6">
        <f>SUM(W4:W5)</f>
        <v>2001689.7459457496</v>
      </c>
      <c r="X6" s="18"/>
      <c r="Y6" s="18"/>
      <c r="Z6" s="6">
        <f>SUM(Z4:Z5)</f>
        <v>1202412</v>
      </c>
    </row>
    <row r="7" spans="2:27" ht="15.75" customHeight="1" x14ac:dyDescent="0.25">
      <c r="B7" s="24" t="s">
        <v>21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2:27" ht="29.25" customHeight="1" x14ac:dyDescent="0.25">
      <c r="B8" s="22" t="s">
        <v>34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2:27" ht="29.25" customHeight="1" x14ac:dyDescent="0.25">
      <c r="B9" s="22" t="s">
        <v>35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2:27" ht="15" customHeight="1" x14ac:dyDescent="0.25">
      <c r="B10" s="22" t="s">
        <v>27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2" spans="2:27" x14ac:dyDescent="0.25">
      <c r="Z12" s="25"/>
    </row>
    <row r="13" spans="2:27" x14ac:dyDescent="0.25">
      <c r="Z13" s="25"/>
    </row>
    <row r="15" spans="2:27" x14ac:dyDescent="0.25">
      <c r="T15" s="19"/>
    </row>
  </sheetData>
  <mergeCells count="8">
    <mergeCell ref="B9:Z9"/>
    <mergeCell ref="B10:Z10"/>
    <mergeCell ref="K6:Q6"/>
    <mergeCell ref="B6:G6"/>
    <mergeCell ref="B2:Z2"/>
    <mergeCell ref="B7:Z7"/>
    <mergeCell ref="B8:Z8"/>
    <mergeCell ref="D4:D5"/>
  </mergeCells>
  <dataValidations disablePrompts="1" count="1">
    <dataValidation type="list" allowBlank="1" showInputMessage="1" showErrorMessage="1" promptTitle="Condition of Structure" prompt="Condition of Structure" sqref="G4:G5" xr:uid="{00000000-0002-0000-0100-000000000000}">
      <formula1>"Poor, Average, Ordinary, Good, Very Good, Excellent"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 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Manas Upmanyu</cp:lastModifiedBy>
  <dcterms:created xsi:type="dcterms:W3CDTF">2021-09-16T11:33:35Z</dcterms:created>
  <dcterms:modified xsi:type="dcterms:W3CDTF">2022-05-11T14:02:08Z</dcterms:modified>
</cp:coreProperties>
</file>