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 Progress Files\Rahul Gupta\In progress\ABZ Agro Hold\VIS(2022-23)-PL065-049-076 ABZ Agra Foods Limited NH02\Report\"/>
    </mc:Choice>
  </mc:AlternateContent>
  <bookViews>
    <workbookView xWindow="0" yWindow="0" windowWidth="20490" windowHeight="7755"/>
  </bookViews>
  <sheets>
    <sheet name="working" sheetId="2" r:id="rId1"/>
    <sheet name="Sheet1" sheetId="1" r:id="rId2"/>
    <sheet name="Sheet2" sheetId="3" r:id="rId3"/>
    <sheet name="Sheet3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M6" i="4" l="1"/>
  <c r="K5" i="4"/>
  <c r="I5" i="4"/>
  <c r="F6" i="4"/>
  <c r="D4" i="4"/>
  <c r="I3" i="3" l="1"/>
  <c r="G3" i="3"/>
  <c r="D3" i="3"/>
  <c r="J3" i="3" l="1"/>
  <c r="K3" i="3" s="1"/>
  <c r="M3" i="3" s="1"/>
  <c r="G5" i="1" l="1"/>
  <c r="G4" i="1"/>
  <c r="E5" i="1"/>
  <c r="C5" i="1"/>
  <c r="G3" i="2" l="1"/>
  <c r="G5" i="2" l="1"/>
  <c r="F5" i="2"/>
  <c r="M3" i="2"/>
  <c r="J3" i="2"/>
  <c r="O3" i="2" l="1"/>
  <c r="P3" i="2" l="1"/>
  <c r="Q3" i="2" s="1"/>
  <c r="S3" i="2" s="1"/>
  <c r="S5" i="2" s="1"/>
  <c r="O5" i="2"/>
  <c r="Q5" i="2" l="1"/>
  <c r="U5" i="2"/>
</calcChain>
</file>

<file path=xl/sharedStrings.xml><?xml version="1.0" encoding="utf-8"?>
<sst xmlns="http://schemas.openxmlformats.org/spreadsheetml/2006/main" count="45" uniqueCount="38">
  <si>
    <t>SR. No.</t>
  </si>
  <si>
    <t>Type of Structure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</si>
  <si>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</si>
  <si>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</si>
  <si>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</si>
  <si>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</si>
  <si>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</si>
  <si>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 per sq ft)</t>
  </si>
  <si>
    <t>Gross Replacement Value
(INR)</t>
  </si>
  <si>
    <t xml:space="preserve">Depreciation
(INR) </t>
  </si>
  <si>
    <t>Depreciated Value
(INR)</t>
  </si>
  <si>
    <t>Depreciated Replacement Market Value
(INR)</t>
  </si>
  <si>
    <t>TOTAL</t>
  </si>
  <si>
    <t>Remarks:</t>
  </si>
  <si>
    <t>3. The valuation is done by considering the depreciated replacement cost approach.</t>
  </si>
  <si>
    <t>Detoration</t>
  </si>
  <si>
    <t>CoveredArea 
(in sq ft)</t>
  </si>
  <si>
    <t>Details of Building</t>
  </si>
  <si>
    <t>Year of Construction(Approximately)</t>
  </si>
  <si>
    <t>4.We have taken the year of construction from information provided to us during the survey.</t>
  </si>
  <si>
    <t>Main Shed</t>
  </si>
  <si>
    <t>Floor</t>
  </si>
  <si>
    <t>Ground Floor</t>
  </si>
  <si>
    <t>Covered Area (in sq.mtr)</t>
  </si>
  <si>
    <t>Boundary wall valuation</t>
  </si>
  <si>
    <r>
      <t xml:space="preserve">Wall
</t>
    </r>
    <r>
      <rPr>
        <b/>
        <i/>
        <sz val="10"/>
        <rFont val="Calibri"/>
        <family val="2"/>
        <scheme val="minor"/>
      </rPr>
      <t>(in Running ft.)As per approved plan approx.</t>
    </r>
  </si>
  <si>
    <t>Year of Construction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</si>
  <si>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</si>
  <si>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</si>
  <si>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ft.)</t>
    </r>
  </si>
  <si>
    <t>Discounting Factor</t>
  </si>
  <si>
    <t xml:space="preserve">5.As per our site survey we have observed the maintenance of the building is good . </t>
  </si>
  <si>
    <t>Height in feet</t>
  </si>
  <si>
    <t>RCC Framed Structure</t>
  </si>
  <si>
    <t xml:space="preserve">BUILDING VALUATION OF PROPERTY OF M/S ABZ AGRO FOOD PVT. LTD. | SITUATED AT PROPERTY  LAND NO. 531, 532, KASBA KHANPUR PARGANA AURIYA DISTRICT AURIYA (BAHAR NAGAR PALIKA), UTTAR PRADESH
</t>
  </si>
  <si>
    <t>1. All the details pertaing to the building area statement such as area, floor, etc has been taken from the site measurement only.</t>
  </si>
  <si>
    <t>2.The subject property is consturcted with RCC  structures..</t>
  </si>
  <si>
    <t>6.We have considered the covered area as per the  measurement done during the site survey  i.e 240.30 sq.ft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</si>
</sst>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1" xfId="3" applyFont="1" applyBorder="1" applyAlignment="1">
      <alignment horizontal="center" vertical="center" wrapText="1"/>
    </xf>
    <xf numFmtId="9" fontId="2" fillId="2" borderId="1" xfId="3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0" fillId="0" borderId="0" xfId="0"/>
    <xf numFmtId="165" fontId="0" fillId="0" borderId="0" xfId="0" applyNumberFormat="1"/>
    <xf numFmtId="43" fontId="0" fillId="0" borderId="0" xfId="0" applyNumberFormat="1"/>
    <xf numFmtId="2" fontId="2" fillId="0" borderId="1" xfId="0" applyNumberFormat="1" applyFont="1" applyBorder="1" applyAlignment="1">
      <alignment horizontal="center" vertical="center" wrapText="1"/>
    </xf>
    <xf numFmtId="43" fontId="0" fillId="0" borderId="1" xfId="6" applyFont="1" applyBorder="1" applyAlignment="1">
      <alignment horizontal="center" vertical="center" wrapText="1"/>
    </xf>
    <xf numFmtId="166" fontId="0" fillId="0" borderId="0" xfId="6" applyNumberFormat="1" applyFont="1"/>
    <xf numFmtId="0" fontId="6" fillId="4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0" fillId="0" borderId="1" xfId="0" applyBorder="1"/>
    <xf numFmtId="2" fontId="2" fillId="0" borderId="1" xfId="0" applyNumberFormat="1" applyFont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</cellXfs>
  <cellStyles count="7">
    <cellStyle name="40% - Accent1" xfId="3" builtinId="31"/>
    <cellStyle name="Comma" xfId="6" builtinId="3"/>
    <cellStyle name="Comma 2" xfId="4"/>
    <cellStyle name="Currency" xfId="1" builtinId="4"/>
    <cellStyle name="Currency 2" xfId="5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workbookViewId="0">
      <selection activeCell="J16" sqref="J16"/>
    </sheetView>
  </sheetViews>
  <sheetFormatPr defaultRowHeight="15" x14ac:dyDescent="0.25"/>
  <cols>
    <col min="1" max="1" width="7.28515625" customWidth="1"/>
    <col min="2" max="2" width="27.5703125" bestFit="1" customWidth="1"/>
    <col min="3" max="3" width="12.5703125" style="12" bestFit="1" customWidth="1"/>
    <col min="4" max="4" width="12.7109375" style="12" bestFit="1" customWidth="1"/>
    <col min="5" max="5" width="18.140625" customWidth="1"/>
    <col min="6" max="6" width="9.140625" style="12" customWidth="1"/>
    <col min="7" max="7" width="11.5703125" bestFit="1" customWidth="1"/>
    <col min="8" max="8" width="12.28515625" bestFit="1" customWidth="1"/>
    <col min="9" max="9" width="5.7109375" bestFit="1" customWidth="1"/>
    <col min="10" max="10" width="10.42578125" bestFit="1" customWidth="1"/>
    <col min="11" max="11" width="9.42578125" bestFit="1" customWidth="1"/>
    <col min="12" max="12" width="11.5703125" hidden="1" customWidth="1"/>
    <col min="13" max="13" width="6.5703125" hidden="1" customWidth="1"/>
    <col min="14" max="14" width="11.85546875" bestFit="1" customWidth="1"/>
    <col min="15" max="15" width="13.28515625" bestFit="1" customWidth="1"/>
    <col min="16" max="16" width="12.42578125" hidden="1" customWidth="1"/>
    <col min="17" max="17" width="15" hidden="1" customWidth="1"/>
    <col min="18" max="18" width="8.28515625" hidden="1" customWidth="1"/>
    <col min="19" max="19" width="13.140625" bestFit="1" customWidth="1"/>
    <col min="21" max="21" width="6" bestFit="1" customWidth="1"/>
  </cols>
  <sheetData>
    <row r="1" spans="1:23" s="12" customFormat="1" ht="50.1" customHeight="1" x14ac:dyDescent="0.25">
      <c r="A1" s="27" t="s">
        <v>34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23" ht="60" x14ac:dyDescent="0.25">
      <c r="A2" s="1" t="s">
        <v>0</v>
      </c>
      <c r="B2" s="1" t="s">
        <v>17</v>
      </c>
      <c r="C2" s="1" t="s">
        <v>21</v>
      </c>
      <c r="D2" s="1" t="s">
        <v>32</v>
      </c>
      <c r="E2" s="1" t="s">
        <v>1</v>
      </c>
      <c r="F2" s="1" t="s">
        <v>23</v>
      </c>
      <c r="G2" s="1" t="s">
        <v>16</v>
      </c>
      <c r="H2" s="1" t="s">
        <v>18</v>
      </c>
      <c r="I2" s="1" t="s">
        <v>2</v>
      </c>
      <c r="J2" s="1" t="s">
        <v>3</v>
      </c>
      <c r="K2" s="1" t="s">
        <v>4</v>
      </c>
      <c r="L2" s="1" t="s">
        <v>5</v>
      </c>
      <c r="M2" s="1" t="s">
        <v>6</v>
      </c>
      <c r="N2" s="1" t="s">
        <v>7</v>
      </c>
      <c r="O2" s="1" t="s">
        <v>8</v>
      </c>
      <c r="P2" s="1" t="s">
        <v>9</v>
      </c>
      <c r="Q2" s="1" t="s">
        <v>10</v>
      </c>
      <c r="R2" s="2" t="s">
        <v>15</v>
      </c>
      <c r="S2" s="1" t="s">
        <v>11</v>
      </c>
    </row>
    <row r="3" spans="1:23" ht="30" x14ac:dyDescent="0.25">
      <c r="A3" s="3">
        <v>1</v>
      </c>
      <c r="B3" s="4" t="s">
        <v>20</v>
      </c>
      <c r="C3" s="4" t="s">
        <v>22</v>
      </c>
      <c r="D3" s="4">
        <v>10</v>
      </c>
      <c r="E3" s="4" t="s">
        <v>33</v>
      </c>
      <c r="F3" s="4">
        <v>22.3</v>
      </c>
      <c r="G3" s="16">
        <f>F3*10.764</f>
        <v>240.03719999999998</v>
      </c>
      <c r="H3" s="4">
        <v>2014</v>
      </c>
      <c r="I3" s="4">
        <v>2022</v>
      </c>
      <c r="J3" s="4">
        <f t="shared" ref="J3" si="0">I3-H3</f>
        <v>8</v>
      </c>
      <c r="K3" s="4">
        <v>60</v>
      </c>
      <c r="L3" s="5">
        <v>0.1</v>
      </c>
      <c r="M3" s="6">
        <f t="shared" ref="M3" si="1">(1-L3)/K3</f>
        <v>1.5000000000000001E-2</v>
      </c>
      <c r="N3" s="7">
        <v>1300</v>
      </c>
      <c r="O3" s="7">
        <f>N3*G3</f>
        <v>312048.36</v>
      </c>
      <c r="P3" s="7">
        <f t="shared" ref="P3" si="2">O3*M3*J3</f>
        <v>37445.803200000002</v>
      </c>
      <c r="Q3" s="7">
        <f t="shared" ref="Q3" si="3">MAX(O3-P3,0)</f>
        <v>274602.55679999996</v>
      </c>
      <c r="R3" s="8">
        <v>0</v>
      </c>
      <c r="S3" s="7">
        <f>IF(Q3&gt;L3*O3,Q3*(1-R3),O3*L3)</f>
        <v>274602.55679999996</v>
      </c>
    </row>
    <row r="4" spans="1:23" s="12" customFormat="1" x14ac:dyDescent="0.25">
      <c r="A4" s="3"/>
      <c r="B4" s="4"/>
      <c r="C4" s="4"/>
      <c r="D4" s="4"/>
      <c r="E4" s="4"/>
      <c r="F4" s="25"/>
      <c r="G4" s="25"/>
      <c r="H4" s="4"/>
      <c r="I4" s="4"/>
      <c r="J4" s="4"/>
      <c r="K4" s="4"/>
      <c r="L4" s="5"/>
      <c r="M4" s="6"/>
      <c r="N4" s="7"/>
      <c r="O4" s="7"/>
      <c r="P4" s="7"/>
      <c r="Q4" s="7"/>
      <c r="R4" s="8"/>
      <c r="S4" s="7"/>
    </row>
    <row r="5" spans="1:23" x14ac:dyDescent="0.25">
      <c r="A5" s="32" t="s">
        <v>12</v>
      </c>
      <c r="B5" s="32"/>
      <c r="C5" s="32"/>
      <c r="D5" s="32"/>
      <c r="E5" s="32"/>
      <c r="F5" s="15">
        <f>SUM(F3:F3)</f>
        <v>22.3</v>
      </c>
      <c r="G5" s="26">
        <f>SUM(G3:G3)</f>
        <v>240.03719999999998</v>
      </c>
      <c r="H5" s="32"/>
      <c r="I5" s="32"/>
      <c r="J5" s="32"/>
      <c r="K5" s="32"/>
      <c r="L5" s="32"/>
      <c r="M5" s="32"/>
      <c r="N5" s="32"/>
      <c r="O5" s="9">
        <f>SUM(O3:O4)</f>
        <v>312048.36</v>
      </c>
      <c r="P5" s="9"/>
      <c r="Q5" s="9">
        <f>SUM(Q3:Q4)</f>
        <v>274602.55679999996</v>
      </c>
      <c r="R5" s="10"/>
      <c r="S5" s="9">
        <f>SUM(S3:S4)</f>
        <v>274602.55679999996</v>
      </c>
      <c r="U5" t="e">
        <f>S5/#REF!</f>
        <v>#REF!</v>
      </c>
    </row>
    <row r="6" spans="1:23" x14ac:dyDescent="0.25">
      <c r="A6" s="33" t="s">
        <v>13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23" x14ac:dyDescent="0.25">
      <c r="A7" s="28" t="s">
        <v>35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23" x14ac:dyDescent="0.25">
      <c r="A8" s="28" t="s">
        <v>36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23" x14ac:dyDescent="0.25">
      <c r="A9" s="28" t="s">
        <v>14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23" x14ac:dyDescent="0.25">
      <c r="A10" s="28" t="s">
        <v>19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</row>
    <row r="11" spans="1:23" x14ac:dyDescent="0.25">
      <c r="A11" s="29" t="s">
        <v>31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1"/>
    </row>
    <row r="12" spans="1:23" x14ac:dyDescent="0.25">
      <c r="A12" s="28" t="s">
        <v>37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11"/>
      <c r="U12" s="11"/>
      <c r="V12" s="11"/>
      <c r="W12" s="12"/>
    </row>
    <row r="14" spans="1:23" x14ac:dyDescent="0.25">
      <c r="G14" s="14"/>
    </row>
    <row r="15" spans="1:23" x14ac:dyDescent="0.25">
      <c r="J15">
        <v>14900000</v>
      </c>
    </row>
    <row r="17" spans="12:12" x14ac:dyDescent="0.25">
      <c r="L17" s="13"/>
    </row>
  </sheetData>
  <mergeCells count="10">
    <mergeCell ref="A1:S1"/>
    <mergeCell ref="A12:S12"/>
    <mergeCell ref="A9:S9"/>
    <mergeCell ref="A10:S10"/>
    <mergeCell ref="A11:S11"/>
    <mergeCell ref="A5:E5"/>
    <mergeCell ref="H5:N5"/>
    <mergeCell ref="A6:S6"/>
    <mergeCell ref="A7:S7"/>
    <mergeCell ref="A8:S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5"/>
  <sheetViews>
    <sheetView workbookViewId="0">
      <selection activeCell="C5" sqref="C5"/>
    </sheetView>
  </sheetViews>
  <sheetFormatPr defaultRowHeight="15" x14ac:dyDescent="0.25"/>
  <cols>
    <col min="2" max="2" width="12.42578125" bestFit="1" customWidth="1"/>
    <col min="3" max="3" width="14.28515625" bestFit="1" customWidth="1"/>
    <col min="5" max="5" width="14.28515625" bestFit="1" customWidth="1"/>
  </cols>
  <sheetData>
    <row r="3" spans="3:7" x14ac:dyDescent="0.25">
      <c r="C3">
        <v>87120</v>
      </c>
      <c r="E3">
        <v>7943455</v>
      </c>
      <c r="G3">
        <v>36000000</v>
      </c>
    </row>
    <row r="4" spans="3:7" x14ac:dyDescent="0.25">
      <c r="C4">
        <v>500</v>
      </c>
      <c r="E4">
        <v>2</v>
      </c>
      <c r="G4">
        <f>60000</f>
        <v>60000</v>
      </c>
    </row>
    <row r="5" spans="3:7" x14ac:dyDescent="0.25">
      <c r="C5" s="17">
        <f>C4*C3</f>
        <v>43560000</v>
      </c>
      <c r="E5" s="17">
        <f>E4*E3</f>
        <v>15886910</v>
      </c>
      <c r="G5">
        <f>G3/G4</f>
        <v>600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K6" sqref="K6"/>
    </sheetView>
  </sheetViews>
  <sheetFormatPr defaultRowHeight="15" x14ac:dyDescent="0.25"/>
  <cols>
    <col min="1" max="2" width="8.7109375" bestFit="1" customWidth="1"/>
    <col min="3" max="3" width="8.42578125" bestFit="1" customWidth="1"/>
    <col min="5" max="5" width="8.5703125" bestFit="1" customWidth="1"/>
    <col min="6" max="6" width="7.7109375" bestFit="1" customWidth="1"/>
    <col min="7" max="7" width="9" bestFit="1" customWidth="1"/>
    <col min="8" max="8" width="8" bestFit="1" customWidth="1"/>
    <col min="9" max="9" width="11.5703125" bestFit="1" customWidth="1"/>
    <col min="10" max="10" width="10.5703125" bestFit="1" customWidth="1"/>
    <col min="11" max="11" width="11.5703125" bestFit="1" customWidth="1"/>
    <col min="12" max="12" width="8.7109375" bestFit="1" customWidth="1"/>
    <col min="13" max="13" width="11.5703125" bestFit="1" customWidth="1"/>
  </cols>
  <sheetData>
    <row r="1" spans="1:13" ht="15.75" x14ac:dyDescent="0.25">
      <c r="A1" s="27" t="s">
        <v>24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105" x14ac:dyDescent="0.25">
      <c r="A2" s="18" t="s">
        <v>25</v>
      </c>
      <c r="B2" s="18" t="s">
        <v>26</v>
      </c>
      <c r="C2" s="18" t="s">
        <v>2</v>
      </c>
      <c r="D2" s="18" t="s">
        <v>27</v>
      </c>
      <c r="E2" s="18" t="s">
        <v>28</v>
      </c>
      <c r="F2" s="18" t="s">
        <v>5</v>
      </c>
      <c r="G2" s="18" t="s">
        <v>6</v>
      </c>
      <c r="H2" s="18" t="s">
        <v>29</v>
      </c>
      <c r="I2" s="18" t="s">
        <v>8</v>
      </c>
      <c r="J2" s="18" t="s">
        <v>9</v>
      </c>
      <c r="K2" s="18" t="s">
        <v>10</v>
      </c>
      <c r="L2" s="18" t="s">
        <v>30</v>
      </c>
      <c r="M2" s="18" t="s">
        <v>11</v>
      </c>
    </row>
    <row r="3" spans="1:13" x14ac:dyDescent="0.25">
      <c r="A3" s="19">
        <v>220</v>
      </c>
      <c r="B3" s="20">
        <v>2004</v>
      </c>
      <c r="C3" s="20">
        <v>2022</v>
      </c>
      <c r="D3" s="20">
        <f>C3-B3</f>
        <v>18</v>
      </c>
      <c r="E3" s="20">
        <v>60</v>
      </c>
      <c r="F3" s="21">
        <v>0.1</v>
      </c>
      <c r="G3" s="22">
        <f>(1-F3)/E3</f>
        <v>1.5000000000000001E-2</v>
      </c>
      <c r="H3" s="23">
        <v>1200</v>
      </c>
      <c r="I3" s="23">
        <f>H3*A3</f>
        <v>264000</v>
      </c>
      <c r="J3" s="23">
        <f>I3*G3*D3</f>
        <v>71280.000000000015</v>
      </c>
      <c r="K3" s="23">
        <f>MAX(I3-J3,0)</f>
        <v>192720</v>
      </c>
      <c r="L3" s="24">
        <v>0</v>
      </c>
      <c r="M3" s="23">
        <f>IF(K3&gt;F3*I3,K3*(1-L3),I3*F3)</f>
        <v>192720</v>
      </c>
    </row>
    <row r="8" spans="1:13" x14ac:dyDescent="0.25">
      <c r="E8">
        <v>100</v>
      </c>
    </row>
    <row r="9" spans="1:13" x14ac:dyDescent="0.25">
      <c r="E9">
        <v>60</v>
      </c>
    </row>
    <row r="10" spans="1:13" x14ac:dyDescent="0.25">
      <c r="E10">
        <v>60</v>
      </c>
    </row>
    <row r="11" spans="1:13" x14ac:dyDescent="0.25">
      <c r="E11">
        <f>SUM(E8:E10)</f>
        <v>220</v>
      </c>
    </row>
  </sheetData>
  <mergeCells count="1"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M6"/>
  <sheetViews>
    <sheetView workbookViewId="0">
      <selection activeCell="M6" sqref="M6"/>
    </sheetView>
  </sheetViews>
  <sheetFormatPr defaultRowHeight="15" x14ac:dyDescent="0.25"/>
  <cols>
    <col min="4" max="4" width="10" bestFit="1" customWidth="1"/>
    <col min="6" max="6" width="10" bestFit="1" customWidth="1"/>
    <col min="9" max="9" width="10" bestFit="1" customWidth="1"/>
  </cols>
  <sheetData>
    <row r="3" spans="4:13" x14ac:dyDescent="0.25">
      <c r="D3">
        <v>106500000</v>
      </c>
    </row>
    <row r="4" spans="4:13" x14ac:dyDescent="0.25">
      <c r="D4">
        <f>D3/1430</f>
        <v>74475.524475524478</v>
      </c>
      <c r="F4">
        <v>120000000</v>
      </c>
      <c r="I4">
        <v>115000000</v>
      </c>
      <c r="K4">
        <v>98500000</v>
      </c>
      <c r="M4">
        <v>94000000</v>
      </c>
    </row>
    <row r="5" spans="4:13" x14ac:dyDescent="0.25">
      <c r="F5">
        <v>1650</v>
      </c>
      <c r="I5">
        <f>I4/1340</f>
        <v>85820.895522388062</v>
      </c>
      <c r="K5">
        <f>K4/1600</f>
        <v>61562.5</v>
      </c>
      <c r="M5">
        <v>1385</v>
      </c>
    </row>
    <row r="6" spans="4:13" x14ac:dyDescent="0.25">
      <c r="F6">
        <f>F4/F5</f>
        <v>72727.272727272721</v>
      </c>
      <c r="M6">
        <f>M4/M5</f>
        <v>67870.036101083038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working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Rahul Gupta</cp:lastModifiedBy>
  <dcterms:created xsi:type="dcterms:W3CDTF">2022-07-28T09:17:09Z</dcterms:created>
  <dcterms:modified xsi:type="dcterms:W3CDTF">2022-10-18T13:52:39Z</dcterms:modified>
</cp:coreProperties>
</file>