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gineer4\Desktop\BHSL\"/>
    </mc:Choice>
  </mc:AlternateContent>
  <xr:revisionPtr revIDLastSave="0" documentId="13_ncr:1_{14BD993F-7C5E-4148-ABE3-FFE802F4A66B}" xr6:coauthVersionLast="47" xr6:coauthVersionMax="47" xr10:uidLastSave="{00000000-0000-0000-0000-000000000000}"/>
  <bookViews>
    <workbookView xWindow="-120" yWindow="-120" windowWidth="21840" windowHeight="13140" xr2:uid="{D1907E48-FC97-417A-9DF9-601225549961}"/>
  </bookViews>
  <sheets>
    <sheet name="Freehold_Land" sheetId="1" r:id="rId1"/>
    <sheet name="Leasehold_Land" sheetId="2" r:id="rId2"/>
    <sheet name="Building" sheetId="3" r:id="rId3"/>
    <sheet name="Plant_&amp;_Machinery" sheetId="4" r:id="rId4"/>
    <sheet name="Fixtures_&amp;_Furnitures" sheetId="5" r:id="rId5"/>
    <sheet name="Vehicles" sheetId="6" r:id="rId6"/>
    <sheet name="Building_Sheet" sheetId="7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9" i="7" l="1"/>
  <c r="J59" i="7" s="1"/>
  <c r="J58" i="7"/>
  <c r="J57" i="7"/>
  <c r="J56" i="7"/>
  <c r="I56" i="7"/>
  <c r="I55" i="7"/>
  <c r="J55" i="7" s="1"/>
  <c r="J54" i="7"/>
  <c r="J53" i="7"/>
  <c r="J52" i="7"/>
  <c r="I51" i="7"/>
  <c r="J51" i="7" s="1"/>
  <c r="J50" i="7"/>
  <c r="J49" i="7"/>
  <c r="I49" i="7"/>
  <c r="J48" i="7"/>
  <c r="J47" i="7"/>
  <c r="I46" i="7"/>
  <c r="J46" i="7" s="1"/>
  <c r="J45" i="7"/>
  <c r="J44" i="7"/>
  <c r="I44" i="7"/>
  <c r="I43" i="7"/>
  <c r="J43" i="7" s="1"/>
  <c r="I42" i="7"/>
  <c r="J42" i="7" s="1"/>
  <c r="I41" i="7"/>
  <c r="J41" i="7" s="1"/>
  <c r="J40" i="7"/>
  <c r="I40" i="7"/>
  <c r="J39" i="7"/>
  <c r="J38" i="7"/>
  <c r="I37" i="7"/>
  <c r="J37" i="7" s="1"/>
  <c r="I36" i="7"/>
  <c r="J36" i="7" s="1"/>
  <c r="J35" i="7"/>
  <c r="I34" i="7"/>
  <c r="J34" i="7" s="1"/>
  <c r="I33" i="7"/>
  <c r="J33" i="7" s="1"/>
  <c r="J32" i="7"/>
  <c r="I32" i="7"/>
  <c r="J31" i="7"/>
  <c r="I31" i="7"/>
  <c r="J30" i="7"/>
  <c r="J29" i="7"/>
  <c r="I29" i="7"/>
  <c r="J28" i="7"/>
  <c r="I28" i="7"/>
  <c r="I27" i="7"/>
  <c r="J27" i="7" s="1"/>
  <c r="J26" i="7"/>
  <c r="J25" i="7"/>
  <c r="I25" i="7"/>
  <c r="I24" i="7"/>
  <c r="J24" i="7" s="1"/>
  <c r="J23" i="7"/>
  <c r="J22" i="7"/>
  <c r="I21" i="7"/>
  <c r="J21" i="7" s="1"/>
  <c r="J20" i="7"/>
  <c r="I20" i="7"/>
  <c r="J19" i="7"/>
  <c r="I19" i="7"/>
  <c r="I18" i="7"/>
  <c r="J18" i="7" s="1"/>
  <c r="I17" i="7"/>
  <c r="J17" i="7" s="1"/>
  <c r="J16" i="7"/>
  <c r="I15" i="7"/>
  <c r="J15" i="7" s="1"/>
  <c r="I14" i="7"/>
  <c r="J14" i="7" s="1"/>
  <c r="J13" i="7"/>
  <c r="I13" i="7"/>
  <c r="J12" i="7"/>
  <c r="I12" i="7"/>
  <c r="I11" i="7"/>
  <c r="J11" i="7" s="1"/>
  <c r="I10" i="7"/>
  <c r="J10" i="7" s="1"/>
  <c r="J9" i="7"/>
  <c r="I9" i="7"/>
  <c r="J8" i="7"/>
  <c r="I8" i="7"/>
  <c r="I7" i="7"/>
  <c r="J7" i="7" s="1"/>
  <c r="I6" i="7"/>
  <c r="J6" i="7" s="1"/>
  <c r="B6" i="7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4" i="7" s="1"/>
  <c r="B55" i="7" s="1"/>
  <c r="B56" i="7" s="1"/>
  <c r="B57" i="7" s="1"/>
  <c r="B58" i="7" s="1"/>
  <c r="B59" i="7" s="1"/>
  <c r="J5" i="7"/>
  <c r="I5" i="7"/>
  <c r="Q17" i="6"/>
  <c r="P17" i="6"/>
  <c r="L17" i="6"/>
  <c r="R17" i="6" s="1"/>
  <c r="Q16" i="6"/>
  <c r="P16" i="6"/>
  <c r="L16" i="6"/>
  <c r="R16" i="6" s="1"/>
  <c r="Q15" i="6"/>
  <c r="P15" i="6"/>
  <c r="L15" i="6"/>
  <c r="R15" i="6" s="1"/>
  <c r="Q14" i="6"/>
  <c r="P14" i="6"/>
  <c r="L14" i="6"/>
  <c r="R14" i="6" s="1"/>
  <c r="Q13" i="6"/>
  <c r="P13" i="6"/>
  <c r="L13" i="6"/>
  <c r="R13" i="6" s="1"/>
  <c r="Q12" i="6"/>
  <c r="P12" i="6"/>
  <c r="L12" i="6"/>
  <c r="R12" i="6" s="1"/>
  <c r="Q11" i="6"/>
  <c r="P11" i="6"/>
  <c r="L11" i="6"/>
  <c r="R11" i="6" s="1"/>
  <c r="Q10" i="6"/>
  <c r="P10" i="6"/>
  <c r="L10" i="6"/>
  <c r="R10" i="6" s="1"/>
  <c r="Q9" i="6"/>
  <c r="P9" i="6"/>
  <c r="L9" i="6"/>
  <c r="R9" i="6" s="1"/>
  <c r="Q8" i="6"/>
  <c r="P8" i="6"/>
  <c r="L8" i="6"/>
  <c r="R8" i="6" s="1"/>
  <c r="Q7" i="6"/>
  <c r="P7" i="6"/>
  <c r="L7" i="6"/>
  <c r="R7" i="6" s="1"/>
  <c r="Q6" i="6"/>
  <c r="P6" i="6"/>
  <c r="L6" i="6"/>
  <c r="R6" i="6" s="1"/>
  <c r="Q5" i="6"/>
  <c r="P5" i="6"/>
  <c r="L5" i="6"/>
  <c r="R5" i="6" s="1"/>
  <c r="R4" i="6"/>
  <c r="Q565" i="5"/>
  <c r="P565" i="5"/>
  <c r="L565" i="5"/>
  <c r="R565" i="5" s="1"/>
  <c r="Q564" i="5"/>
  <c r="P564" i="5"/>
  <c r="L564" i="5"/>
  <c r="R564" i="5" s="1"/>
  <c r="Q563" i="5"/>
  <c r="P563" i="5"/>
  <c r="L563" i="5"/>
  <c r="R563" i="5" s="1"/>
  <c r="Q562" i="5"/>
  <c r="P562" i="5"/>
  <c r="L562" i="5"/>
  <c r="R562" i="5" s="1"/>
  <c r="Q561" i="5"/>
  <c r="P561" i="5"/>
  <c r="L561" i="5"/>
  <c r="R561" i="5" s="1"/>
  <c r="Q560" i="5"/>
  <c r="P560" i="5"/>
  <c r="L560" i="5"/>
  <c r="R560" i="5" s="1"/>
  <c r="Q559" i="5"/>
  <c r="P559" i="5"/>
  <c r="L559" i="5"/>
  <c r="R559" i="5" s="1"/>
  <c r="Q558" i="5"/>
  <c r="P558" i="5"/>
  <c r="L558" i="5"/>
  <c r="R558" i="5" s="1"/>
  <c r="Q557" i="5"/>
  <c r="P557" i="5"/>
  <c r="L557" i="5"/>
  <c r="R557" i="5" s="1"/>
  <c r="Q556" i="5"/>
  <c r="P556" i="5"/>
  <c r="L556" i="5"/>
  <c r="R556" i="5" s="1"/>
  <c r="Q555" i="5"/>
  <c r="P555" i="5"/>
  <c r="L555" i="5"/>
  <c r="R555" i="5" s="1"/>
  <c r="Q554" i="5"/>
  <c r="P554" i="5"/>
  <c r="L554" i="5"/>
  <c r="R554" i="5" s="1"/>
  <c r="Q553" i="5"/>
  <c r="P553" i="5"/>
  <c r="L553" i="5"/>
  <c r="R553" i="5" s="1"/>
  <c r="Q552" i="5"/>
  <c r="P552" i="5"/>
  <c r="L552" i="5"/>
  <c r="R552" i="5" s="1"/>
  <c r="Q551" i="5"/>
  <c r="P551" i="5"/>
  <c r="L551" i="5"/>
  <c r="R551" i="5" s="1"/>
  <c r="Q550" i="5"/>
  <c r="P550" i="5"/>
  <c r="L550" i="5"/>
  <c r="R550" i="5" s="1"/>
  <c r="Q549" i="5"/>
  <c r="P549" i="5"/>
  <c r="L549" i="5"/>
  <c r="R549" i="5" s="1"/>
  <c r="Q548" i="5"/>
  <c r="P548" i="5"/>
  <c r="L548" i="5"/>
  <c r="R548" i="5" s="1"/>
  <c r="Q547" i="5"/>
  <c r="P547" i="5"/>
  <c r="L547" i="5"/>
  <c r="R547" i="5" s="1"/>
  <c r="Q546" i="5"/>
  <c r="P546" i="5"/>
  <c r="L546" i="5"/>
  <c r="R546" i="5" s="1"/>
  <c r="Q545" i="5"/>
  <c r="P545" i="5"/>
  <c r="L545" i="5"/>
  <c r="R545" i="5" s="1"/>
  <c r="Q544" i="5"/>
  <c r="P544" i="5"/>
  <c r="L544" i="5"/>
  <c r="R544" i="5" s="1"/>
  <c r="Q543" i="5"/>
  <c r="P543" i="5"/>
  <c r="L543" i="5"/>
  <c r="R543" i="5" s="1"/>
  <c r="Q542" i="5"/>
  <c r="P542" i="5"/>
  <c r="L542" i="5"/>
  <c r="R542" i="5" s="1"/>
  <c r="Q541" i="5"/>
  <c r="P541" i="5"/>
  <c r="L541" i="5"/>
  <c r="R541" i="5" s="1"/>
  <c r="Q540" i="5"/>
  <c r="P540" i="5"/>
  <c r="L540" i="5"/>
  <c r="R540" i="5" s="1"/>
  <c r="Q539" i="5"/>
  <c r="P539" i="5"/>
  <c r="L539" i="5"/>
  <c r="R539" i="5" s="1"/>
  <c r="Q538" i="5"/>
  <c r="P538" i="5"/>
  <c r="L538" i="5"/>
  <c r="R538" i="5" s="1"/>
  <c r="Q537" i="5"/>
  <c r="P537" i="5"/>
  <c r="L537" i="5"/>
  <c r="R537" i="5" s="1"/>
  <c r="Q536" i="5"/>
  <c r="P536" i="5"/>
  <c r="L536" i="5"/>
  <c r="R536" i="5" s="1"/>
  <c r="Q535" i="5"/>
  <c r="P535" i="5"/>
  <c r="L535" i="5"/>
  <c r="R535" i="5" s="1"/>
  <c r="Q534" i="5"/>
  <c r="P534" i="5"/>
  <c r="L534" i="5"/>
  <c r="R534" i="5" s="1"/>
  <c r="Q533" i="5"/>
  <c r="P533" i="5"/>
  <c r="L533" i="5"/>
  <c r="R533" i="5" s="1"/>
  <c r="Q532" i="5"/>
  <c r="P532" i="5"/>
  <c r="L532" i="5"/>
  <c r="R532" i="5" s="1"/>
  <c r="Q531" i="5"/>
  <c r="P531" i="5"/>
  <c r="L531" i="5"/>
  <c r="R531" i="5" s="1"/>
  <c r="Q530" i="5"/>
  <c r="P530" i="5"/>
  <c r="L530" i="5"/>
  <c r="R530" i="5" s="1"/>
  <c r="Q529" i="5"/>
  <c r="P529" i="5"/>
  <c r="L529" i="5"/>
  <c r="R529" i="5" s="1"/>
  <c r="Q528" i="5"/>
  <c r="P528" i="5"/>
  <c r="L528" i="5"/>
  <c r="R528" i="5" s="1"/>
  <c r="Q527" i="5"/>
  <c r="P527" i="5"/>
  <c r="L527" i="5"/>
  <c r="R527" i="5" s="1"/>
  <c r="Q526" i="5"/>
  <c r="P526" i="5"/>
  <c r="L526" i="5"/>
  <c r="R526" i="5" s="1"/>
  <c r="Q525" i="5"/>
  <c r="P525" i="5"/>
  <c r="L525" i="5"/>
  <c r="R525" i="5" s="1"/>
  <c r="Q524" i="5"/>
  <c r="P524" i="5"/>
  <c r="L524" i="5"/>
  <c r="R524" i="5" s="1"/>
  <c r="Q523" i="5"/>
  <c r="P523" i="5"/>
  <c r="L523" i="5"/>
  <c r="R523" i="5" s="1"/>
  <c r="Q522" i="5"/>
  <c r="P522" i="5"/>
  <c r="L522" i="5"/>
  <c r="R522" i="5" s="1"/>
  <c r="Q521" i="5"/>
  <c r="P521" i="5"/>
  <c r="L521" i="5"/>
  <c r="R521" i="5" s="1"/>
  <c r="Q520" i="5"/>
  <c r="P520" i="5"/>
  <c r="L520" i="5"/>
  <c r="R520" i="5" s="1"/>
  <c r="Q519" i="5"/>
  <c r="P519" i="5"/>
  <c r="L519" i="5"/>
  <c r="R519" i="5" s="1"/>
  <c r="Q518" i="5"/>
  <c r="P518" i="5"/>
  <c r="L518" i="5"/>
  <c r="R518" i="5" s="1"/>
  <c r="Q517" i="5"/>
  <c r="P517" i="5"/>
  <c r="L517" i="5"/>
  <c r="R517" i="5" s="1"/>
  <c r="Q516" i="5"/>
  <c r="P516" i="5"/>
  <c r="L516" i="5"/>
  <c r="R516" i="5" s="1"/>
  <c r="Q515" i="5"/>
  <c r="P515" i="5"/>
  <c r="L515" i="5"/>
  <c r="R515" i="5" s="1"/>
  <c r="Q514" i="5"/>
  <c r="P514" i="5"/>
  <c r="L514" i="5"/>
  <c r="R514" i="5" s="1"/>
  <c r="Q513" i="5"/>
  <c r="P513" i="5"/>
  <c r="L513" i="5"/>
  <c r="R513" i="5" s="1"/>
  <c r="Q512" i="5"/>
  <c r="P512" i="5"/>
  <c r="L512" i="5"/>
  <c r="R512" i="5" s="1"/>
  <c r="Q511" i="5"/>
  <c r="P511" i="5"/>
  <c r="L511" i="5"/>
  <c r="R511" i="5" s="1"/>
  <c r="Q510" i="5"/>
  <c r="P510" i="5"/>
  <c r="L510" i="5"/>
  <c r="R510" i="5" s="1"/>
  <c r="Q509" i="5"/>
  <c r="P509" i="5"/>
  <c r="L509" i="5"/>
  <c r="R509" i="5" s="1"/>
  <c r="Q508" i="5"/>
  <c r="P508" i="5"/>
  <c r="L508" i="5"/>
  <c r="R508" i="5" s="1"/>
  <c r="Q507" i="5"/>
  <c r="P507" i="5"/>
  <c r="L507" i="5"/>
  <c r="R507" i="5" s="1"/>
  <c r="Q506" i="5"/>
  <c r="P506" i="5"/>
  <c r="L506" i="5"/>
  <c r="R506" i="5" s="1"/>
  <c r="Q505" i="5"/>
  <c r="P505" i="5"/>
  <c r="L505" i="5"/>
  <c r="R505" i="5" s="1"/>
  <c r="Q504" i="5"/>
  <c r="P504" i="5"/>
  <c r="L504" i="5"/>
  <c r="R504" i="5" s="1"/>
  <c r="Q503" i="5"/>
  <c r="P503" i="5"/>
  <c r="L503" i="5"/>
  <c r="R503" i="5" s="1"/>
  <c r="Q502" i="5"/>
  <c r="P502" i="5"/>
  <c r="L502" i="5"/>
  <c r="R502" i="5" s="1"/>
  <c r="Q501" i="5"/>
  <c r="P501" i="5"/>
  <c r="L501" i="5"/>
  <c r="R501" i="5" s="1"/>
  <c r="Q500" i="5"/>
  <c r="P500" i="5"/>
  <c r="L500" i="5"/>
  <c r="R500" i="5" s="1"/>
  <c r="Q499" i="5"/>
  <c r="P499" i="5"/>
  <c r="L499" i="5"/>
  <c r="R499" i="5" s="1"/>
  <c r="Q498" i="5"/>
  <c r="P498" i="5"/>
  <c r="L498" i="5"/>
  <c r="R498" i="5" s="1"/>
  <c r="Q497" i="5"/>
  <c r="P497" i="5"/>
  <c r="L497" i="5"/>
  <c r="R497" i="5" s="1"/>
  <c r="Q496" i="5"/>
  <c r="P496" i="5"/>
  <c r="L496" i="5"/>
  <c r="R496" i="5" s="1"/>
  <c r="Q495" i="5"/>
  <c r="P495" i="5"/>
  <c r="L495" i="5"/>
  <c r="Q494" i="5"/>
  <c r="P494" i="5"/>
  <c r="L494" i="5"/>
  <c r="R494" i="5" s="1"/>
  <c r="Q493" i="5"/>
  <c r="P493" i="5"/>
  <c r="L493" i="5"/>
  <c r="R493" i="5" s="1"/>
  <c r="Q492" i="5"/>
  <c r="P492" i="5"/>
  <c r="L492" i="5"/>
  <c r="R492" i="5" s="1"/>
  <c r="Q491" i="5"/>
  <c r="P491" i="5"/>
  <c r="L491" i="5"/>
  <c r="Q490" i="5"/>
  <c r="P490" i="5"/>
  <c r="L490" i="5"/>
  <c r="R490" i="5" s="1"/>
  <c r="Q489" i="5"/>
  <c r="P489" i="5"/>
  <c r="L489" i="5"/>
  <c r="R489" i="5" s="1"/>
  <c r="Q488" i="5"/>
  <c r="P488" i="5"/>
  <c r="L488" i="5"/>
  <c r="R488" i="5" s="1"/>
  <c r="Q487" i="5"/>
  <c r="P487" i="5"/>
  <c r="L487" i="5"/>
  <c r="Q486" i="5"/>
  <c r="P486" i="5"/>
  <c r="L486" i="5"/>
  <c r="R486" i="5" s="1"/>
  <c r="Q485" i="5"/>
  <c r="P485" i="5"/>
  <c r="L485" i="5"/>
  <c r="R485" i="5" s="1"/>
  <c r="Q484" i="5"/>
  <c r="P484" i="5"/>
  <c r="L484" i="5"/>
  <c r="R484" i="5" s="1"/>
  <c r="Q483" i="5"/>
  <c r="P483" i="5"/>
  <c r="L483" i="5"/>
  <c r="Q482" i="5"/>
  <c r="P482" i="5"/>
  <c r="L482" i="5"/>
  <c r="R482" i="5" s="1"/>
  <c r="Q481" i="5"/>
  <c r="P481" i="5"/>
  <c r="L481" i="5"/>
  <c r="R481" i="5" s="1"/>
  <c r="R480" i="5"/>
  <c r="Q480" i="5"/>
  <c r="P480" i="5"/>
  <c r="L480" i="5"/>
  <c r="R479" i="5"/>
  <c r="Q479" i="5"/>
  <c r="P479" i="5"/>
  <c r="L479" i="5"/>
  <c r="R478" i="5"/>
  <c r="Q478" i="5"/>
  <c r="P478" i="5"/>
  <c r="L478" i="5"/>
  <c r="R477" i="5"/>
  <c r="Q477" i="5"/>
  <c r="P477" i="5"/>
  <c r="L477" i="5"/>
  <c r="R476" i="5"/>
  <c r="Q476" i="5"/>
  <c r="P476" i="5"/>
  <c r="L476" i="5"/>
  <c r="R475" i="5"/>
  <c r="Q475" i="5"/>
  <c r="P475" i="5"/>
  <c r="L475" i="5"/>
  <c r="R474" i="5"/>
  <c r="Q474" i="5"/>
  <c r="P474" i="5"/>
  <c r="L474" i="5"/>
  <c r="R473" i="5"/>
  <c r="Q473" i="5"/>
  <c r="P473" i="5"/>
  <c r="L473" i="5"/>
  <c r="R472" i="5"/>
  <c r="Q472" i="5"/>
  <c r="P472" i="5"/>
  <c r="L472" i="5"/>
  <c r="R471" i="5"/>
  <c r="Q471" i="5"/>
  <c r="P471" i="5"/>
  <c r="L471" i="5"/>
  <c r="R470" i="5"/>
  <c r="Q470" i="5"/>
  <c r="P470" i="5"/>
  <c r="L470" i="5"/>
  <c r="R469" i="5"/>
  <c r="Q469" i="5"/>
  <c r="P469" i="5"/>
  <c r="L469" i="5"/>
  <c r="R468" i="5"/>
  <c r="Q468" i="5"/>
  <c r="P468" i="5"/>
  <c r="L468" i="5"/>
  <c r="R467" i="5"/>
  <c r="Q467" i="5"/>
  <c r="P467" i="5"/>
  <c r="L467" i="5"/>
  <c r="R466" i="5"/>
  <c r="Q466" i="5"/>
  <c r="P466" i="5"/>
  <c r="L466" i="5"/>
  <c r="R465" i="5"/>
  <c r="Q465" i="5"/>
  <c r="P465" i="5"/>
  <c r="L465" i="5"/>
  <c r="R464" i="5"/>
  <c r="Q464" i="5"/>
  <c r="P464" i="5"/>
  <c r="L464" i="5"/>
  <c r="R463" i="5"/>
  <c r="Q463" i="5"/>
  <c r="P463" i="5"/>
  <c r="L463" i="5"/>
  <c r="R462" i="5"/>
  <c r="Q462" i="5"/>
  <c r="P462" i="5"/>
  <c r="L462" i="5"/>
  <c r="R461" i="5"/>
  <c r="Q461" i="5"/>
  <c r="P461" i="5"/>
  <c r="L461" i="5"/>
  <c r="R460" i="5"/>
  <c r="Q460" i="5"/>
  <c r="P460" i="5"/>
  <c r="L460" i="5"/>
  <c r="R459" i="5"/>
  <c r="Q459" i="5"/>
  <c r="P459" i="5"/>
  <c r="L459" i="5"/>
  <c r="R458" i="5"/>
  <c r="Q458" i="5"/>
  <c r="P458" i="5"/>
  <c r="L458" i="5"/>
  <c r="R457" i="5"/>
  <c r="Q457" i="5"/>
  <c r="P457" i="5"/>
  <c r="L457" i="5"/>
  <c r="R456" i="5"/>
  <c r="Q456" i="5"/>
  <c r="P456" i="5"/>
  <c r="L456" i="5"/>
  <c r="R455" i="5"/>
  <c r="Q455" i="5"/>
  <c r="P455" i="5"/>
  <c r="L455" i="5"/>
  <c r="R454" i="5"/>
  <c r="Q454" i="5"/>
  <c r="P454" i="5"/>
  <c r="L454" i="5"/>
  <c r="R453" i="5"/>
  <c r="Q453" i="5"/>
  <c r="P453" i="5"/>
  <c r="L453" i="5"/>
  <c r="R452" i="5"/>
  <c r="Q452" i="5"/>
  <c r="P452" i="5"/>
  <c r="L452" i="5"/>
  <c r="R451" i="5"/>
  <c r="Q451" i="5"/>
  <c r="P451" i="5"/>
  <c r="L451" i="5"/>
  <c r="R450" i="5"/>
  <c r="Q450" i="5"/>
  <c r="P450" i="5"/>
  <c r="L450" i="5"/>
  <c r="R449" i="5"/>
  <c r="Q449" i="5"/>
  <c r="P449" i="5"/>
  <c r="L449" i="5"/>
  <c r="R448" i="5"/>
  <c r="Q448" i="5"/>
  <c r="P448" i="5"/>
  <c r="L448" i="5"/>
  <c r="R447" i="5"/>
  <c r="Q447" i="5"/>
  <c r="P447" i="5"/>
  <c r="L447" i="5"/>
  <c r="R446" i="5"/>
  <c r="Q446" i="5"/>
  <c r="P446" i="5"/>
  <c r="L446" i="5"/>
  <c r="R445" i="5"/>
  <c r="Q445" i="5"/>
  <c r="P445" i="5"/>
  <c r="L445" i="5"/>
  <c r="R444" i="5"/>
  <c r="Q444" i="5"/>
  <c r="P444" i="5"/>
  <c r="L444" i="5"/>
  <c r="R443" i="5"/>
  <c r="Q443" i="5"/>
  <c r="P443" i="5"/>
  <c r="L443" i="5"/>
  <c r="R442" i="5"/>
  <c r="Q442" i="5"/>
  <c r="P442" i="5"/>
  <c r="L442" i="5"/>
  <c r="R441" i="5"/>
  <c r="Q441" i="5"/>
  <c r="P441" i="5"/>
  <c r="L441" i="5"/>
  <c r="R440" i="5"/>
  <c r="Q440" i="5"/>
  <c r="P440" i="5"/>
  <c r="L440" i="5"/>
  <c r="R439" i="5"/>
  <c r="Q439" i="5"/>
  <c r="P439" i="5"/>
  <c r="L439" i="5"/>
  <c r="R438" i="5"/>
  <c r="Q438" i="5"/>
  <c r="P438" i="5"/>
  <c r="L438" i="5"/>
  <c r="R437" i="5"/>
  <c r="Q437" i="5"/>
  <c r="P437" i="5"/>
  <c r="L437" i="5"/>
  <c r="R436" i="5"/>
  <c r="Q436" i="5"/>
  <c r="P436" i="5"/>
  <c r="L436" i="5"/>
  <c r="R435" i="5"/>
  <c r="Q435" i="5"/>
  <c r="P435" i="5"/>
  <c r="L435" i="5"/>
  <c r="R434" i="5"/>
  <c r="Q434" i="5"/>
  <c r="P434" i="5"/>
  <c r="L434" i="5"/>
  <c r="R433" i="5"/>
  <c r="Q433" i="5"/>
  <c r="P433" i="5"/>
  <c r="L433" i="5"/>
  <c r="R432" i="5"/>
  <c r="Q432" i="5"/>
  <c r="P432" i="5"/>
  <c r="L432" i="5"/>
  <c r="R431" i="5"/>
  <c r="Q431" i="5"/>
  <c r="P431" i="5"/>
  <c r="L431" i="5"/>
  <c r="R430" i="5"/>
  <c r="Q430" i="5"/>
  <c r="P430" i="5"/>
  <c r="L430" i="5"/>
  <c r="R429" i="5"/>
  <c r="Q429" i="5"/>
  <c r="P429" i="5"/>
  <c r="L429" i="5"/>
  <c r="R428" i="5"/>
  <c r="Q428" i="5"/>
  <c r="P428" i="5"/>
  <c r="L428" i="5"/>
  <c r="R427" i="5"/>
  <c r="Q427" i="5"/>
  <c r="P427" i="5"/>
  <c r="L427" i="5"/>
  <c r="R426" i="5"/>
  <c r="Q426" i="5"/>
  <c r="P426" i="5"/>
  <c r="L426" i="5"/>
  <c r="R425" i="5"/>
  <c r="Q425" i="5"/>
  <c r="P425" i="5"/>
  <c r="L425" i="5"/>
  <c r="R424" i="5"/>
  <c r="Q424" i="5"/>
  <c r="P424" i="5"/>
  <c r="L424" i="5"/>
  <c r="R423" i="5"/>
  <c r="Q423" i="5"/>
  <c r="P423" i="5"/>
  <c r="L423" i="5"/>
  <c r="R422" i="5"/>
  <c r="Q422" i="5"/>
  <c r="P422" i="5"/>
  <c r="L422" i="5"/>
  <c r="R421" i="5"/>
  <c r="Q421" i="5"/>
  <c r="P421" i="5"/>
  <c r="L421" i="5"/>
  <c r="R420" i="5"/>
  <c r="Q420" i="5"/>
  <c r="P420" i="5"/>
  <c r="L420" i="5"/>
  <c r="R419" i="5"/>
  <c r="Q419" i="5"/>
  <c r="P419" i="5"/>
  <c r="L419" i="5"/>
  <c r="R418" i="5"/>
  <c r="Q418" i="5"/>
  <c r="P418" i="5"/>
  <c r="L418" i="5"/>
  <c r="R417" i="5"/>
  <c r="Q417" i="5"/>
  <c r="P417" i="5"/>
  <c r="L417" i="5"/>
  <c r="R416" i="5"/>
  <c r="Q416" i="5"/>
  <c r="P416" i="5"/>
  <c r="L416" i="5"/>
  <c r="R415" i="5"/>
  <c r="Q415" i="5"/>
  <c r="P415" i="5"/>
  <c r="L415" i="5"/>
  <c r="R414" i="5"/>
  <c r="Q414" i="5"/>
  <c r="P414" i="5"/>
  <c r="L414" i="5"/>
  <c r="R413" i="5"/>
  <c r="Q413" i="5"/>
  <c r="P413" i="5"/>
  <c r="L413" i="5"/>
  <c r="R412" i="5"/>
  <c r="Q412" i="5"/>
  <c r="P412" i="5"/>
  <c r="L412" i="5"/>
  <c r="R411" i="5"/>
  <c r="Q411" i="5"/>
  <c r="P411" i="5"/>
  <c r="L411" i="5"/>
  <c r="R410" i="5"/>
  <c r="Q410" i="5"/>
  <c r="P410" i="5"/>
  <c r="L410" i="5"/>
  <c r="R409" i="5"/>
  <c r="Q409" i="5"/>
  <c r="P409" i="5"/>
  <c r="L409" i="5"/>
  <c r="R408" i="5"/>
  <c r="Q408" i="5"/>
  <c r="P408" i="5"/>
  <c r="L408" i="5"/>
  <c r="R407" i="5"/>
  <c r="Q407" i="5"/>
  <c r="P407" i="5"/>
  <c r="L407" i="5"/>
  <c r="R406" i="5"/>
  <c r="Q406" i="5"/>
  <c r="P406" i="5"/>
  <c r="L406" i="5"/>
  <c r="R405" i="5"/>
  <c r="Q405" i="5"/>
  <c r="P405" i="5"/>
  <c r="L405" i="5"/>
  <c r="R404" i="5"/>
  <c r="Q404" i="5"/>
  <c r="P404" i="5"/>
  <c r="L404" i="5"/>
  <c r="R403" i="5"/>
  <c r="Q403" i="5"/>
  <c r="P403" i="5"/>
  <c r="L403" i="5"/>
  <c r="R402" i="5"/>
  <c r="Q402" i="5"/>
  <c r="P402" i="5"/>
  <c r="L402" i="5"/>
  <c r="R401" i="5"/>
  <c r="Q401" i="5"/>
  <c r="P401" i="5"/>
  <c r="L401" i="5"/>
  <c r="R400" i="5"/>
  <c r="Q400" i="5"/>
  <c r="P400" i="5"/>
  <c r="L400" i="5"/>
  <c r="R399" i="5"/>
  <c r="Q399" i="5"/>
  <c r="P399" i="5"/>
  <c r="L399" i="5"/>
  <c r="R398" i="5"/>
  <c r="Q398" i="5"/>
  <c r="P398" i="5"/>
  <c r="L398" i="5"/>
  <c r="R397" i="5"/>
  <c r="Q397" i="5"/>
  <c r="P397" i="5"/>
  <c r="L397" i="5"/>
  <c r="R396" i="5"/>
  <c r="Q396" i="5"/>
  <c r="P396" i="5"/>
  <c r="L396" i="5"/>
  <c r="R395" i="5"/>
  <c r="Q395" i="5"/>
  <c r="P395" i="5"/>
  <c r="L395" i="5"/>
  <c r="R394" i="5"/>
  <c r="Q394" i="5"/>
  <c r="P394" i="5"/>
  <c r="L394" i="5"/>
  <c r="R393" i="5"/>
  <c r="Q393" i="5"/>
  <c r="P393" i="5"/>
  <c r="L393" i="5"/>
  <c r="R392" i="5"/>
  <c r="Q392" i="5"/>
  <c r="P392" i="5"/>
  <c r="L392" i="5"/>
  <c r="R391" i="5"/>
  <c r="Q391" i="5"/>
  <c r="P391" i="5"/>
  <c r="L391" i="5"/>
  <c r="R390" i="5"/>
  <c r="Q390" i="5"/>
  <c r="P390" i="5"/>
  <c r="L390" i="5"/>
  <c r="R389" i="5"/>
  <c r="Q389" i="5"/>
  <c r="P389" i="5"/>
  <c r="L389" i="5"/>
  <c r="R388" i="5"/>
  <c r="Q388" i="5"/>
  <c r="P388" i="5"/>
  <c r="L388" i="5"/>
  <c r="R387" i="5"/>
  <c r="Q387" i="5"/>
  <c r="P387" i="5"/>
  <c r="L387" i="5"/>
  <c r="R386" i="5"/>
  <c r="Q386" i="5"/>
  <c r="P386" i="5"/>
  <c r="L386" i="5"/>
  <c r="R385" i="5"/>
  <c r="Q385" i="5"/>
  <c r="P385" i="5"/>
  <c r="L385" i="5"/>
  <c r="R384" i="5"/>
  <c r="Q384" i="5"/>
  <c r="P384" i="5"/>
  <c r="L384" i="5"/>
  <c r="R383" i="5"/>
  <c r="Q383" i="5"/>
  <c r="P383" i="5"/>
  <c r="L383" i="5"/>
  <c r="R382" i="5"/>
  <c r="Q382" i="5"/>
  <c r="P382" i="5"/>
  <c r="L382" i="5"/>
  <c r="R381" i="5"/>
  <c r="Q381" i="5"/>
  <c r="P381" i="5"/>
  <c r="L381" i="5"/>
  <c r="R380" i="5"/>
  <c r="Q380" i="5"/>
  <c r="P380" i="5"/>
  <c r="L380" i="5"/>
  <c r="R379" i="5"/>
  <c r="Q379" i="5"/>
  <c r="P379" i="5"/>
  <c r="L379" i="5"/>
  <c r="R378" i="5"/>
  <c r="Q378" i="5"/>
  <c r="P378" i="5"/>
  <c r="L378" i="5"/>
  <c r="R377" i="5"/>
  <c r="Q377" i="5"/>
  <c r="P377" i="5"/>
  <c r="L377" i="5"/>
  <c r="R376" i="5"/>
  <c r="Q376" i="5"/>
  <c r="P376" i="5"/>
  <c r="L376" i="5"/>
  <c r="R375" i="5"/>
  <c r="Q375" i="5"/>
  <c r="P375" i="5"/>
  <c r="L375" i="5"/>
  <c r="R374" i="5"/>
  <c r="Q374" i="5"/>
  <c r="P374" i="5"/>
  <c r="L374" i="5"/>
  <c r="R373" i="5"/>
  <c r="Q373" i="5"/>
  <c r="P373" i="5"/>
  <c r="L373" i="5"/>
  <c r="R372" i="5"/>
  <c r="Q372" i="5"/>
  <c r="P372" i="5"/>
  <c r="L372" i="5"/>
  <c r="R371" i="5"/>
  <c r="Q371" i="5"/>
  <c r="P371" i="5"/>
  <c r="L371" i="5"/>
  <c r="R370" i="5"/>
  <c r="Q370" i="5"/>
  <c r="P370" i="5"/>
  <c r="L370" i="5"/>
  <c r="R369" i="5"/>
  <c r="Q369" i="5"/>
  <c r="P369" i="5"/>
  <c r="L369" i="5"/>
  <c r="R368" i="5"/>
  <c r="Q368" i="5"/>
  <c r="P368" i="5"/>
  <c r="L368" i="5"/>
  <c r="R367" i="5"/>
  <c r="Q367" i="5"/>
  <c r="P367" i="5"/>
  <c r="L367" i="5"/>
  <c r="R366" i="5"/>
  <c r="Q366" i="5"/>
  <c r="P366" i="5"/>
  <c r="L366" i="5"/>
  <c r="R365" i="5"/>
  <c r="Q365" i="5"/>
  <c r="P365" i="5"/>
  <c r="L365" i="5"/>
  <c r="R364" i="5"/>
  <c r="Q364" i="5"/>
  <c r="P364" i="5"/>
  <c r="L364" i="5"/>
  <c r="R363" i="5"/>
  <c r="Q363" i="5"/>
  <c r="P363" i="5"/>
  <c r="L363" i="5"/>
  <c r="R362" i="5"/>
  <c r="Q362" i="5"/>
  <c r="P362" i="5"/>
  <c r="L362" i="5"/>
  <c r="R361" i="5"/>
  <c r="Q361" i="5"/>
  <c r="P361" i="5"/>
  <c r="L361" i="5"/>
  <c r="R360" i="5"/>
  <c r="Q360" i="5"/>
  <c r="P360" i="5"/>
  <c r="L360" i="5"/>
  <c r="R359" i="5"/>
  <c r="Q359" i="5"/>
  <c r="P359" i="5"/>
  <c r="L359" i="5"/>
  <c r="R358" i="5"/>
  <c r="Q358" i="5"/>
  <c r="P358" i="5"/>
  <c r="L358" i="5"/>
  <c r="R357" i="5"/>
  <c r="Q357" i="5"/>
  <c r="P357" i="5"/>
  <c r="L357" i="5"/>
  <c r="R356" i="5"/>
  <c r="Q356" i="5"/>
  <c r="P356" i="5"/>
  <c r="L356" i="5"/>
  <c r="R355" i="5"/>
  <c r="Q355" i="5"/>
  <c r="P355" i="5"/>
  <c r="L355" i="5"/>
  <c r="R354" i="5"/>
  <c r="Q354" i="5"/>
  <c r="P354" i="5"/>
  <c r="L354" i="5"/>
  <c r="R353" i="5"/>
  <c r="Q353" i="5"/>
  <c r="P353" i="5"/>
  <c r="L353" i="5"/>
  <c r="R352" i="5"/>
  <c r="Q352" i="5"/>
  <c r="P352" i="5"/>
  <c r="L352" i="5"/>
  <c r="R351" i="5"/>
  <c r="Q351" i="5"/>
  <c r="P351" i="5"/>
  <c r="L351" i="5"/>
  <c r="R350" i="5"/>
  <c r="Q350" i="5"/>
  <c r="P350" i="5"/>
  <c r="L350" i="5"/>
  <c r="R349" i="5"/>
  <c r="Q349" i="5"/>
  <c r="P349" i="5"/>
  <c r="L349" i="5"/>
  <c r="R348" i="5"/>
  <c r="Q348" i="5"/>
  <c r="P348" i="5"/>
  <c r="L348" i="5"/>
  <c r="R347" i="5"/>
  <c r="Q347" i="5"/>
  <c r="P347" i="5"/>
  <c r="L347" i="5"/>
  <c r="R346" i="5"/>
  <c r="Q346" i="5"/>
  <c r="P346" i="5"/>
  <c r="L346" i="5"/>
  <c r="R345" i="5"/>
  <c r="Q345" i="5"/>
  <c r="P345" i="5"/>
  <c r="L345" i="5"/>
  <c r="R344" i="5"/>
  <c r="Q344" i="5"/>
  <c r="P344" i="5"/>
  <c r="L344" i="5"/>
  <c r="R343" i="5"/>
  <c r="Q343" i="5"/>
  <c r="P343" i="5"/>
  <c r="L343" i="5"/>
  <c r="R342" i="5"/>
  <c r="Q342" i="5"/>
  <c r="P342" i="5"/>
  <c r="L342" i="5"/>
  <c r="R341" i="5"/>
  <c r="Q341" i="5"/>
  <c r="P341" i="5"/>
  <c r="L341" i="5"/>
  <c r="R340" i="5"/>
  <c r="Q340" i="5"/>
  <c r="P340" i="5"/>
  <c r="L340" i="5"/>
  <c r="R339" i="5"/>
  <c r="Q339" i="5"/>
  <c r="P339" i="5"/>
  <c r="L339" i="5"/>
  <c r="R338" i="5"/>
  <c r="Q338" i="5"/>
  <c r="P338" i="5"/>
  <c r="L338" i="5"/>
  <c r="R337" i="5"/>
  <c r="Q337" i="5"/>
  <c r="P337" i="5"/>
  <c r="L337" i="5"/>
  <c r="R336" i="5"/>
  <c r="Q336" i="5"/>
  <c r="P336" i="5"/>
  <c r="L336" i="5"/>
  <c r="R335" i="5"/>
  <c r="Q335" i="5"/>
  <c r="P335" i="5"/>
  <c r="L335" i="5"/>
  <c r="R334" i="5"/>
  <c r="Q334" i="5"/>
  <c r="P334" i="5"/>
  <c r="L334" i="5"/>
  <c r="R333" i="5"/>
  <c r="Q333" i="5"/>
  <c r="P333" i="5"/>
  <c r="L333" i="5"/>
  <c r="R332" i="5"/>
  <c r="Q332" i="5"/>
  <c r="P332" i="5"/>
  <c r="L332" i="5"/>
  <c r="R331" i="5"/>
  <c r="Q331" i="5"/>
  <c r="P331" i="5"/>
  <c r="L331" i="5"/>
  <c r="R330" i="5"/>
  <c r="Q330" i="5"/>
  <c r="P330" i="5"/>
  <c r="L330" i="5"/>
  <c r="R329" i="5"/>
  <c r="Q329" i="5"/>
  <c r="P329" i="5"/>
  <c r="L329" i="5"/>
  <c r="R328" i="5"/>
  <c r="Q328" i="5"/>
  <c r="P328" i="5"/>
  <c r="L328" i="5"/>
  <c r="R327" i="5"/>
  <c r="Q327" i="5"/>
  <c r="P327" i="5"/>
  <c r="L327" i="5"/>
  <c r="R326" i="5"/>
  <c r="Q326" i="5"/>
  <c r="P326" i="5"/>
  <c r="L326" i="5"/>
  <c r="R325" i="5"/>
  <c r="Q325" i="5"/>
  <c r="P325" i="5"/>
  <c r="L325" i="5"/>
  <c r="R324" i="5"/>
  <c r="Q324" i="5"/>
  <c r="P324" i="5"/>
  <c r="L324" i="5"/>
  <c r="R323" i="5"/>
  <c r="Q323" i="5"/>
  <c r="P323" i="5"/>
  <c r="L323" i="5"/>
  <c r="R322" i="5"/>
  <c r="Q322" i="5"/>
  <c r="P322" i="5"/>
  <c r="L322" i="5"/>
  <c r="R321" i="5"/>
  <c r="Q321" i="5"/>
  <c r="P321" i="5"/>
  <c r="L321" i="5"/>
  <c r="R320" i="5"/>
  <c r="Q320" i="5"/>
  <c r="P320" i="5"/>
  <c r="L320" i="5"/>
  <c r="R319" i="5"/>
  <c r="Q319" i="5"/>
  <c r="P319" i="5"/>
  <c r="L319" i="5"/>
  <c r="R318" i="5"/>
  <c r="Q318" i="5"/>
  <c r="P318" i="5"/>
  <c r="L318" i="5"/>
  <c r="R317" i="5"/>
  <c r="Q317" i="5"/>
  <c r="P317" i="5"/>
  <c r="L317" i="5"/>
  <c r="R316" i="5"/>
  <c r="Q316" i="5"/>
  <c r="P316" i="5"/>
  <c r="L316" i="5"/>
  <c r="R315" i="5"/>
  <c r="Q315" i="5"/>
  <c r="P315" i="5"/>
  <c r="L315" i="5"/>
  <c r="R314" i="5"/>
  <c r="Q314" i="5"/>
  <c r="P314" i="5"/>
  <c r="L314" i="5"/>
  <c r="R313" i="5"/>
  <c r="Q313" i="5"/>
  <c r="P313" i="5"/>
  <c r="L313" i="5"/>
  <c r="R312" i="5"/>
  <c r="Q312" i="5"/>
  <c r="P312" i="5"/>
  <c r="L312" i="5"/>
  <c r="R311" i="5"/>
  <c r="Q311" i="5"/>
  <c r="P311" i="5"/>
  <c r="L311" i="5"/>
  <c r="R310" i="5"/>
  <c r="Q310" i="5"/>
  <c r="P310" i="5"/>
  <c r="L310" i="5"/>
  <c r="R309" i="5"/>
  <c r="Q309" i="5"/>
  <c r="P309" i="5"/>
  <c r="L309" i="5"/>
  <c r="R308" i="5"/>
  <c r="Q308" i="5"/>
  <c r="P308" i="5"/>
  <c r="L308" i="5"/>
  <c r="R307" i="5"/>
  <c r="Q307" i="5"/>
  <c r="P307" i="5"/>
  <c r="L307" i="5"/>
  <c r="R306" i="5"/>
  <c r="Q306" i="5"/>
  <c r="P306" i="5"/>
  <c r="L306" i="5"/>
  <c r="R305" i="5"/>
  <c r="Q305" i="5"/>
  <c r="P305" i="5"/>
  <c r="L305" i="5"/>
  <c r="R304" i="5"/>
  <c r="Q304" i="5"/>
  <c r="P304" i="5"/>
  <c r="L304" i="5"/>
  <c r="R303" i="5"/>
  <c r="Q303" i="5"/>
  <c r="P303" i="5"/>
  <c r="L303" i="5"/>
  <c r="R302" i="5"/>
  <c r="Q302" i="5"/>
  <c r="P302" i="5"/>
  <c r="L302" i="5"/>
  <c r="R301" i="5"/>
  <c r="Q301" i="5"/>
  <c r="P301" i="5"/>
  <c r="L301" i="5"/>
  <c r="R300" i="5"/>
  <c r="Q300" i="5"/>
  <c r="P300" i="5"/>
  <c r="L300" i="5"/>
  <c r="R299" i="5"/>
  <c r="Q299" i="5"/>
  <c r="P299" i="5"/>
  <c r="L299" i="5"/>
  <c r="R298" i="5"/>
  <c r="Q298" i="5"/>
  <c r="P298" i="5"/>
  <c r="L298" i="5"/>
  <c r="R297" i="5"/>
  <c r="Q297" i="5"/>
  <c r="P297" i="5"/>
  <c r="L297" i="5"/>
  <c r="R296" i="5"/>
  <c r="Q296" i="5"/>
  <c r="P296" i="5"/>
  <c r="L296" i="5"/>
  <c r="R295" i="5"/>
  <c r="Q295" i="5"/>
  <c r="P295" i="5"/>
  <c r="L295" i="5"/>
  <c r="R294" i="5"/>
  <c r="Q294" i="5"/>
  <c r="P294" i="5"/>
  <c r="L294" i="5"/>
  <c r="R293" i="5"/>
  <c r="Q293" i="5"/>
  <c r="P293" i="5"/>
  <c r="L293" i="5"/>
  <c r="R292" i="5"/>
  <c r="Q292" i="5"/>
  <c r="P292" i="5"/>
  <c r="L292" i="5"/>
  <c r="R291" i="5"/>
  <c r="Q291" i="5"/>
  <c r="P291" i="5"/>
  <c r="L291" i="5"/>
  <c r="R290" i="5"/>
  <c r="Q290" i="5"/>
  <c r="P290" i="5"/>
  <c r="L290" i="5"/>
  <c r="R289" i="5"/>
  <c r="Q289" i="5"/>
  <c r="P289" i="5"/>
  <c r="L289" i="5"/>
  <c r="R288" i="5"/>
  <c r="Q288" i="5"/>
  <c r="P288" i="5"/>
  <c r="L288" i="5"/>
  <c r="R287" i="5"/>
  <c r="Q287" i="5"/>
  <c r="P287" i="5"/>
  <c r="L287" i="5"/>
  <c r="R286" i="5"/>
  <c r="Q286" i="5"/>
  <c r="P286" i="5"/>
  <c r="L286" i="5"/>
  <c r="R285" i="5"/>
  <c r="Q285" i="5"/>
  <c r="P285" i="5"/>
  <c r="L285" i="5"/>
  <c r="R284" i="5"/>
  <c r="Q284" i="5"/>
  <c r="P284" i="5"/>
  <c r="L284" i="5"/>
  <c r="R283" i="5"/>
  <c r="Q283" i="5"/>
  <c r="P283" i="5"/>
  <c r="L283" i="5"/>
  <c r="R282" i="5"/>
  <c r="Q282" i="5"/>
  <c r="P282" i="5"/>
  <c r="L282" i="5"/>
  <c r="R281" i="5"/>
  <c r="Q281" i="5"/>
  <c r="P281" i="5"/>
  <c r="L281" i="5"/>
  <c r="R280" i="5"/>
  <c r="Q280" i="5"/>
  <c r="P280" i="5"/>
  <c r="L280" i="5"/>
  <c r="R279" i="5"/>
  <c r="Q279" i="5"/>
  <c r="P279" i="5"/>
  <c r="L279" i="5"/>
  <c r="R278" i="5"/>
  <c r="Q278" i="5"/>
  <c r="P278" i="5"/>
  <c r="L278" i="5"/>
  <c r="R277" i="5"/>
  <c r="Q277" i="5"/>
  <c r="P277" i="5"/>
  <c r="L277" i="5"/>
  <c r="R276" i="5"/>
  <c r="Q276" i="5"/>
  <c r="P276" i="5"/>
  <c r="L276" i="5"/>
  <c r="R275" i="5"/>
  <c r="Q275" i="5"/>
  <c r="P275" i="5"/>
  <c r="L275" i="5"/>
  <c r="R274" i="5"/>
  <c r="Q274" i="5"/>
  <c r="P274" i="5"/>
  <c r="L274" i="5"/>
  <c r="R273" i="5"/>
  <c r="Q273" i="5"/>
  <c r="P273" i="5"/>
  <c r="L273" i="5"/>
  <c r="R272" i="5"/>
  <c r="Q272" i="5"/>
  <c r="P272" i="5"/>
  <c r="L272" i="5"/>
  <c r="R271" i="5"/>
  <c r="Q271" i="5"/>
  <c r="P271" i="5"/>
  <c r="L271" i="5"/>
  <c r="R270" i="5"/>
  <c r="Q270" i="5"/>
  <c r="P270" i="5"/>
  <c r="L270" i="5"/>
  <c r="R269" i="5"/>
  <c r="Q269" i="5"/>
  <c r="P269" i="5"/>
  <c r="L269" i="5"/>
  <c r="R268" i="5"/>
  <c r="Q268" i="5"/>
  <c r="P268" i="5"/>
  <c r="L268" i="5"/>
  <c r="R267" i="5"/>
  <c r="Q267" i="5"/>
  <c r="P267" i="5"/>
  <c r="L267" i="5"/>
  <c r="R266" i="5"/>
  <c r="Q266" i="5"/>
  <c r="P266" i="5"/>
  <c r="L266" i="5"/>
  <c r="R265" i="5"/>
  <c r="Q265" i="5"/>
  <c r="P265" i="5"/>
  <c r="L265" i="5"/>
  <c r="R264" i="5"/>
  <c r="Q264" i="5"/>
  <c r="P264" i="5"/>
  <c r="L264" i="5"/>
  <c r="R263" i="5"/>
  <c r="Q263" i="5"/>
  <c r="P263" i="5"/>
  <c r="L263" i="5"/>
  <c r="R262" i="5"/>
  <c r="Q262" i="5"/>
  <c r="P262" i="5"/>
  <c r="L262" i="5"/>
  <c r="R261" i="5"/>
  <c r="Q261" i="5"/>
  <c r="P261" i="5"/>
  <c r="L261" i="5"/>
  <c r="R260" i="5"/>
  <c r="Q260" i="5"/>
  <c r="P260" i="5"/>
  <c r="L260" i="5"/>
  <c r="R259" i="5"/>
  <c r="Q259" i="5"/>
  <c r="P259" i="5"/>
  <c r="L259" i="5"/>
  <c r="R258" i="5"/>
  <c r="Q258" i="5"/>
  <c r="P258" i="5"/>
  <c r="L258" i="5"/>
  <c r="R257" i="5"/>
  <c r="Q257" i="5"/>
  <c r="P257" i="5"/>
  <c r="L257" i="5"/>
  <c r="R256" i="5"/>
  <c r="Q256" i="5"/>
  <c r="P256" i="5"/>
  <c r="L256" i="5"/>
  <c r="R255" i="5"/>
  <c r="Q255" i="5"/>
  <c r="P255" i="5"/>
  <c r="L255" i="5"/>
  <c r="R254" i="5"/>
  <c r="Q254" i="5"/>
  <c r="P254" i="5"/>
  <c r="L254" i="5"/>
  <c r="R253" i="5"/>
  <c r="Q253" i="5"/>
  <c r="P253" i="5"/>
  <c r="L253" i="5"/>
  <c r="R252" i="5"/>
  <c r="Q252" i="5"/>
  <c r="P252" i="5"/>
  <c r="L252" i="5"/>
  <c r="R251" i="5"/>
  <c r="Q251" i="5"/>
  <c r="P251" i="5"/>
  <c r="L251" i="5"/>
  <c r="R250" i="5"/>
  <c r="Q250" i="5"/>
  <c r="P250" i="5"/>
  <c r="L250" i="5"/>
  <c r="R249" i="5"/>
  <c r="Q249" i="5"/>
  <c r="P249" i="5"/>
  <c r="L249" i="5"/>
  <c r="R248" i="5"/>
  <c r="Q248" i="5"/>
  <c r="P248" i="5"/>
  <c r="L248" i="5"/>
  <c r="R247" i="5"/>
  <c r="Q247" i="5"/>
  <c r="P247" i="5"/>
  <c r="L247" i="5"/>
  <c r="R246" i="5"/>
  <c r="Q246" i="5"/>
  <c r="P246" i="5"/>
  <c r="L246" i="5"/>
  <c r="R245" i="5"/>
  <c r="Q245" i="5"/>
  <c r="P245" i="5"/>
  <c r="L245" i="5"/>
  <c r="R244" i="5"/>
  <c r="Q244" i="5"/>
  <c r="P244" i="5"/>
  <c r="L244" i="5"/>
  <c r="R243" i="5"/>
  <c r="Q243" i="5"/>
  <c r="P243" i="5"/>
  <c r="L243" i="5"/>
  <c r="R242" i="5"/>
  <c r="Q242" i="5"/>
  <c r="P242" i="5"/>
  <c r="L242" i="5"/>
  <c r="R241" i="5"/>
  <c r="Q241" i="5"/>
  <c r="P241" i="5"/>
  <c r="L241" i="5"/>
  <c r="R240" i="5"/>
  <c r="Q240" i="5"/>
  <c r="P240" i="5"/>
  <c r="L240" i="5"/>
  <c r="R239" i="5"/>
  <c r="Q239" i="5"/>
  <c r="P239" i="5"/>
  <c r="L239" i="5"/>
  <c r="R238" i="5"/>
  <c r="Q238" i="5"/>
  <c r="P238" i="5"/>
  <c r="L238" i="5"/>
  <c r="R237" i="5"/>
  <c r="Q237" i="5"/>
  <c r="P237" i="5"/>
  <c r="L237" i="5"/>
  <c r="R236" i="5"/>
  <c r="Q236" i="5"/>
  <c r="P236" i="5"/>
  <c r="L236" i="5"/>
  <c r="R235" i="5"/>
  <c r="Q235" i="5"/>
  <c r="P235" i="5"/>
  <c r="L235" i="5"/>
  <c r="R234" i="5"/>
  <c r="Q234" i="5"/>
  <c r="P234" i="5"/>
  <c r="L234" i="5"/>
  <c r="R233" i="5"/>
  <c r="Q233" i="5"/>
  <c r="P233" i="5"/>
  <c r="L233" i="5"/>
  <c r="R232" i="5"/>
  <c r="Q232" i="5"/>
  <c r="P232" i="5"/>
  <c r="L232" i="5"/>
  <c r="R231" i="5"/>
  <c r="Q231" i="5"/>
  <c r="P231" i="5"/>
  <c r="L231" i="5"/>
  <c r="R230" i="5"/>
  <c r="Q230" i="5"/>
  <c r="P230" i="5"/>
  <c r="L230" i="5"/>
  <c r="R229" i="5"/>
  <c r="Q229" i="5"/>
  <c r="P229" i="5"/>
  <c r="L229" i="5"/>
  <c r="R228" i="5"/>
  <c r="Q228" i="5"/>
  <c r="P228" i="5"/>
  <c r="L228" i="5"/>
  <c r="R227" i="5"/>
  <c r="Q227" i="5"/>
  <c r="P227" i="5"/>
  <c r="L227" i="5"/>
  <c r="R226" i="5"/>
  <c r="Q226" i="5"/>
  <c r="P226" i="5"/>
  <c r="L226" i="5"/>
  <c r="R225" i="5"/>
  <c r="Q225" i="5"/>
  <c r="P225" i="5"/>
  <c r="L225" i="5"/>
  <c r="R224" i="5"/>
  <c r="Q224" i="5"/>
  <c r="P224" i="5"/>
  <c r="L224" i="5"/>
  <c r="R223" i="5"/>
  <c r="Q223" i="5"/>
  <c r="P223" i="5"/>
  <c r="L223" i="5"/>
  <c r="R222" i="5"/>
  <c r="Q222" i="5"/>
  <c r="P222" i="5"/>
  <c r="L222" i="5"/>
  <c r="R221" i="5"/>
  <c r="Q221" i="5"/>
  <c r="P221" i="5"/>
  <c r="L221" i="5"/>
  <c r="R220" i="5"/>
  <c r="Q220" i="5"/>
  <c r="P220" i="5"/>
  <c r="L220" i="5"/>
  <c r="R219" i="5"/>
  <c r="Q219" i="5"/>
  <c r="P219" i="5"/>
  <c r="L219" i="5"/>
  <c r="R218" i="5"/>
  <c r="Q218" i="5"/>
  <c r="P218" i="5"/>
  <c r="L218" i="5"/>
  <c r="R217" i="5"/>
  <c r="Q217" i="5"/>
  <c r="P217" i="5"/>
  <c r="L217" i="5"/>
  <c r="R216" i="5"/>
  <c r="Q216" i="5"/>
  <c r="P216" i="5"/>
  <c r="L216" i="5"/>
  <c r="R215" i="5"/>
  <c r="Q215" i="5"/>
  <c r="P215" i="5"/>
  <c r="L215" i="5"/>
  <c r="R214" i="5"/>
  <c r="Q214" i="5"/>
  <c r="P214" i="5"/>
  <c r="L214" i="5"/>
  <c r="R213" i="5"/>
  <c r="Q213" i="5"/>
  <c r="P213" i="5"/>
  <c r="L213" i="5"/>
  <c r="R212" i="5"/>
  <c r="Q212" i="5"/>
  <c r="P212" i="5"/>
  <c r="L212" i="5"/>
  <c r="R211" i="5"/>
  <c r="Q211" i="5"/>
  <c r="P211" i="5"/>
  <c r="L211" i="5"/>
  <c r="R210" i="5"/>
  <c r="Q210" i="5"/>
  <c r="P210" i="5"/>
  <c r="L210" i="5"/>
  <c r="R209" i="5"/>
  <c r="Q209" i="5"/>
  <c r="P209" i="5"/>
  <c r="L209" i="5"/>
  <c r="R208" i="5"/>
  <c r="Q208" i="5"/>
  <c r="P208" i="5"/>
  <c r="L208" i="5"/>
  <c r="R207" i="5"/>
  <c r="Q207" i="5"/>
  <c r="P207" i="5"/>
  <c r="L207" i="5"/>
  <c r="R206" i="5"/>
  <c r="Q206" i="5"/>
  <c r="P206" i="5"/>
  <c r="L206" i="5"/>
  <c r="R205" i="5"/>
  <c r="Q205" i="5"/>
  <c r="P205" i="5"/>
  <c r="L205" i="5"/>
  <c r="R204" i="5"/>
  <c r="Q204" i="5"/>
  <c r="P204" i="5"/>
  <c r="L204" i="5"/>
  <c r="R203" i="5"/>
  <c r="Q203" i="5"/>
  <c r="P203" i="5"/>
  <c r="L203" i="5"/>
  <c r="R202" i="5"/>
  <c r="Q202" i="5"/>
  <c r="P202" i="5"/>
  <c r="L202" i="5"/>
  <c r="R201" i="5"/>
  <c r="Q201" i="5"/>
  <c r="P201" i="5"/>
  <c r="L201" i="5"/>
  <c r="R200" i="5"/>
  <c r="Q200" i="5"/>
  <c r="P200" i="5"/>
  <c r="L200" i="5"/>
  <c r="R199" i="5"/>
  <c r="Q199" i="5"/>
  <c r="P199" i="5"/>
  <c r="L199" i="5"/>
  <c r="R198" i="5"/>
  <c r="Q198" i="5"/>
  <c r="P198" i="5"/>
  <c r="L198" i="5"/>
  <c r="R197" i="5"/>
  <c r="Q197" i="5"/>
  <c r="P197" i="5"/>
  <c r="L197" i="5"/>
  <c r="R196" i="5"/>
  <c r="Q196" i="5"/>
  <c r="P196" i="5"/>
  <c r="L196" i="5"/>
  <c r="R195" i="5"/>
  <c r="Q195" i="5"/>
  <c r="P195" i="5"/>
  <c r="L195" i="5"/>
  <c r="R194" i="5"/>
  <c r="Q194" i="5"/>
  <c r="P194" i="5"/>
  <c r="L194" i="5"/>
  <c r="R193" i="5"/>
  <c r="Q193" i="5"/>
  <c r="P193" i="5"/>
  <c r="L193" i="5"/>
  <c r="R192" i="5"/>
  <c r="Q192" i="5"/>
  <c r="P192" i="5"/>
  <c r="L192" i="5"/>
  <c r="R191" i="5"/>
  <c r="Q191" i="5"/>
  <c r="P191" i="5"/>
  <c r="L191" i="5"/>
  <c r="R190" i="5"/>
  <c r="Q190" i="5"/>
  <c r="P190" i="5"/>
  <c r="L190" i="5"/>
  <c r="R189" i="5"/>
  <c r="Q189" i="5"/>
  <c r="P189" i="5"/>
  <c r="L189" i="5"/>
  <c r="R188" i="5"/>
  <c r="Q188" i="5"/>
  <c r="P188" i="5"/>
  <c r="L188" i="5"/>
  <c r="R187" i="5"/>
  <c r="Q187" i="5"/>
  <c r="P187" i="5"/>
  <c r="L187" i="5"/>
  <c r="R186" i="5"/>
  <c r="Q186" i="5"/>
  <c r="P186" i="5"/>
  <c r="L186" i="5"/>
  <c r="R185" i="5"/>
  <c r="Q185" i="5"/>
  <c r="P185" i="5"/>
  <c r="L185" i="5"/>
  <c r="R184" i="5"/>
  <c r="Q184" i="5"/>
  <c r="P184" i="5"/>
  <c r="L184" i="5"/>
  <c r="R183" i="5"/>
  <c r="Q183" i="5"/>
  <c r="P183" i="5"/>
  <c r="L183" i="5"/>
  <c r="R182" i="5"/>
  <c r="Q182" i="5"/>
  <c r="P182" i="5"/>
  <c r="L182" i="5"/>
  <c r="R181" i="5"/>
  <c r="Q181" i="5"/>
  <c r="P181" i="5"/>
  <c r="L181" i="5"/>
  <c r="R180" i="5"/>
  <c r="Q180" i="5"/>
  <c r="P180" i="5"/>
  <c r="L180" i="5"/>
  <c r="R179" i="5"/>
  <c r="Q179" i="5"/>
  <c r="P179" i="5"/>
  <c r="L179" i="5"/>
  <c r="R178" i="5"/>
  <c r="Q178" i="5"/>
  <c r="P178" i="5"/>
  <c r="L178" i="5"/>
  <c r="R177" i="5"/>
  <c r="Q177" i="5"/>
  <c r="P177" i="5"/>
  <c r="L177" i="5"/>
  <c r="R176" i="5"/>
  <c r="Q176" i="5"/>
  <c r="P176" i="5"/>
  <c r="L176" i="5"/>
  <c r="R175" i="5"/>
  <c r="Q175" i="5"/>
  <c r="P175" i="5"/>
  <c r="L175" i="5"/>
  <c r="R174" i="5"/>
  <c r="Q174" i="5"/>
  <c r="P174" i="5"/>
  <c r="L174" i="5"/>
  <c r="R173" i="5"/>
  <c r="Q173" i="5"/>
  <c r="P173" i="5"/>
  <c r="L173" i="5"/>
  <c r="R172" i="5"/>
  <c r="Q172" i="5"/>
  <c r="P172" i="5"/>
  <c r="L172" i="5"/>
  <c r="R171" i="5"/>
  <c r="Q171" i="5"/>
  <c r="P171" i="5"/>
  <c r="L171" i="5"/>
  <c r="R170" i="5"/>
  <c r="Q170" i="5"/>
  <c r="P170" i="5"/>
  <c r="L170" i="5"/>
  <c r="R169" i="5"/>
  <c r="Q169" i="5"/>
  <c r="P169" i="5"/>
  <c r="L169" i="5"/>
  <c r="R168" i="5"/>
  <c r="Q168" i="5"/>
  <c r="P168" i="5"/>
  <c r="L168" i="5"/>
  <c r="R167" i="5"/>
  <c r="Q167" i="5"/>
  <c r="P167" i="5"/>
  <c r="L167" i="5"/>
  <c r="R166" i="5"/>
  <c r="Q166" i="5"/>
  <c r="P166" i="5"/>
  <c r="L166" i="5"/>
  <c r="R165" i="5"/>
  <c r="Q165" i="5"/>
  <c r="P165" i="5"/>
  <c r="L165" i="5"/>
  <c r="R164" i="5"/>
  <c r="Q164" i="5"/>
  <c r="P164" i="5"/>
  <c r="L164" i="5"/>
  <c r="R163" i="5"/>
  <c r="Q163" i="5"/>
  <c r="P163" i="5"/>
  <c r="L163" i="5"/>
  <c r="R162" i="5"/>
  <c r="Q162" i="5"/>
  <c r="P162" i="5"/>
  <c r="L162" i="5"/>
  <c r="R161" i="5"/>
  <c r="Q161" i="5"/>
  <c r="P161" i="5"/>
  <c r="L161" i="5"/>
  <c r="R160" i="5"/>
  <c r="Q160" i="5"/>
  <c r="P160" i="5"/>
  <c r="L160" i="5"/>
  <c r="R159" i="5"/>
  <c r="Q159" i="5"/>
  <c r="P159" i="5"/>
  <c r="L159" i="5"/>
  <c r="R158" i="5"/>
  <c r="Q158" i="5"/>
  <c r="P158" i="5"/>
  <c r="L158" i="5"/>
  <c r="R157" i="5"/>
  <c r="Q157" i="5"/>
  <c r="P157" i="5"/>
  <c r="L157" i="5"/>
  <c r="R156" i="5"/>
  <c r="Q156" i="5"/>
  <c r="P156" i="5"/>
  <c r="L156" i="5"/>
  <c r="R155" i="5"/>
  <c r="Q155" i="5"/>
  <c r="P155" i="5"/>
  <c r="L155" i="5"/>
  <c r="R154" i="5"/>
  <c r="Q154" i="5"/>
  <c r="P154" i="5"/>
  <c r="L154" i="5"/>
  <c r="R153" i="5"/>
  <c r="Q153" i="5"/>
  <c r="P153" i="5"/>
  <c r="L153" i="5"/>
  <c r="R152" i="5"/>
  <c r="Q152" i="5"/>
  <c r="P152" i="5"/>
  <c r="L152" i="5"/>
  <c r="R151" i="5"/>
  <c r="Q151" i="5"/>
  <c r="P151" i="5"/>
  <c r="L151" i="5"/>
  <c r="R150" i="5"/>
  <c r="Q150" i="5"/>
  <c r="P150" i="5"/>
  <c r="L150" i="5"/>
  <c r="R149" i="5"/>
  <c r="Q149" i="5"/>
  <c r="P149" i="5"/>
  <c r="L149" i="5"/>
  <c r="R148" i="5"/>
  <c r="Q148" i="5"/>
  <c r="P148" i="5"/>
  <c r="L148" i="5"/>
  <c r="R147" i="5"/>
  <c r="Q147" i="5"/>
  <c r="P147" i="5"/>
  <c r="L147" i="5"/>
  <c r="R146" i="5"/>
  <c r="Q146" i="5"/>
  <c r="P146" i="5"/>
  <c r="L146" i="5"/>
  <c r="R145" i="5"/>
  <c r="Q145" i="5"/>
  <c r="P145" i="5"/>
  <c r="L145" i="5"/>
  <c r="R144" i="5"/>
  <c r="Q144" i="5"/>
  <c r="P144" i="5"/>
  <c r="L144" i="5"/>
  <c r="R143" i="5"/>
  <c r="Q143" i="5"/>
  <c r="P143" i="5"/>
  <c r="L143" i="5"/>
  <c r="R142" i="5"/>
  <c r="Q142" i="5"/>
  <c r="P142" i="5"/>
  <c r="L142" i="5"/>
  <c r="R141" i="5"/>
  <c r="Q141" i="5"/>
  <c r="P141" i="5"/>
  <c r="L141" i="5"/>
  <c r="R140" i="5"/>
  <c r="Q140" i="5"/>
  <c r="P140" i="5"/>
  <c r="L140" i="5"/>
  <c r="R139" i="5"/>
  <c r="Q139" i="5"/>
  <c r="P139" i="5"/>
  <c r="L139" i="5"/>
  <c r="R138" i="5"/>
  <c r="Q138" i="5"/>
  <c r="P138" i="5"/>
  <c r="L138" i="5"/>
  <c r="R137" i="5"/>
  <c r="Q137" i="5"/>
  <c r="P137" i="5"/>
  <c r="L137" i="5"/>
  <c r="R136" i="5"/>
  <c r="Q136" i="5"/>
  <c r="P136" i="5"/>
  <c r="L136" i="5"/>
  <c r="R135" i="5"/>
  <c r="Q135" i="5"/>
  <c r="P135" i="5"/>
  <c r="L135" i="5"/>
  <c r="R134" i="5"/>
  <c r="Q134" i="5"/>
  <c r="P134" i="5"/>
  <c r="L134" i="5"/>
  <c r="R133" i="5"/>
  <c r="Q133" i="5"/>
  <c r="P133" i="5"/>
  <c r="L133" i="5"/>
  <c r="R132" i="5"/>
  <c r="Q132" i="5"/>
  <c r="P132" i="5"/>
  <c r="L132" i="5"/>
  <c r="R131" i="5"/>
  <c r="Q131" i="5"/>
  <c r="P131" i="5"/>
  <c r="L131" i="5"/>
  <c r="R130" i="5"/>
  <c r="Q130" i="5"/>
  <c r="P130" i="5"/>
  <c r="L130" i="5"/>
  <c r="R129" i="5"/>
  <c r="Q129" i="5"/>
  <c r="P129" i="5"/>
  <c r="L129" i="5"/>
  <c r="R128" i="5"/>
  <c r="Q128" i="5"/>
  <c r="P128" i="5"/>
  <c r="L128" i="5"/>
  <c r="R127" i="5"/>
  <c r="Q127" i="5"/>
  <c r="P127" i="5"/>
  <c r="L127" i="5"/>
  <c r="R126" i="5"/>
  <c r="Q126" i="5"/>
  <c r="P126" i="5"/>
  <c r="L126" i="5"/>
  <c r="R125" i="5"/>
  <c r="Q125" i="5"/>
  <c r="P125" i="5"/>
  <c r="L125" i="5"/>
  <c r="R124" i="5"/>
  <c r="Q124" i="5"/>
  <c r="P124" i="5"/>
  <c r="L124" i="5"/>
  <c r="R123" i="5"/>
  <c r="Q123" i="5"/>
  <c r="P123" i="5"/>
  <c r="L123" i="5"/>
  <c r="R122" i="5"/>
  <c r="Q122" i="5"/>
  <c r="P122" i="5"/>
  <c r="L122" i="5"/>
  <c r="R121" i="5"/>
  <c r="Q121" i="5"/>
  <c r="P121" i="5"/>
  <c r="L121" i="5"/>
  <c r="R120" i="5"/>
  <c r="Q120" i="5"/>
  <c r="P120" i="5"/>
  <c r="L120" i="5"/>
  <c r="R119" i="5"/>
  <c r="Q119" i="5"/>
  <c r="P119" i="5"/>
  <c r="L119" i="5"/>
  <c r="R118" i="5"/>
  <c r="Q118" i="5"/>
  <c r="P118" i="5"/>
  <c r="L118" i="5"/>
  <c r="R117" i="5"/>
  <c r="Q117" i="5"/>
  <c r="P117" i="5"/>
  <c r="L117" i="5"/>
  <c r="R116" i="5"/>
  <c r="Q116" i="5"/>
  <c r="P116" i="5"/>
  <c r="L116" i="5"/>
  <c r="R115" i="5"/>
  <c r="Q115" i="5"/>
  <c r="P115" i="5"/>
  <c r="L115" i="5"/>
  <c r="R114" i="5"/>
  <c r="Q114" i="5"/>
  <c r="P114" i="5"/>
  <c r="L114" i="5"/>
  <c r="R113" i="5"/>
  <c r="Q113" i="5"/>
  <c r="P113" i="5"/>
  <c r="L113" i="5"/>
  <c r="R112" i="5"/>
  <c r="Q112" i="5"/>
  <c r="P112" i="5"/>
  <c r="L112" i="5"/>
  <c r="R111" i="5"/>
  <c r="Q111" i="5"/>
  <c r="P111" i="5"/>
  <c r="L111" i="5"/>
  <c r="R110" i="5"/>
  <c r="Q110" i="5"/>
  <c r="P110" i="5"/>
  <c r="L110" i="5"/>
  <c r="R109" i="5"/>
  <c r="Q109" i="5"/>
  <c r="P109" i="5"/>
  <c r="L109" i="5"/>
  <c r="R108" i="5"/>
  <c r="Q108" i="5"/>
  <c r="P108" i="5"/>
  <c r="L108" i="5"/>
  <c r="R107" i="5"/>
  <c r="Q107" i="5"/>
  <c r="P107" i="5"/>
  <c r="L107" i="5"/>
  <c r="R106" i="5"/>
  <c r="Q106" i="5"/>
  <c r="P106" i="5"/>
  <c r="L106" i="5"/>
  <c r="R105" i="5"/>
  <c r="Q105" i="5"/>
  <c r="P105" i="5"/>
  <c r="L105" i="5"/>
  <c r="R104" i="5"/>
  <c r="Q104" i="5"/>
  <c r="P104" i="5"/>
  <c r="L104" i="5"/>
  <c r="R103" i="5"/>
  <c r="Q103" i="5"/>
  <c r="P103" i="5"/>
  <c r="L103" i="5"/>
  <c r="R102" i="5"/>
  <c r="Q102" i="5"/>
  <c r="P102" i="5"/>
  <c r="L102" i="5"/>
  <c r="R101" i="5"/>
  <c r="Q101" i="5"/>
  <c r="P101" i="5"/>
  <c r="L101" i="5"/>
  <c r="R100" i="5"/>
  <c r="Q100" i="5"/>
  <c r="P100" i="5"/>
  <c r="L100" i="5"/>
  <c r="R99" i="5"/>
  <c r="Q99" i="5"/>
  <c r="P99" i="5"/>
  <c r="L99" i="5"/>
  <c r="R98" i="5"/>
  <c r="Q98" i="5"/>
  <c r="P98" i="5"/>
  <c r="L98" i="5"/>
  <c r="R97" i="5"/>
  <c r="Q97" i="5"/>
  <c r="P97" i="5"/>
  <c r="L97" i="5"/>
  <c r="R96" i="5"/>
  <c r="Q96" i="5"/>
  <c r="P96" i="5"/>
  <c r="L96" i="5"/>
  <c r="R95" i="5"/>
  <c r="Q95" i="5"/>
  <c r="P95" i="5"/>
  <c r="L95" i="5"/>
  <c r="R94" i="5"/>
  <c r="Q94" i="5"/>
  <c r="P94" i="5"/>
  <c r="L94" i="5"/>
  <c r="R93" i="5"/>
  <c r="Q93" i="5"/>
  <c r="P93" i="5"/>
  <c r="L93" i="5"/>
  <c r="R92" i="5"/>
  <c r="Q92" i="5"/>
  <c r="P92" i="5"/>
  <c r="L92" i="5"/>
  <c r="R91" i="5"/>
  <c r="Q91" i="5"/>
  <c r="P91" i="5"/>
  <c r="L91" i="5"/>
  <c r="R90" i="5"/>
  <c r="Q90" i="5"/>
  <c r="P90" i="5"/>
  <c r="L90" i="5"/>
  <c r="R89" i="5"/>
  <c r="Q89" i="5"/>
  <c r="P89" i="5"/>
  <c r="L89" i="5"/>
  <c r="R88" i="5"/>
  <c r="Q88" i="5"/>
  <c r="P88" i="5"/>
  <c r="L88" i="5"/>
  <c r="R87" i="5"/>
  <c r="Q87" i="5"/>
  <c r="P87" i="5"/>
  <c r="L87" i="5"/>
  <c r="R86" i="5"/>
  <c r="Q86" i="5"/>
  <c r="P86" i="5"/>
  <c r="L86" i="5"/>
  <c r="R85" i="5"/>
  <c r="Q85" i="5"/>
  <c r="P85" i="5"/>
  <c r="L85" i="5"/>
  <c r="R84" i="5"/>
  <c r="Q84" i="5"/>
  <c r="P84" i="5"/>
  <c r="L84" i="5"/>
  <c r="R83" i="5"/>
  <c r="Q83" i="5"/>
  <c r="P83" i="5"/>
  <c r="L83" i="5"/>
  <c r="R82" i="5"/>
  <c r="Q82" i="5"/>
  <c r="P82" i="5"/>
  <c r="L82" i="5"/>
  <c r="R81" i="5"/>
  <c r="Q81" i="5"/>
  <c r="P81" i="5"/>
  <c r="L81" i="5"/>
  <c r="R80" i="5"/>
  <c r="Q80" i="5"/>
  <c r="P80" i="5"/>
  <c r="L80" i="5"/>
  <c r="R79" i="5"/>
  <c r="Q79" i="5"/>
  <c r="P79" i="5"/>
  <c r="L79" i="5"/>
  <c r="R78" i="5"/>
  <c r="Q78" i="5"/>
  <c r="P78" i="5"/>
  <c r="L78" i="5"/>
  <c r="R77" i="5"/>
  <c r="Q77" i="5"/>
  <c r="P77" i="5"/>
  <c r="L77" i="5"/>
  <c r="R76" i="5"/>
  <c r="Q76" i="5"/>
  <c r="P76" i="5"/>
  <c r="L76" i="5"/>
  <c r="R75" i="5"/>
  <c r="Q75" i="5"/>
  <c r="P75" i="5"/>
  <c r="L75" i="5"/>
  <c r="R74" i="5"/>
  <c r="Q74" i="5"/>
  <c r="P74" i="5"/>
  <c r="L74" i="5"/>
  <c r="R73" i="5"/>
  <c r="Q73" i="5"/>
  <c r="P73" i="5"/>
  <c r="L73" i="5"/>
  <c r="R72" i="5"/>
  <c r="Q72" i="5"/>
  <c r="P72" i="5"/>
  <c r="L72" i="5"/>
  <c r="R71" i="5"/>
  <c r="Q71" i="5"/>
  <c r="P71" i="5"/>
  <c r="L71" i="5"/>
  <c r="R70" i="5"/>
  <c r="Q70" i="5"/>
  <c r="P70" i="5"/>
  <c r="L70" i="5"/>
  <c r="R69" i="5"/>
  <c r="Q69" i="5"/>
  <c r="P69" i="5"/>
  <c r="L69" i="5"/>
  <c r="R68" i="5"/>
  <c r="Q68" i="5"/>
  <c r="P68" i="5"/>
  <c r="L68" i="5"/>
  <c r="R67" i="5"/>
  <c r="Q67" i="5"/>
  <c r="P67" i="5"/>
  <c r="L67" i="5"/>
  <c r="R66" i="5"/>
  <c r="Q66" i="5"/>
  <c r="P66" i="5"/>
  <c r="L66" i="5"/>
  <c r="R65" i="5"/>
  <c r="Q65" i="5"/>
  <c r="P65" i="5"/>
  <c r="L65" i="5"/>
  <c r="R64" i="5"/>
  <c r="Q64" i="5"/>
  <c r="P64" i="5"/>
  <c r="L64" i="5"/>
  <c r="R63" i="5"/>
  <c r="Q63" i="5"/>
  <c r="P63" i="5"/>
  <c r="L63" i="5"/>
  <c r="R62" i="5"/>
  <c r="Q62" i="5"/>
  <c r="P62" i="5"/>
  <c r="L62" i="5"/>
  <c r="R61" i="5"/>
  <c r="Q61" i="5"/>
  <c r="P61" i="5"/>
  <c r="L61" i="5"/>
  <c r="R60" i="5"/>
  <c r="Q60" i="5"/>
  <c r="P60" i="5"/>
  <c r="L60" i="5"/>
  <c r="R59" i="5"/>
  <c r="Q59" i="5"/>
  <c r="P59" i="5"/>
  <c r="L59" i="5"/>
  <c r="R58" i="5"/>
  <c r="Q58" i="5"/>
  <c r="P58" i="5"/>
  <c r="L58" i="5"/>
  <c r="R57" i="5"/>
  <c r="Q57" i="5"/>
  <c r="P57" i="5"/>
  <c r="L57" i="5"/>
  <c r="R56" i="5"/>
  <c r="Q56" i="5"/>
  <c r="P56" i="5"/>
  <c r="L56" i="5"/>
  <c r="R55" i="5"/>
  <c r="Q55" i="5"/>
  <c r="P55" i="5"/>
  <c r="L55" i="5"/>
  <c r="R54" i="5"/>
  <c r="Q54" i="5"/>
  <c r="P54" i="5"/>
  <c r="L54" i="5"/>
  <c r="R53" i="5"/>
  <c r="Q53" i="5"/>
  <c r="P53" i="5"/>
  <c r="L53" i="5"/>
  <c r="R52" i="5"/>
  <c r="Q52" i="5"/>
  <c r="P52" i="5"/>
  <c r="L52" i="5"/>
  <c r="R51" i="5"/>
  <c r="Q51" i="5"/>
  <c r="P51" i="5"/>
  <c r="L51" i="5"/>
  <c r="R50" i="5"/>
  <c r="Q50" i="5"/>
  <c r="P50" i="5"/>
  <c r="L50" i="5"/>
  <c r="R49" i="5"/>
  <c r="Q49" i="5"/>
  <c r="P49" i="5"/>
  <c r="L49" i="5"/>
  <c r="R48" i="5"/>
  <c r="Q48" i="5"/>
  <c r="P48" i="5"/>
  <c r="L48" i="5"/>
  <c r="R47" i="5"/>
  <c r="Q47" i="5"/>
  <c r="P47" i="5"/>
  <c r="L47" i="5"/>
  <c r="R46" i="5"/>
  <c r="Q46" i="5"/>
  <c r="P46" i="5"/>
  <c r="L46" i="5"/>
  <c r="R45" i="5"/>
  <c r="Q45" i="5"/>
  <c r="P45" i="5"/>
  <c r="L45" i="5"/>
  <c r="R44" i="5"/>
  <c r="Q44" i="5"/>
  <c r="P44" i="5"/>
  <c r="L44" i="5"/>
  <c r="R43" i="5"/>
  <c r="Q43" i="5"/>
  <c r="P43" i="5"/>
  <c r="L43" i="5"/>
  <c r="R42" i="5"/>
  <c r="Q42" i="5"/>
  <c r="P42" i="5"/>
  <c r="L42" i="5"/>
  <c r="R41" i="5"/>
  <c r="Q41" i="5"/>
  <c r="P41" i="5"/>
  <c r="L41" i="5"/>
  <c r="R40" i="5"/>
  <c r="Q40" i="5"/>
  <c r="P40" i="5"/>
  <c r="L40" i="5"/>
  <c r="R39" i="5"/>
  <c r="Q39" i="5"/>
  <c r="P39" i="5"/>
  <c r="L39" i="5"/>
  <c r="R38" i="5"/>
  <c r="Q38" i="5"/>
  <c r="P38" i="5"/>
  <c r="L38" i="5"/>
  <c r="R37" i="5"/>
  <c r="Q37" i="5"/>
  <c r="P37" i="5"/>
  <c r="L37" i="5"/>
  <c r="R36" i="5"/>
  <c r="Q36" i="5"/>
  <c r="P36" i="5"/>
  <c r="L36" i="5"/>
  <c r="R35" i="5"/>
  <c r="Q35" i="5"/>
  <c r="P35" i="5"/>
  <c r="L35" i="5"/>
  <c r="R34" i="5"/>
  <c r="Q34" i="5"/>
  <c r="P34" i="5"/>
  <c r="L34" i="5"/>
  <c r="R33" i="5"/>
  <c r="Q33" i="5"/>
  <c r="P33" i="5"/>
  <c r="L33" i="5"/>
  <c r="R32" i="5"/>
  <c r="Q32" i="5"/>
  <c r="P32" i="5"/>
  <c r="L32" i="5"/>
  <c r="R31" i="5"/>
  <c r="Q31" i="5"/>
  <c r="P31" i="5"/>
  <c r="L31" i="5"/>
  <c r="R30" i="5"/>
  <c r="Q30" i="5"/>
  <c r="P30" i="5"/>
  <c r="L30" i="5"/>
  <c r="R29" i="5"/>
  <c r="Q29" i="5"/>
  <c r="P29" i="5"/>
  <c r="L29" i="5"/>
  <c r="R28" i="5"/>
  <c r="Q28" i="5"/>
  <c r="P28" i="5"/>
  <c r="L28" i="5"/>
  <c r="R27" i="5"/>
  <c r="Q27" i="5"/>
  <c r="P27" i="5"/>
  <c r="L27" i="5"/>
  <c r="R26" i="5"/>
  <c r="Q26" i="5"/>
  <c r="P26" i="5"/>
  <c r="L26" i="5"/>
  <c r="R25" i="5"/>
  <c r="Q25" i="5"/>
  <c r="P25" i="5"/>
  <c r="L25" i="5"/>
  <c r="R24" i="5"/>
  <c r="Q24" i="5"/>
  <c r="P24" i="5"/>
  <c r="L24" i="5"/>
  <c r="R23" i="5"/>
  <c r="Q23" i="5"/>
  <c r="P23" i="5"/>
  <c r="L23" i="5"/>
  <c r="R22" i="5"/>
  <c r="Q22" i="5"/>
  <c r="P22" i="5"/>
  <c r="L22" i="5"/>
  <c r="R21" i="5"/>
  <c r="Q21" i="5"/>
  <c r="P21" i="5"/>
  <c r="L21" i="5"/>
  <c r="R20" i="5"/>
  <c r="Q20" i="5"/>
  <c r="P20" i="5"/>
  <c r="L20" i="5"/>
  <c r="R19" i="5"/>
  <c r="Q19" i="5"/>
  <c r="P19" i="5"/>
  <c r="L19" i="5"/>
  <c r="R18" i="5"/>
  <c r="Q18" i="5"/>
  <c r="P18" i="5"/>
  <c r="L18" i="5"/>
  <c r="R17" i="5"/>
  <c r="Q17" i="5"/>
  <c r="P17" i="5"/>
  <c r="L17" i="5"/>
  <c r="R16" i="5"/>
  <c r="Q16" i="5"/>
  <c r="P16" i="5"/>
  <c r="L16" i="5"/>
  <c r="R15" i="5"/>
  <c r="Q15" i="5"/>
  <c r="P15" i="5"/>
  <c r="L15" i="5"/>
  <c r="R14" i="5"/>
  <c r="Q14" i="5"/>
  <c r="P14" i="5"/>
  <c r="L14" i="5"/>
  <c r="R13" i="5"/>
  <c r="Q13" i="5"/>
  <c r="P13" i="5"/>
  <c r="L13" i="5"/>
  <c r="R12" i="5"/>
  <c r="Q12" i="5"/>
  <c r="P12" i="5"/>
  <c r="L12" i="5"/>
  <c r="R11" i="5"/>
  <c r="Q11" i="5"/>
  <c r="P11" i="5"/>
  <c r="L11" i="5"/>
  <c r="R10" i="5"/>
  <c r="Q10" i="5"/>
  <c r="P10" i="5"/>
  <c r="L10" i="5"/>
  <c r="R9" i="5"/>
  <c r="Q9" i="5"/>
  <c r="P9" i="5"/>
  <c r="L9" i="5"/>
  <c r="R8" i="5"/>
  <c r="Q8" i="5"/>
  <c r="P8" i="5"/>
  <c r="L8" i="5"/>
  <c r="R7" i="5"/>
  <c r="Q7" i="5"/>
  <c r="P7" i="5"/>
  <c r="L7" i="5"/>
  <c r="R6" i="5"/>
  <c r="Q6" i="5"/>
  <c r="P6" i="5"/>
  <c r="L6" i="5"/>
  <c r="R5" i="5"/>
  <c r="Q5" i="5"/>
  <c r="P5" i="5"/>
  <c r="L5" i="5"/>
  <c r="R4" i="5"/>
  <c r="Q362" i="4"/>
  <c r="P362" i="4"/>
  <c r="L362" i="4"/>
  <c r="R362" i="4" s="1"/>
  <c r="Q361" i="4"/>
  <c r="P361" i="4"/>
  <c r="L361" i="4"/>
  <c r="R361" i="4" s="1"/>
  <c r="Q360" i="4"/>
  <c r="P360" i="4"/>
  <c r="L360" i="4"/>
  <c r="R360" i="4" s="1"/>
  <c r="Q359" i="4"/>
  <c r="P359" i="4"/>
  <c r="L359" i="4"/>
  <c r="R359" i="4" s="1"/>
  <c r="Q358" i="4"/>
  <c r="P358" i="4"/>
  <c r="L358" i="4"/>
  <c r="R358" i="4" s="1"/>
  <c r="Q357" i="4"/>
  <c r="P357" i="4"/>
  <c r="L357" i="4"/>
  <c r="R357" i="4" s="1"/>
  <c r="Q356" i="4"/>
  <c r="P356" i="4"/>
  <c r="L356" i="4"/>
  <c r="R356" i="4" s="1"/>
  <c r="Q355" i="4"/>
  <c r="P355" i="4"/>
  <c r="L355" i="4"/>
  <c r="R355" i="4" s="1"/>
  <c r="Q354" i="4"/>
  <c r="P354" i="4"/>
  <c r="L354" i="4"/>
  <c r="R354" i="4" s="1"/>
  <c r="Q353" i="4"/>
  <c r="P353" i="4"/>
  <c r="L353" i="4"/>
  <c r="R353" i="4" s="1"/>
  <c r="Q352" i="4"/>
  <c r="P352" i="4"/>
  <c r="L352" i="4"/>
  <c r="R352" i="4" s="1"/>
  <c r="Q351" i="4"/>
  <c r="P351" i="4"/>
  <c r="L351" i="4"/>
  <c r="R351" i="4" s="1"/>
  <c r="Q350" i="4"/>
  <c r="P350" i="4"/>
  <c r="L350" i="4"/>
  <c r="R350" i="4" s="1"/>
  <c r="Q349" i="4"/>
  <c r="P349" i="4"/>
  <c r="L349" i="4"/>
  <c r="R349" i="4" s="1"/>
  <c r="Q348" i="4"/>
  <c r="P348" i="4"/>
  <c r="L348" i="4"/>
  <c r="R348" i="4" s="1"/>
  <c r="Q347" i="4"/>
  <c r="P347" i="4"/>
  <c r="L347" i="4"/>
  <c r="R347" i="4" s="1"/>
  <c r="Q346" i="4"/>
  <c r="P346" i="4"/>
  <c r="L346" i="4"/>
  <c r="R346" i="4" s="1"/>
  <c r="Q345" i="4"/>
  <c r="P345" i="4"/>
  <c r="L345" i="4"/>
  <c r="R345" i="4" s="1"/>
  <c r="Q344" i="4"/>
  <c r="P344" i="4"/>
  <c r="L344" i="4"/>
  <c r="R344" i="4" s="1"/>
  <c r="Q343" i="4"/>
  <c r="P343" i="4"/>
  <c r="L343" i="4"/>
  <c r="R343" i="4" s="1"/>
  <c r="Q342" i="4"/>
  <c r="P342" i="4"/>
  <c r="L342" i="4"/>
  <c r="R342" i="4" s="1"/>
  <c r="Q341" i="4"/>
  <c r="P341" i="4"/>
  <c r="L341" i="4"/>
  <c r="R341" i="4" s="1"/>
  <c r="Q340" i="4"/>
  <c r="P340" i="4"/>
  <c r="L340" i="4"/>
  <c r="R340" i="4" s="1"/>
  <c r="Q339" i="4"/>
  <c r="P339" i="4"/>
  <c r="L339" i="4"/>
  <c r="R339" i="4" s="1"/>
  <c r="Q338" i="4"/>
  <c r="P338" i="4"/>
  <c r="L338" i="4"/>
  <c r="R338" i="4" s="1"/>
  <c r="Q337" i="4"/>
  <c r="P337" i="4"/>
  <c r="L337" i="4"/>
  <c r="R337" i="4" s="1"/>
  <c r="Q336" i="4"/>
  <c r="P336" i="4"/>
  <c r="L336" i="4"/>
  <c r="R336" i="4" s="1"/>
  <c r="Q335" i="4"/>
  <c r="P335" i="4"/>
  <c r="L335" i="4"/>
  <c r="R335" i="4" s="1"/>
  <c r="J335" i="4"/>
  <c r="Q334" i="4"/>
  <c r="P334" i="4"/>
  <c r="J334" i="4"/>
  <c r="L334" i="4" s="1"/>
  <c r="R334" i="4" s="1"/>
  <c r="Q333" i="4"/>
  <c r="P333" i="4"/>
  <c r="L333" i="4"/>
  <c r="R333" i="4" s="1"/>
  <c r="J333" i="4"/>
  <c r="R332" i="4"/>
  <c r="Q332" i="4"/>
  <c r="P332" i="4"/>
  <c r="L332" i="4"/>
  <c r="R331" i="4"/>
  <c r="Q331" i="4"/>
  <c r="P331" i="4"/>
  <c r="L331" i="4"/>
  <c r="R330" i="4"/>
  <c r="Q330" i="4"/>
  <c r="P330" i="4"/>
  <c r="L330" i="4"/>
  <c r="R329" i="4"/>
  <c r="Q329" i="4"/>
  <c r="P329" i="4"/>
  <c r="L329" i="4"/>
  <c r="R328" i="4"/>
  <c r="Q328" i="4"/>
  <c r="P328" i="4"/>
  <c r="L328" i="4"/>
  <c r="R327" i="4"/>
  <c r="Q327" i="4"/>
  <c r="P327" i="4"/>
  <c r="L327" i="4"/>
  <c r="R326" i="4"/>
  <c r="Q326" i="4"/>
  <c r="P326" i="4"/>
  <c r="L326" i="4"/>
  <c r="R325" i="4"/>
  <c r="Q325" i="4"/>
  <c r="P325" i="4"/>
  <c r="L325" i="4"/>
  <c r="R324" i="4"/>
  <c r="Q324" i="4"/>
  <c r="P324" i="4"/>
  <c r="L324" i="4"/>
  <c r="R323" i="4"/>
  <c r="Q323" i="4"/>
  <c r="P323" i="4"/>
  <c r="L323" i="4"/>
  <c r="R322" i="4"/>
  <c r="Q322" i="4"/>
  <c r="P322" i="4"/>
  <c r="L322" i="4"/>
  <c r="R321" i="4"/>
  <c r="Q321" i="4"/>
  <c r="P321" i="4"/>
  <c r="L321" i="4"/>
  <c r="R320" i="4"/>
  <c r="Q320" i="4"/>
  <c r="P320" i="4"/>
  <c r="L320" i="4"/>
  <c r="R319" i="4"/>
  <c r="Q319" i="4"/>
  <c r="P319" i="4"/>
  <c r="L319" i="4"/>
  <c r="R318" i="4"/>
  <c r="Q318" i="4"/>
  <c r="P318" i="4"/>
  <c r="L318" i="4"/>
  <c r="R317" i="4"/>
  <c r="Q317" i="4"/>
  <c r="P317" i="4"/>
  <c r="L317" i="4"/>
  <c r="R316" i="4"/>
  <c r="Q316" i="4"/>
  <c r="P316" i="4"/>
  <c r="L316" i="4"/>
  <c r="R315" i="4"/>
  <c r="Q315" i="4"/>
  <c r="P315" i="4"/>
  <c r="L315" i="4"/>
  <c r="R314" i="4"/>
  <c r="Q314" i="4"/>
  <c r="P314" i="4"/>
  <c r="L314" i="4"/>
  <c r="R313" i="4"/>
  <c r="Q313" i="4"/>
  <c r="P313" i="4"/>
  <c r="L313" i="4"/>
  <c r="R312" i="4"/>
  <c r="Q312" i="4"/>
  <c r="P312" i="4"/>
  <c r="L312" i="4"/>
  <c r="R311" i="4"/>
  <c r="Q311" i="4"/>
  <c r="P311" i="4"/>
  <c r="L311" i="4"/>
  <c r="R310" i="4"/>
  <c r="Q310" i="4"/>
  <c r="P310" i="4"/>
  <c r="L310" i="4"/>
  <c r="R309" i="4"/>
  <c r="Q309" i="4"/>
  <c r="P309" i="4"/>
  <c r="L309" i="4"/>
  <c r="R308" i="4"/>
  <c r="Q308" i="4"/>
  <c r="P308" i="4"/>
  <c r="L308" i="4"/>
  <c r="R307" i="4"/>
  <c r="Q307" i="4"/>
  <c r="P307" i="4"/>
  <c r="L307" i="4"/>
  <c r="R306" i="4"/>
  <c r="Q306" i="4"/>
  <c r="P306" i="4"/>
  <c r="L306" i="4"/>
  <c r="R305" i="4"/>
  <c r="Q305" i="4"/>
  <c r="P305" i="4"/>
  <c r="L305" i="4"/>
  <c r="R304" i="4"/>
  <c r="Q304" i="4"/>
  <c r="P304" i="4"/>
  <c r="L304" i="4"/>
  <c r="R303" i="4"/>
  <c r="Q303" i="4"/>
  <c r="P303" i="4"/>
  <c r="L303" i="4"/>
  <c r="R302" i="4"/>
  <c r="Q302" i="4"/>
  <c r="P302" i="4"/>
  <c r="L302" i="4"/>
  <c r="R301" i="4"/>
  <c r="Q301" i="4"/>
  <c r="P301" i="4"/>
  <c r="L301" i="4"/>
  <c r="R300" i="4"/>
  <c r="Q300" i="4"/>
  <c r="P300" i="4"/>
  <c r="L300" i="4"/>
  <c r="R299" i="4"/>
  <c r="Q299" i="4"/>
  <c r="P299" i="4"/>
  <c r="L299" i="4"/>
  <c r="R298" i="4"/>
  <c r="Q298" i="4"/>
  <c r="P298" i="4"/>
  <c r="L298" i="4"/>
  <c r="R297" i="4"/>
  <c r="Q297" i="4"/>
  <c r="P297" i="4"/>
  <c r="L297" i="4"/>
  <c r="R296" i="4"/>
  <c r="Q296" i="4"/>
  <c r="P296" i="4"/>
  <c r="L296" i="4"/>
  <c r="R295" i="4"/>
  <c r="Q295" i="4"/>
  <c r="P295" i="4"/>
  <c r="L295" i="4"/>
  <c r="R294" i="4"/>
  <c r="Q294" i="4"/>
  <c r="P294" i="4"/>
  <c r="L294" i="4"/>
  <c r="R293" i="4"/>
  <c r="Q293" i="4"/>
  <c r="P293" i="4"/>
  <c r="L293" i="4"/>
  <c r="R292" i="4"/>
  <c r="Q292" i="4"/>
  <c r="P292" i="4"/>
  <c r="L292" i="4"/>
  <c r="R291" i="4"/>
  <c r="Q291" i="4"/>
  <c r="P291" i="4"/>
  <c r="L291" i="4"/>
  <c r="R290" i="4"/>
  <c r="Q290" i="4"/>
  <c r="P290" i="4"/>
  <c r="L290" i="4"/>
  <c r="R289" i="4"/>
  <c r="Q289" i="4"/>
  <c r="P289" i="4"/>
  <c r="L289" i="4"/>
  <c r="R288" i="4"/>
  <c r="Q288" i="4"/>
  <c r="P288" i="4"/>
  <c r="L288" i="4"/>
  <c r="R287" i="4"/>
  <c r="Q287" i="4"/>
  <c r="P287" i="4"/>
  <c r="L287" i="4"/>
  <c r="R286" i="4"/>
  <c r="Q286" i="4"/>
  <c r="P286" i="4"/>
  <c r="L286" i="4"/>
  <c r="R285" i="4"/>
  <c r="Q285" i="4"/>
  <c r="P285" i="4"/>
  <c r="L285" i="4"/>
  <c r="R284" i="4"/>
  <c r="Q284" i="4"/>
  <c r="P284" i="4"/>
  <c r="L284" i="4"/>
  <c r="R283" i="4"/>
  <c r="Q283" i="4"/>
  <c r="P283" i="4"/>
  <c r="L283" i="4"/>
  <c r="R282" i="4"/>
  <c r="Q282" i="4"/>
  <c r="P282" i="4"/>
  <c r="L282" i="4"/>
  <c r="R281" i="4"/>
  <c r="Q281" i="4"/>
  <c r="P281" i="4"/>
  <c r="L281" i="4"/>
  <c r="R280" i="4"/>
  <c r="Q280" i="4"/>
  <c r="P280" i="4"/>
  <c r="L280" i="4"/>
  <c r="R279" i="4"/>
  <c r="Q279" i="4"/>
  <c r="P279" i="4"/>
  <c r="L279" i="4"/>
  <c r="R278" i="4"/>
  <c r="Q278" i="4"/>
  <c r="P278" i="4"/>
  <c r="L278" i="4"/>
  <c r="R277" i="4"/>
  <c r="Q277" i="4"/>
  <c r="P277" i="4"/>
  <c r="L277" i="4"/>
  <c r="R276" i="4"/>
  <c r="Q276" i="4"/>
  <c r="P276" i="4"/>
  <c r="L276" i="4"/>
  <c r="R275" i="4"/>
  <c r="Q275" i="4"/>
  <c r="P275" i="4"/>
  <c r="L275" i="4"/>
  <c r="R274" i="4"/>
  <c r="Q274" i="4"/>
  <c r="P274" i="4"/>
  <c r="L274" i="4"/>
  <c r="R273" i="4"/>
  <c r="Q273" i="4"/>
  <c r="P273" i="4"/>
  <c r="L273" i="4"/>
  <c r="R272" i="4"/>
  <c r="Q272" i="4"/>
  <c r="P272" i="4"/>
  <c r="L272" i="4"/>
  <c r="R271" i="4"/>
  <c r="Q271" i="4"/>
  <c r="P271" i="4"/>
  <c r="L271" i="4"/>
  <c r="R270" i="4"/>
  <c r="Q270" i="4"/>
  <c r="P270" i="4"/>
  <c r="L270" i="4"/>
  <c r="R269" i="4"/>
  <c r="Q269" i="4"/>
  <c r="P269" i="4"/>
  <c r="L269" i="4"/>
  <c r="R268" i="4"/>
  <c r="Q268" i="4"/>
  <c r="P268" i="4"/>
  <c r="L268" i="4"/>
  <c r="R267" i="4"/>
  <c r="Q267" i="4"/>
  <c r="P267" i="4"/>
  <c r="L267" i="4"/>
  <c r="R266" i="4"/>
  <c r="Q266" i="4"/>
  <c r="P266" i="4"/>
  <c r="L266" i="4"/>
  <c r="R265" i="4"/>
  <c r="Q265" i="4"/>
  <c r="P265" i="4"/>
  <c r="L265" i="4"/>
  <c r="R264" i="4"/>
  <c r="Q264" i="4"/>
  <c r="P264" i="4"/>
  <c r="L264" i="4"/>
  <c r="R263" i="4"/>
  <c r="Q263" i="4"/>
  <c r="P263" i="4"/>
  <c r="L263" i="4"/>
  <c r="R262" i="4"/>
  <c r="Q262" i="4"/>
  <c r="P262" i="4"/>
  <c r="L262" i="4"/>
  <c r="R261" i="4"/>
  <c r="Q261" i="4"/>
  <c r="P261" i="4"/>
  <c r="L261" i="4"/>
  <c r="R260" i="4"/>
  <c r="Q260" i="4"/>
  <c r="P260" i="4"/>
  <c r="L260" i="4"/>
  <c r="R259" i="4"/>
  <c r="Q259" i="4"/>
  <c r="P259" i="4"/>
  <c r="L259" i="4"/>
  <c r="R258" i="4"/>
  <c r="Q258" i="4"/>
  <c r="P258" i="4"/>
  <c r="L258" i="4"/>
  <c r="R257" i="4"/>
  <c r="Q257" i="4"/>
  <c r="P257" i="4"/>
  <c r="L257" i="4"/>
  <c r="R256" i="4"/>
  <c r="Q256" i="4"/>
  <c r="P256" i="4"/>
  <c r="L256" i="4"/>
  <c r="R255" i="4"/>
  <c r="Q255" i="4"/>
  <c r="P255" i="4"/>
  <c r="L255" i="4"/>
  <c r="R254" i="4"/>
  <c r="Q254" i="4"/>
  <c r="P254" i="4"/>
  <c r="L254" i="4"/>
  <c r="R253" i="4"/>
  <c r="Q253" i="4"/>
  <c r="P253" i="4"/>
  <c r="L253" i="4"/>
  <c r="R252" i="4"/>
  <c r="Q252" i="4"/>
  <c r="P252" i="4"/>
  <c r="L252" i="4"/>
  <c r="R251" i="4"/>
  <c r="Q251" i="4"/>
  <c r="P251" i="4"/>
  <c r="L251" i="4"/>
  <c r="R250" i="4"/>
  <c r="Q250" i="4"/>
  <c r="P250" i="4"/>
  <c r="L250" i="4"/>
  <c r="R249" i="4"/>
  <c r="Q249" i="4"/>
  <c r="P249" i="4"/>
  <c r="L249" i="4"/>
  <c r="R248" i="4"/>
  <c r="Q248" i="4"/>
  <c r="P248" i="4"/>
  <c r="L248" i="4"/>
  <c r="R247" i="4"/>
  <c r="Q247" i="4"/>
  <c r="P247" i="4"/>
  <c r="L247" i="4"/>
  <c r="R246" i="4"/>
  <c r="Q246" i="4"/>
  <c r="P246" i="4"/>
  <c r="L246" i="4"/>
  <c r="R245" i="4"/>
  <c r="Q245" i="4"/>
  <c r="P245" i="4"/>
  <c r="L245" i="4"/>
  <c r="R244" i="4"/>
  <c r="Q244" i="4"/>
  <c r="P244" i="4"/>
  <c r="L244" i="4"/>
  <c r="R243" i="4"/>
  <c r="Q243" i="4"/>
  <c r="P243" i="4"/>
  <c r="L243" i="4"/>
  <c r="R242" i="4"/>
  <c r="Q242" i="4"/>
  <c r="P242" i="4"/>
  <c r="L242" i="4"/>
  <c r="R241" i="4"/>
  <c r="Q241" i="4"/>
  <c r="P241" i="4"/>
  <c r="L241" i="4"/>
  <c r="R240" i="4"/>
  <c r="Q240" i="4"/>
  <c r="P240" i="4"/>
  <c r="L240" i="4"/>
  <c r="R239" i="4"/>
  <c r="Q239" i="4"/>
  <c r="P239" i="4"/>
  <c r="L239" i="4"/>
  <c r="R238" i="4"/>
  <c r="Q238" i="4"/>
  <c r="P238" i="4"/>
  <c r="L238" i="4"/>
  <c r="R237" i="4"/>
  <c r="Q237" i="4"/>
  <c r="P237" i="4"/>
  <c r="L237" i="4"/>
  <c r="R236" i="4"/>
  <c r="Q236" i="4"/>
  <c r="P236" i="4"/>
  <c r="L236" i="4"/>
  <c r="R235" i="4"/>
  <c r="Q235" i="4"/>
  <c r="P235" i="4"/>
  <c r="L235" i="4"/>
  <c r="R234" i="4"/>
  <c r="Q234" i="4"/>
  <c r="P234" i="4"/>
  <c r="L234" i="4"/>
  <c r="R233" i="4"/>
  <c r="Q233" i="4"/>
  <c r="P233" i="4"/>
  <c r="L233" i="4"/>
  <c r="R232" i="4"/>
  <c r="Q232" i="4"/>
  <c r="P232" i="4"/>
  <c r="L232" i="4"/>
  <c r="R231" i="4"/>
  <c r="Q231" i="4"/>
  <c r="P231" i="4"/>
  <c r="L231" i="4"/>
  <c r="R230" i="4"/>
  <c r="Q230" i="4"/>
  <c r="P230" i="4"/>
  <c r="L230" i="4"/>
  <c r="R229" i="4"/>
  <c r="Q229" i="4"/>
  <c r="P229" i="4"/>
  <c r="L229" i="4"/>
  <c r="R228" i="4"/>
  <c r="Q228" i="4"/>
  <c r="P228" i="4"/>
  <c r="L228" i="4"/>
  <c r="R227" i="4"/>
  <c r="Q227" i="4"/>
  <c r="P227" i="4"/>
  <c r="L227" i="4"/>
  <c r="R226" i="4"/>
  <c r="Q226" i="4"/>
  <c r="P226" i="4"/>
  <c r="L226" i="4"/>
  <c r="R225" i="4"/>
  <c r="Q225" i="4"/>
  <c r="P225" i="4"/>
  <c r="L225" i="4"/>
  <c r="R224" i="4"/>
  <c r="Q224" i="4"/>
  <c r="P224" i="4"/>
  <c r="L224" i="4"/>
  <c r="R223" i="4"/>
  <c r="Q223" i="4"/>
  <c r="P223" i="4"/>
  <c r="L223" i="4"/>
  <c r="R222" i="4"/>
  <c r="Q222" i="4"/>
  <c r="P222" i="4"/>
  <c r="L222" i="4"/>
  <c r="R221" i="4"/>
  <c r="Q221" i="4"/>
  <c r="P221" i="4"/>
  <c r="L221" i="4"/>
  <c r="R220" i="4"/>
  <c r="Q220" i="4"/>
  <c r="P220" i="4"/>
  <c r="L220" i="4"/>
  <c r="R219" i="4"/>
  <c r="Q219" i="4"/>
  <c r="P219" i="4"/>
  <c r="L219" i="4"/>
  <c r="R218" i="4"/>
  <c r="Q218" i="4"/>
  <c r="P218" i="4"/>
  <c r="L218" i="4"/>
  <c r="R217" i="4"/>
  <c r="Q217" i="4"/>
  <c r="P217" i="4"/>
  <c r="L217" i="4"/>
  <c r="R216" i="4"/>
  <c r="Q216" i="4"/>
  <c r="P216" i="4"/>
  <c r="L216" i="4"/>
  <c r="R215" i="4"/>
  <c r="Q215" i="4"/>
  <c r="P215" i="4"/>
  <c r="L215" i="4"/>
  <c r="R214" i="4"/>
  <c r="Q214" i="4"/>
  <c r="P214" i="4"/>
  <c r="L214" i="4"/>
  <c r="R213" i="4"/>
  <c r="Q213" i="4"/>
  <c r="P213" i="4"/>
  <c r="L213" i="4"/>
  <c r="R212" i="4"/>
  <c r="Q212" i="4"/>
  <c r="P212" i="4"/>
  <c r="L212" i="4"/>
  <c r="R211" i="4"/>
  <c r="Q211" i="4"/>
  <c r="P211" i="4"/>
  <c r="L211" i="4"/>
  <c r="R210" i="4"/>
  <c r="Q210" i="4"/>
  <c r="P210" i="4"/>
  <c r="L210" i="4"/>
  <c r="R209" i="4"/>
  <c r="Q209" i="4"/>
  <c r="P209" i="4"/>
  <c r="L209" i="4"/>
  <c r="R208" i="4"/>
  <c r="Q208" i="4"/>
  <c r="P208" i="4"/>
  <c r="L208" i="4"/>
  <c r="R207" i="4"/>
  <c r="Q207" i="4"/>
  <c r="P207" i="4"/>
  <c r="L207" i="4"/>
  <c r="R206" i="4"/>
  <c r="Q206" i="4"/>
  <c r="P206" i="4"/>
  <c r="L206" i="4"/>
  <c r="R205" i="4"/>
  <c r="Q205" i="4"/>
  <c r="P205" i="4"/>
  <c r="L205" i="4"/>
  <c r="R204" i="4"/>
  <c r="Q204" i="4"/>
  <c r="P204" i="4"/>
  <c r="L204" i="4"/>
  <c r="R203" i="4"/>
  <c r="Q203" i="4"/>
  <c r="P203" i="4"/>
  <c r="L203" i="4"/>
  <c r="R202" i="4"/>
  <c r="Q202" i="4"/>
  <c r="P202" i="4"/>
  <c r="L202" i="4"/>
  <c r="R201" i="4"/>
  <c r="Q201" i="4"/>
  <c r="P201" i="4"/>
  <c r="L201" i="4"/>
  <c r="R200" i="4"/>
  <c r="Q200" i="4"/>
  <c r="P200" i="4"/>
  <c r="L200" i="4"/>
  <c r="R199" i="4"/>
  <c r="Q199" i="4"/>
  <c r="P199" i="4"/>
  <c r="L199" i="4"/>
  <c r="R198" i="4"/>
  <c r="Q198" i="4"/>
  <c r="P198" i="4"/>
  <c r="L198" i="4"/>
  <c r="R197" i="4"/>
  <c r="Q197" i="4"/>
  <c r="P197" i="4"/>
  <c r="L197" i="4"/>
  <c r="R196" i="4"/>
  <c r="Q196" i="4"/>
  <c r="P196" i="4"/>
  <c r="L196" i="4"/>
  <c r="R195" i="4"/>
  <c r="Q195" i="4"/>
  <c r="P195" i="4"/>
  <c r="L195" i="4"/>
  <c r="R194" i="4"/>
  <c r="Q194" i="4"/>
  <c r="P194" i="4"/>
  <c r="L194" i="4"/>
  <c r="R193" i="4"/>
  <c r="Q193" i="4"/>
  <c r="P193" i="4"/>
  <c r="L193" i="4"/>
  <c r="R192" i="4"/>
  <c r="Q192" i="4"/>
  <c r="P192" i="4"/>
  <c r="L192" i="4"/>
  <c r="R191" i="4"/>
  <c r="Q191" i="4"/>
  <c r="P191" i="4"/>
  <c r="L191" i="4"/>
  <c r="R190" i="4"/>
  <c r="Q190" i="4"/>
  <c r="P190" i="4"/>
  <c r="L190" i="4"/>
  <c r="R189" i="4"/>
  <c r="Q189" i="4"/>
  <c r="P189" i="4"/>
  <c r="L189" i="4"/>
  <c r="R188" i="4"/>
  <c r="Q188" i="4"/>
  <c r="P188" i="4"/>
  <c r="L188" i="4"/>
  <c r="R187" i="4"/>
  <c r="Q187" i="4"/>
  <c r="P187" i="4"/>
  <c r="L187" i="4"/>
  <c r="R186" i="4"/>
  <c r="Q186" i="4"/>
  <c r="P186" i="4"/>
  <c r="L186" i="4"/>
  <c r="R185" i="4"/>
  <c r="Q185" i="4"/>
  <c r="P185" i="4"/>
  <c r="L185" i="4"/>
  <c r="R184" i="4"/>
  <c r="Q184" i="4"/>
  <c r="P184" i="4"/>
  <c r="L184" i="4"/>
  <c r="R183" i="4"/>
  <c r="Q183" i="4"/>
  <c r="P183" i="4"/>
  <c r="L183" i="4"/>
  <c r="R182" i="4"/>
  <c r="Q182" i="4"/>
  <c r="P182" i="4"/>
  <c r="L182" i="4"/>
  <c r="R181" i="4"/>
  <c r="Q181" i="4"/>
  <c r="P181" i="4"/>
  <c r="L181" i="4"/>
  <c r="R180" i="4"/>
  <c r="Q180" i="4"/>
  <c r="P180" i="4"/>
  <c r="L180" i="4"/>
  <c r="R179" i="4"/>
  <c r="Q179" i="4"/>
  <c r="P179" i="4"/>
  <c r="L179" i="4"/>
  <c r="R178" i="4"/>
  <c r="Q178" i="4"/>
  <c r="P178" i="4"/>
  <c r="L178" i="4"/>
  <c r="R177" i="4"/>
  <c r="Q177" i="4"/>
  <c r="P177" i="4"/>
  <c r="L177" i="4"/>
  <c r="R176" i="4"/>
  <c r="Q176" i="4"/>
  <c r="P176" i="4"/>
  <c r="L176" i="4"/>
  <c r="R175" i="4"/>
  <c r="Q175" i="4"/>
  <c r="P175" i="4"/>
  <c r="L175" i="4"/>
  <c r="R174" i="4"/>
  <c r="Q174" i="4"/>
  <c r="P174" i="4"/>
  <c r="L174" i="4"/>
  <c r="R173" i="4"/>
  <c r="Q173" i="4"/>
  <c r="P173" i="4"/>
  <c r="L173" i="4"/>
  <c r="R172" i="4"/>
  <c r="Q172" i="4"/>
  <c r="P172" i="4"/>
  <c r="L172" i="4"/>
  <c r="R171" i="4"/>
  <c r="Q171" i="4"/>
  <c r="P171" i="4"/>
  <c r="L171" i="4"/>
  <c r="R170" i="4"/>
  <c r="Q170" i="4"/>
  <c r="P170" i="4"/>
  <c r="L170" i="4"/>
  <c r="R169" i="4"/>
  <c r="Q169" i="4"/>
  <c r="P169" i="4"/>
  <c r="L169" i="4"/>
  <c r="R168" i="4"/>
  <c r="Q168" i="4"/>
  <c r="P168" i="4"/>
  <c r="L168" i="4"/>
  <c r="R167" i="4"/>
  <c r="Q167" i="4"/>
  <c r="P167" i="4"/>
  <c r="L167" i="4"/>
  <c r="R166" i="4"/>
  <c r="Q166" i="4"/>
  <c r="P166" i="4"/>
  <c r="L166" i="4"/>
  <c r="R165" i="4"/>
  <c r="Q165" i="4"/>
  <c r="P165" i="4"/>
  <c r="L165" i="4"/>
  <c r="R164" i="4"/>
  <c r="Q164" i="4"/>
  <c r="P164" i="4"/>
  <c r="L164" i="4"/>
  <c r="R163" i="4"/>
  <c r="Q163" i="4"/>
  <c r="P163" i="4"/>
  <c r="L163" i="4"/>
  <c r="R162" i="4"/>
  <c r="Q162" i="4"/>
  <c r="P162" i="4"/>
  <c r="L162" i="4"/>
  <c r="R161" i="4"/>
  <c r="Q161" i="4"/>
  <c r="P161" i="4"/>
  <c r="L161" i="4"/>
  <c r="R160" i="4"/>
  <c r="Q160" i="4"/>
  <c r="P160" i="4"/>
  <c r="L160" i="4"/>
  <c r="R159" i="4"/>
  <c r="Q159" i="4"/>
  <c r="P159" i="4"/>
  <c r="L159" i="4"/>
  <c r="R158" i="4"/>
  <c r="Q158" i="4"/>
  <c r="P158" i="4"/>
  <c r="L158" i="4"/>
  <c r="R157" i="4"/>
  <c r="Q157" i="4"/>
  <c r="P157" i="4"/>
  <c r="L157" i="4"/>
  <c r="R156" i="4"/>
  <c r="Q156" i="4"/>
  <c r="P156" i="4"/>
  <c r="L156" i="4"/>
  <c r="R155" i="4"/>
  <c r="Q155" i="4"/>
  <c r="P155" i="4"/>
  <c r="L155" i="4"/>
  <c r="R154" i="4"/>
  <c r="Q154" i="4"/>
  <c r="P154" i="4"/>
  <c r="L154" i="4"/>
  <c r="R153" i="4"/>
  <c r="Q153" i="4"/>
  <c r="P153" i="4"/>
  <c r="L153" i="4"/>
  <c r="R152" i="4"/>
  <c r="Q152" i="4"/>
  <c r="P152" i="4"/>
  <c r="L152" i="4"/>
  <c r="R151" i="4"/>
  <c r="Q151" i="4"/>
  <c r="P151" i="4"/>
  <c r="L151" i="4"/>
  <c r="R150" i="4"/>
  <c r="Q150" i="4"/>
  <c r="P150" i="4"/>
  <c r="L150" i="4"/>
  <c r="R149" i="4"/>
  <c r="Q149" i="4"/>
  <c r="P149" i="4"/>
  <c r="L149" i="4"/>
  <c r="R148" i="4"/>
  <c r="Q148" i="4"/>
  <c r="P148" i="4"/>
  <c r="L148" i="4"/>
  <c r="R147" i="4"/>
  <c r="Q147" i="4"/>
  <c r="P147" i="4"/>
  <c r="L147" i="4"/>
  <c r="R146" i="4"/>
  <c r="Q146" i="4"/>
  <c r="P146" i="4"/>
  <c r="L146" i="4"/>
  <c r="R145" i="4"/>
  <c r="Q145" i="4"/>
  <c r="P145" i="4"/>
  <c r="L145" i="4"/>
  <c r="R144" i="4"/>
  <c r="Q144" i="4"/>
  <c r="P144" i="4"/>
  <c r="L144" i="4"/>
  <c r="R143" i="4"/>
  <c r="Q143" i="4"/>
  <c r="P143" i="4"/>
  <c r="L143" i="4"/>
  <c r="R142" i="4"/>
  <c r="Q142" i="4"/>
  <c r="P142" i="4"/>
  <c r="L142" i="4"/>
  <c r="R141" i="4"/>
  <c r="Q141" i="4"/>
  <c r="P141" i="4"/>
  <c r="L141" i="4"/>
  <c r="R140" i="4"/>
  <c r="Q140" i="4"/>
  <c r="P140" i="4"/>
  <c r="L140" i="4"/>
  <c r="R139" i="4"/>
  <c r="Q139" i="4"/>
  <c r="P139" i="4"/>
  <c r="L139" i="4"/>
  <c r="R138" i="4"/>
  <c r="Q138" i="4"/>
  <c r="P138" i="4"/>
  <c r="L138" i="4"/>
  <c r="R137" i="4"/>
  <c r="Q137" i="4"/>
  <c r="P137" i="4"/>
  <c r="L137" i="4"/>
  <c r="R136" i="4"/>
  <c r="Q136" i="4"/>
  <c r="P136" i="4"/>
  <c r="L136" i="4"/>
  <c r="R135" i="4"/>
  <c r="Q135" i="4"/>
  <c r="P135" i="4"/>
  <c r="L135" i="4"/>
  <c r="R134" i="4"/>
  <c r="Q134" i="4"/>
  <c r="P134" i="4"/>
  <c r="L134" i="4"/>
  <c r="R133" i="4"/>
  <c r="Q133" i="4"/>
  <c r="P133" i="4"/>
  <c r="L133" i="4"/>
  <c r="R132" i="4"/>
  <c r="Q132" i="4"/>
  <c r="P132" i="4"/>
  <c r="L132" i="4"/>
  <c r="R131" i="4"/>
  <c r="Q131" i="4"/>
  <c r="P131" i="4"/>
  <c r="L131" i="4"/>
  <c r="R130" i="4"/>
  <c r="Q130" i="4"/>
  <c r="P130" i="4"/>
  <c r="L130" i="4"/>
  <c r="R129" i="4"/>
  <c r="Q129" i="4"/>
  <c r="P129" i="4"/>
  <c r="L129" i="4"/>
  <c r="R128" i="4"/>
  <c r="Q128" i="4"/>
  <c r="P128" i="4"/>
  <c r="L128" i="4"/>
  <c r="R127" i="4"/>
  <c r="Q127" i="4"/>
  <c r="P127" i="4"/>
  <c r="L127" i="4"/>
  <c r="R126" i="4"/>
  <c r="Q126" i="4"/>
  <c r="P126" i="4"/>
  <c r="L126" i="4"/>
  <c r="R125" i="4"/>
  <c r="Q125" i="4"/>
  <c r="P125" i="4"/>
  <c r="L125" i="4"/>
  <c r="R124" i="4"/>
  <c r="Q124" i="4"/>
  <c r="P124" i="4"/>
  <c r="L124" i="4"/>
  <c r="R123" i="4"/>
  <c r="Q123" i="4"/>
  <c r="P123" i="4"/>
  <c r="L123" i="4"/>
  <c r="R122" i="4"/>
  <c r="Q122" i="4"/>
  <c r="P122" i="4"/>
  <c r="L122" i="4"/>
  <c r="R121" i="4"/>
  <c r="Q121" i="4"/>
  <c r="P121" i="4"/>
  <c r="L121" i="4"/>
  <c r="R120" i="4"/>
  <c r="Q120" i="4"/>
  <c r="P120" i="4"/>
  <c r="L120" i="4"/>
  <c r="R119" i="4"/>
  <c r="Q119" i="4"/>
  <c r="P119" i="4"/>
  <c r="L119" i="4"/>
  <c r="R118" i="4"/>
  <c r="Q118" i="4"/>
  <c r="P118" i="4"/>
  <c r="L118" i="4"/>
  <c r="R117" i="4"/>
  <c r="Q117" i="4"/>
  <c r="P117" i="4"/>
  <c r="L117" i="4"/>
  <c r="R116" i="4"/>
  <c r="Q116" i="4"/>
  <c r="P116" i="4"/>
  <c r="L116" i="4"/>
  <c r="R115" i="4"/>
  <c r="Q115" i="4"/>
  <c r="P115" i="4"/>
  <c r="L115" i="4"/>
  <c r="R114" i="4"/>
  <c r="Q114" i="4"/>
  <c r="P114" i="4"/>
  <c r="L114" i="4"/>
  <c r="R113" i="4"/>
  <c r="Q113" i="4"/>
  <c r="P113" i="4"/>
  <c r="L113" i="4"/>
  <c r="R112" i="4"/>
  <c r="Q112" i="4"/>
  <c r="P112" i="4"/>
  <c r="L112" i="4"/>
  <c r="R111" i="4"/>
  <c r="Q111" i="4"/>
  <c r="P111" i="4"/>
  <c r="L111" i="4"/>
  <c r="R110" i="4"/>
  <c r="Q110" i="4"/>
  <c r="P110" i="4"/>
  <c r="L110" i="4"/>
  <c r="R109" i="4"/>
  <c r="Q109" i="4"/>
  <c r="P109" i="4"/>
  <c r="L109" i="4"/>
  <c r="R108" i="4"/>
  <c r="Q108" i="4"/>
  <c r="P108" i="4"/>
  <c r="L108" i="4"/>
  <c r="R107" i="4"/>
  <c r="Q107" i="4"/>
  <c r="P107" i="4"/>
  <c r="L107" i="4"/>
  <c r="R106" i="4"/>
  <c r="Q106" i="4"/>
  <c r="P106" i="4"/>
  <c r="L106" i="4"/>
  <c r="R105" i="4"/>
  <c r="Q105" i="4"/>
  <c r="P105" i="4"/>
  <c r="L105" i="4"/>
  <c r="R104" i="4"/>
  <c r="Q104" i="4"/>
  <c r="P104" i="4"/>
  <c r="L104" i="4"/>
  <c r="R103" i="4"/>
  <c r="Q103" i="4"/>
  <c r="P103" i="4"/>
  <c r="L103" i="4"/>
  <c r="R102" i="4"/>
  <c r="Q102" i="4"/>
  <c r="P102" i="4"/>
  <c r="L102" i="4"/>
  <c r="R101" i="4"/>
  <c r="Q101" i="4"/>
  <c r="P101" i="4"/>
  <c r="L101" i="4"/>
  <c r="R100" i="4"/>
  <c r="Q100" i="4"/>
  <c r="P100" i="4"/>
  <c r="L100" i="4"/>
  <c r="R99" i="4"/>
  <c r="Q99" i="4"/>
  <c r="P99" i="4"/>
  <c r="L99" i="4"/>
  <c r="R98" i="4"/>
  <c r="Q98" i="4"/>
  <c r="P98" i="4"/>
  <c r="L98" i="4"/>
  <c r="R97" i="4"/>
  <c r="Q97" i="4"/>
  <c r="P97" i="4"/>
  <c r="L97" i="4"/>
  <c r="R96" i="4"/>
  <c r="Q96" i="4"/>
  <c r="P96" i="4"/>
  <c r="L96" i="4"/>
  <c r="R95" i="4"/>
  <c r="Q95" i="4"/>
  <c r="P95" i="4"/>
  <c r="L95" i="4"/>
  <c r="R94" i="4"/>
  <c r="Q94" i="4"/>
  <c r="P94" i="4"/>
  <c r="L94" i="4"/>
  <c r="R93" i="4"/>
  <c r="Q93" i="4"/>
  <c r="P93" i="4"/>
  <c r="L93" i="4"/>
  <c r="R92" i="4"/>
  <c r="Q92" i="4"/>
  <c r="P92" i="4"/>
  <c r="L92" i="4"/>
  <c r="R91" i="4"/>
  <c r="Q91" i="4"/>
  <c r="P91" i="4"/>
  <c r="L91" i="4"/>
  <c r="R90" i="4"/>
  <c r="Q90" i="4"/>
  <c r="P90" i="4"/>
  <c r="L90" i="4"/>
  <c r="R89" i="4"/>
  <c r="Q89" i="4"/>
  <c r="P89" i="4"/>
  <c r="L89" i="4"/>
  <c r="R88" i="4"/>
  <c r="Q88" i="4"/>
  <c r="P88" i="4"/>
  <c r="L88" i="4"/>
  <c r="R87" i="4"/>
  <c r="Q87" i="4"/>
  <c r="P87" i="4"/>
  <c r="L87" i="4"/>
  <c r="R86" i="4"/>
  <c r="Q86" i="4"/>
  <c r="P86" i="4"/>
  <c r="L86" i="4"/>
  <c r="R85" i="4"/>
  <c r="Q85" i="4"/>
  <c r="P85" i="4"/>
  <c r="L85" i="4"/>
  <c r="R84" i="4"/>
  <c r="Q84" i="4"/>
  <c r="P84" i="4"/>
  <c r="L84" i="4"/>
  <c r="R83" i="4"/>
  <c r="Q83" i="4"/>
  <c r="P83" i="4"/>
  <c r="L83" i="4"/>
  <c r="R82" i="4"/>
  <c r="Q82" i="4"/>
  <c r="P82" i="4"/>
  <c r="L82" i="4"/>
  <c r="R81" i="4"/>
  <c r="Q81" i="4"/>
  <c r="P81" i="4"/>
  <c r="L81" i="4"/>
  <c r="R80" i="4"/>
  <c r="Q80" i="4"/>
  <c r="P80" i="4"/>
  <c r="L80" i="4"/>
  <c r="R79" i="4"/>
  <c r="Q79" i="4"/>
  <c r="P79" i="4"/>
  <c r="L79" i="4"/>
  <c r="R78" i="4"/>
  <c r="Q78" i="4"/>
  <c r="P78" i="4"/>
  <c r="L78" i="4"/>
  <c r="Q77" i="4"/>
  <c r="P77" i="4"/>
  <c r="J77" i="4"/>
  <c r="L77" i="4" s="1"/>
  <c r="R77" i="4" s="1"/>
  <c r="Q76" i="4"/>
  <c r="P76" i="4"/>
  <c r="L76" i="4"/>
  <c r="R76" i="4" s="1"/>
  <c r="Q75" i="4"/>
  <c r="P75" i="4"/>
  <c r="L75" i="4"/>
  <c r="R75" i="4" s="1"/>
  <c r="Q74" i="4"/>
  <c r="P74" i="4"/>
  <c r="L74" i="4"/>
  <c r="R74" i="4" s="1"/>
  <c r="Q73" i="4"/>
  <c r="P73" i="4"/>
  <c r="L73" i="4"/>
  <c r="R73" i="4" s="1"/>
  <c r="Q72" i="4"/>
  <c r="P72" i="4"/>
  <c r="L72" i="4"/>
  <c r="R72" i="4" s="1"/>
  <c r="Q71" i="4"/>
  <c r="P71" i="4"/>
  <c r="L71" i="4"/>
  <c r="R71" i="4" s="1"/>
  <c r="Q70" i="4"/>
  <c r="P70" i="4"/>
  <c r="L70" i="4"/>
  <c r="R70" i="4" s="1"/>
  <c r="Q69" i="4"/>
  <c r="P69" i="4"/>
  <c r="L69" i="4"/>
  <c r="R69" i="4" s="1"/>
  <c r="Q68" i="4"/>
  <c r="P68" i="4"/>
  <c r="L68" i="4"/>
  <c r="R68" i="4" s="1"/>
  <c r="Q67" i="4"/>
  <c r="P67" i="4"/>
  <c r="L67" i="4"/>
  <c r="R67" i="4" s="1"/>
  <c r="Q66" i="4"/>
  <c r="P66" i="4"/>
  <c r="L66" i="4"/>
  <c r="R66" i="4" s="1"/>
  <c r="Q65" i="4"/>
  <c r="P65" i="4"/>
  <c r="L65" i="4"/>
  <c r="R65" i="4" s="1"/>
  <c r="Q64" i="4"/>
  <c r="P64" i="4"/>
  <c r="L64" i="4"/>
  <c r="R64" i="4" s="1"/>
  <c r="Q63" i="4"/>
  <c r="P63" i="4"/>
  <c r="L63" i="4"/>
  <c r="R63" i="4" s="1"/>
  <c r="Q62" i="4"/>
  <c r="P62" i="4"/>
  <c r="L62" i="4"/>
  <c r="R62" i="4" s="1"/>
  <c r="Q61" i="4"/>
  <c r="P61" i="4"/>
  <c r="L61" i="4"/>
  <c r="R61" i="4" s="1"/>
  <c r="Q60" i="4"/>
  <c r="P60" i="4"/>
  <c r="L60" i="4"/>
  <c r="R60" i="4" s="1"/>
  <c r="Q59" i="4"/>
  <c r="P59" i="4"/>
  <c r="L59" i="4"/>
  <c r="R59" i="4" s="1"/>
  <c r="Q58" i="4"/>
  <c r="P58" i="4"/>
  <c r="L58" i="4"/>
  <c r="R58" i="4" s="1"/>
  <c r="Q57" i="4"/>
  <c r="P57" i="4"/>
  <c r="L57" i="4"/>
  <c r="R57" i="4" s="1"/>
  <c r="Q56" i="4"/>
  <c r="P56" i="4"/>
  <c r="L56" i="4"/>
  <c r="R56" i="4" s="1"/>
  <c r="Q55" i="4"/>
  <c r="P55" i="4"/>
  <c r="L55" i="4"/>
  <c r="R55" i="4" s="1"/>
  <c r="Q54" i="4"/>
  <c r="P54" i="4"/>
  <c r="L54" i="4"/>
  <c r="R54" i="4" s="1"/>
  <c r="Q53" i="4"/>
  <c r="P53" i="4"/>
  <c r="L53" i="4"/>
  <c r="R53" i="4" s="1"/>
  <c r="J53" i="4"/>
  <c r="Q52" i="4"/>
  <c r="P52" i="4"/>
  <c r="R52" i="4" s="1"/>
  <c r="L52" i="4"/>
  <c r="Q51" i="4"/>
  <c r="P51" i="4"/>
  <c r="R51" i="4" s="1"/>
  <c r="L51" i="4"/>
  <c r="Q50" i="4"/>
  <c r="P50" i="4"/>
  <c r="R50" i="4" s="1"/>
  <c r="L50" i="4"/>
  <c r="Q49" i="4"/>
  <c r="P49" i="4"/>
  <c r="R49" i="4" s="1"/>
  <c r="L49" i="4"/>
  <c r="Q48" i="4"/>
  <c r="P48" i="4"/>
  <c r="R48" i="4" s="1"/>
  <c r="L48" i="4"/>
  <c r="Q47" i="4"/>
  <c r="P47" i="4"/>
  <c r="R47" i="4" s="1"/>
  <c r="L47" i="4"/>
  <c r="Q46" i="4"/>
  <c r="P46" i="4"/>
  <c r="R46" i="4" s="1"/>
  <c r="L46" i="4"/>
  <c r="Q45" i="4"/>
  <c r="P45" i="4"/>
  <c r="R45" i="4" s="1"/>
  <c r="L45" i="4"/>
  <c r="Q44" i="4"/>
  <c r="P44" i="4"/>
  <c r="R44" i="4" s="1"/>
  <c r="L44" i="4"/>
  <c r="Q43" i="4"/>
  <c r="P43" i="4"/>
  <c r="R43" i="4" s="1"/>
  <c r="L43" i="4"/>
  <c r="Q42" i="4"/>
  <c r="P42" i="4"/>
  <c r="R42" i="4" s="1"/>
  <c r="L42" i="4"/>
  <c r="Q41" i="4"/>
  <c r="P41" i="4"/>
  <c r="R41" i="4" s="1"/>
  <c r="L41" i="4"/>
  <c r="Q40" i="4"/>
  <c r="P40" i="4"/>
  <c r="R40" i="4" s="1"/>
  <c r="L40" i="4"/>
  <c r="Q39" i="4"/>
  <c r="P39" i="4"/>
  <c r="R39" i="4" s="1"/>
  <c r="L39" i="4"/>
  <c r="Q38" i="4"/>
  <c r="P38" i="4"/>
  <c r="R38" i="4" s="1"/>
  <c r="L38" i="4"/>
  <c r="Q37" i="4"/>
  <c r="P37" i="4"/>
  <c r="R37" i="4" s="1"/>
  <c r="L37" i="4"/>
  <c r="Q36" i="4"/>
  <c r="P36" i="4"/>
  <c r="R36" i="4" s="1"/>
  <c r="L36" i="4"/>
  <c r="Q35" i="4"/>
  <c r="P35" i="4"/>
  <c r="R35" i="4" s="1"/>
  <c r="L35" i="4"/>
  <c r="Q34" i="4"/>
  <c r="P34" i="4"/>
  <c r="L34" i="4"/>
  <c r="R34" i="4" s="1"/>
  <c r="Q33" i="4"/>
  <c r="P33" i="4"/>
  <c r="L33" i="4"/>
  <c r="R33" i="4" s="1"/>
  <c r="Q32" i="4"/>
  <c r="P32" i="4"/>
  <c r="L32" i="4"/>
  <c r="R32" i="4" s="1"/>
  <c r="Q31" i="4"/>
  <c r="P31" i="4"/>
  <c r="L31" i="4"/>
  <c r="R31" i="4" s="1"/>
  <c r="Q30" i="4"/>
  <c r="P30" i="4"/>
  <c r="L30" i="4"/>
  <c r="R30" i="4" s="1"/>
  <c r="Q29" i="4"/>
  <c r="P29" i="4"/>
  <c r="L29" i="4"/>
  <c r="R29" i="4" s="1"/>
  <c r="Q28" i="4"/>
  <c r="P28" i="4"/>
  <c r="L28" i="4"/>
  <c r="R28" i="4" s="1"/>
  <c r="Q27" i="4"/>
  <c r="P27" i="4"/>
  <c r="L27" i="4"/>
  <c r="R27" i="4" s="1"/>
  <c r="Q26" i="4"/>
  <c r="P26" i="4"/>
  <c r="L26" i="4"/>
  <c r="R26" i="4" s="1"/>
  <c r="Q25" i="4"/>
  <c r="P25" i="4"/>
  <c r="L25" i="4"/>
  <c r="R25" i="4" s="1"/>
  <c r="Q24" i="4"/>
  <c r="P24" i="4"/>
  <c r="L24" i="4"/>
  <c r="R24" i="4" s="1"/>
  <c r="Q23" i="4"/>
  <c r="P23" i="4"/>
  <c r="L23" i="4"/>
  <c r="R23" i="4" s="1"/>
  <c r="Q22" i="4"/>
  <c r="P22" i="4"/>
  <c r="L22" i="4"/>
  <c r="R22" i="4" s="1"/>
  <c r="Q21" i="4"/>
  <c r="P21" i="4"/>
  <c r="L21" i="4"/>
  <c r="R21" i="4" s="1"/>
  <c r="Q20" i="4"/>
  <c r="P20" i="4"/>
  <c r="L20" i="4"/>
  <c r="R20" i="4" s="1"/>
  <c r="Q19" i="4"/>
  <c r="P19" i="4"/>
  <c r="L19" i="4"/>
  <c r="R19" i="4" s="1"/>
  <c r="Q18" i="4"/>
  <c r="P18" i="4"/>
  <c r="L18" i="4"/>
  <c r="R18" i="4" s="1"/>
  <c r="Q17" i="4"/>
  <c r="P17" i="4"/>
  <c r="L17" i="4"/>
  <c r="R17" i="4" s="1"/>
  <c r="Q16" i="4"/>
  <c r="P16" i="4"/>
  <c r="L16" i="4"/>
  <c r="R16" i="4" s="1"/>
  <c r="Q15" i="4"/>
  <c r="P15" i="4"/>
  <c r="L15" i="4"/>
  <c r="R15" i="4" s="1"/>
  <c r="Q14" i="4"/>
  <c r="P14" i="4"/>
  <c r="L14" i="4"/>
  <c r="R14" i="4" s="1"/>
  <c r="Q13" i="4"/>
  <c r="P13" i="4"/>
  <c r="L13" i="4"/>
  <c r="R13" i="4" s="1"/>
  <c r="Q12" i="4"/>
  <c r="P12" i="4"/>
  <c r="L12" i="4"/>
  <c r="R12" i="4" s="1"/>
  <c r="Q11" i="4"/>
  <c r="P11" i="4"/>
  <c r="L11" i="4"/>
  <c r="R11" i="4" s="1"/>
  <c r="Q10" i="4"/>
  <c r="P10" i="4"/>
  <c r="L10" i="4"/>
  <c r="R10" i="4" s="1"/>
  <c r="Q9" i="4"/>
  <c r="P9" i="4"/>
  <c r="L9" i="4"/>
  <c r="R9" i="4" s="1"/>
  <c r="J9" i="4"/>
  <c r="Q8" i="4"/>
  <c r="P8" i="4"/>
  <c r="R8" i="4" s="1"/>
  <c r="L8" i="4"/>
  <c r="Q7" i="4"/>
  <c r="P7" i="4"/>
  <c r="R7" i="4" s="1"/>
  <c r="L7" i="4"/>
  <c r="Q6" i="4"/>
  <c r="P6" i="4"/>
  <c r="L6" i="4"/>
  <c r="R6" i="4" s="1"/>
  <c r="Q5" i="4"/>
  <c r="P5" i="4"/>
  <c r="L5" i="4"/>
  <c r="R5" i="4" s="1"/>
  <c r="R4" i="4"/>
  <c r="Q114" i="3"/>
  <c r="P114" i="3"/>
  <c r="L114" i="3"/>
  <c r="R114" i="3" s="1"/>
  <c r="Q113" i="3"/>
  <c r="P113" i="3"/>
  <c r="L113" i="3"/>
  <c r="R113" i="3" s="1"/>
  <c r="Q112" i="3"/>
  <c r="P112" i="3"/>
  <c r="L112" i="3"/>
  <c r="R112" i="3" s="1"/>
  <c r="Q111" i="3"/>
  <c r="P111" i="3"/>
  <c r="L111" i="3"/>
  <c r="R111" i="3" s="1"/>
  <c r="Q110" i="3"/>
  <c r="P110" i="3"/>
  <c r="L110" i="3"/>
  <c r="R110" i="3" s="1"/>
  <c r="Q109" i="3"/>
  <c r="P109" i="3"/>
  <c r="L109" i="3"/>
  <c r="R109" i="3" s="1"/>
  <c r="Q108" i="3"/>
  <c r="P108" i="3"/>
  <c r="L108" i="3"/>
  <c r="R108" i="3" s="1"/>
  <c r="Q107" i="3"/>
  <c r="P107" i="3"/>
  <c r="L107" i="3"/>
  <c r="R107" i="3" s="1"/>
  <c r="Q106" i="3"/>
  <c r="P106" i="3"/>
  <c r="L106" i="3"/>
  <c r="R106" i="3" s="1"/>
  <c r="Q105" i="3"/>
  <c r="P105" i="3"/>
  <c r="L105" i="3"/>
  <c r="R105" i="3" s="1"/>
  <c r="Q104" i="3"/>
  <c r="P104" i="3"/>
  <c r="L104" i="3"/>
  <c r="R104" i="3" s="1"/>
  <c r="Q103" i="3"/>
  <c r="P103" i="3"/>
  <c r="L103" i="3"/>
  <c r="R103" i="3" s="1"/>
  <c r="Q102" i="3"/>
  <c r="P102" i="3"/>
  <c r="L102" i="3"/>
  <c r="R102" i="3" s="1"/>
  <c r="Q101" i="3"/>
  <c r="P101" i="3"/>
  <c r="L101" i="3"/>
  <c r="R101" i="3" s="1"/>
  <c r="Q100" i="3"/>
  <c r="P100" i="3"/>
  <c r="L100" i="3"/>
  <c r="R100" i="3" s="1"/>
  <c r="Q99" i="3"/>
  <c r="P99" i="3"/>
  <c r="L99" i="3"/>
  <c r="R99" i="3" s="1"/>
  <c r="Q98" i="3"/>
  <c r="P98" i="3"/>
  <c r="L98" i="3"/>
  <c r="R98" i="3" s="1"/>
  <c r="Q97" i="3"/>
  <c r="P97" i="3"/>
  <c r="L97" i="3"/>
  <c r="R97" i="3" s="1"/>
  <c r="Q96" i="3"/>
  <c r="P96" i="3"/>
  <c r="L96" i="3"/>
  <c r="R96" i="3" s="1"/>
  <c r="Q95" i="3"/>
  <c r="P95" i="3"/>
  <c r="L95" i="3"/>
  <c r="R95" i="3" s="1"/>
  <c r="Q94" i="3"/>
  <c r="P94" i="3"/>
  <c r="L94" i="3"/>
  <c r="R94" i="3" s="1"/>
  <c r="Q93" i="3"/>
  <c r="P93" i="3"/>
  <c r="L93" i="3"/>
  <c r="R93" i="3" s="1"/>
  <c r="Q92" i="3"/>
  <c r="P92" i="3"/>
  <c r="L92" i="3"/>
  <c r="R92" i="3" s="1"/>
  <c r="Q91" i="3"/>
  <c r="P91" i="3"/>
  <c r="L91" i="3"/>
  <c r="R91" i="3" s="1"/>
  <c r="Q90" i="3"/>
  <c r="P90" i="3"/>
  <c r="L90" i="3"/>
  <c r="R90" i="3" s="1"/>
  <c r="Q89" i="3"/>
  <c r="P89" i="3"/>
  <c r="L89" i="3"/>
  <c r="R89" i="3" s="1"/>
  <c r="Q88" i="3"/>
  <c r="P88" i="3"/>
  <c r="L88" i="3"/>
  <c r="R88" i="3" s="1"/>
  <c r="Q87" i="3"/>
  <c r="P87" i="3"/>
  <c r="L87" i="3"/>
  <c r="R87" i="3" s="1"/>
  <c r="Q86" i="3"/>
  <c r="P86" i="3"/>
  <c r="L86" i="3"/>
  <c r="R86" i="3" s="1"/>
  <c r="Q85" i="3"/>
  <c r="P85" i="3"/>
  <c r="L85" i="3"/>
  <c r="R85" i="3" s="1"/>
  <c r="Q84" i="3"/>
  <c r="P84" i="3"/>
  <c r="L84" i="3"/>
  <c r="R84" i="3" s="1"/>
  <c r="Q83" i="3"/>
  <c r="P83" i="3"/>
  <c r="L83" i="3"/>
  <c r="R83" i="3" s="1"/>
  <c r="Q82" i="3"/>
  <c r="P82" i="3"/>
  <c r="L82" i="3"/>
  <c r="R82" i="3" s="1"/>
  <c r="Q81" i="3"/>
  <c r="P81" i="3"/>
  <c r="L81" i="3"/>
  <c r="R81" i="3" s="1"/>
  <c r="Q80" i="3"/>
  <c r="P80" i="3"/>
  <c r="L80" i="3"/>
  <c r="R80" i="3" s="1"/>
  <c r="Q79" i="3"/>
  <c r="P79" i="3"/>
  <c r="L79" i="3"/>
  <c r="R79" i="3" s="1"/>
  <c r="Q78" i="3"/>
  <c r="P78" i="3"/>
  <c r="L78" i="3"/>
  <c r="R78" i="3" s="1"/>
  <c r="Q77" i="3"/>
  <c r="P77" i="3"/>
  <c r="L77" i="3"/>
  <c r="R77" i="3" s="1"/>
  <c r="Q76" i="3"/>
  <c r="P76" i="3"/>
  <c r="L76" i="3"/>
  <c r="R76" i="3" s="1"/>
  <c r="Q75" i="3"/>
  <c r="P75" i="3"/>
  <c r="L75" i="3"/>
  <c r="R75" i="3" s="1"/>
  <c r="Q74" i="3"/>
  <c r="P74" i="3"/>
  <c r="L74" i="3"/>
  <c r="R74" i="3" s="1"/>
  <c r="Q73" i="3"/>
  <c r="P73" i="3"/>
  <c r="L73" i="3"/>
  <c r="R73" i="3" s="1"/>
  <c r="Q72" i="3"/>
  <c r="P72" i="3"/>
  <c r="L72" i="3"/>
  <c r="R72" i="3" s="1"/>
  <c r="Q71" i="3"/>
  <c r="P71" i="3"/>
  <c r="L71" i="3"/>
  <c r="R71" i="3" s="1"/>
  <c r="Q70" i="3"/>
  <c r="P70" i="3"/>
  <c r="L70" i="3"/>
  <c r="R70" i="3" s="1"/>
  <c r="Q69" i="3"/>
  <c r="P69" i="3"/>
  <c r="L69" i="3"/>
  <c r="R69" i="3" s="1"/>
  <c r="Q68" i="3"/>
  <c r="P68" i="3"/>
  <c r="L68" i="3"/>
  <c r="R68" i="3" s="1"/>
  <c r="Q67" i="3"/>
  <c r="P67" i="3"/>
  <c r="L67" i="3"/>
  <c r="R67" i="3" s="1"/>
  <c r="Q66" i="3"/>
  <c r="P66" i="3"/>
  <c r="L66" i="3"/>
  <c r="R66" i="3" s="1"/>
  <c r="Q65" i="3"/>
  <c r="P65" i="3"/>
  <c r="L65" i="3"/>
  <c r="R65" i="3" s="1"/>
  <c r="Q64" i="3"/>
  <c r="P64" i="3"/>
  <c r="L64" i="3"/>
  <c r="R64" i="3" s="1"/>
  <c r="Q63" i="3"/>
  <c r="P63" i="3"/>
  <c r="L63" i="3"/>
  <c r="R63" i="3" s="1"/>
  <c r="Q62" i="3"/>
  <c r="P62" i="3"/>
  <c r="L62" i="3"/>
  <c r="R62" i="3" s="1"/>
  <c r="Q61" i="3"/>
  <c r="P61" i="3"/>
  <c r="L61" i="3"/>
  <c r="R61" i="3" s="1"/>
  <c r="Q60" i="3"/>
  <c r="P60" i="3"/>
  <c r="L60" i="3"/>
  <c r="R60" i="3" s="1"/>
  <c r="Q59" i="3"/>
  <c r="P59" i="3"/>
  <c r="L59" i="3"/>
  <c r="R59" i="3" s="1"/>
  <c r="Q58" i="3"/>
  <c r="P58" i="3"/>
  <c r="L58" i="3"/>
  <c r="R58" i="3" s="1"/>
  <c r="Q57" i="3"/>
  <c r="P57" i="3"/>
  <c r="L57" i="3"/>
  <c r="R57" i="3" s="1"/>
  <c r="Q56" i="3"/>
  <c r="P56" i="3"/>
  <c r="L56" i="3"/>
  <c r="R56" i="3" s="1"/>
  <c r="Q55" i="3"/>
  <c r="P55" i="3"/>
  <c r="L55" i="3"/>
  <c r="R55" i="3" s="1"/>
  <c r="Q54" i="3"/>
  <c r="P54" i="3"/>
  <c r="L54" i="3"/>
  <c r="R54" i="3" s="1"/>
  <c r="Q53" i="3"/>
  <c r="P53" i="3"/>
  <c r="L53" i="3"/>
  <c r="R53" i="3" s="1"/>
  <c r="Q52" i="3"/>
  <c r="P52" i="3"/>
  <c r="L52" i="3"/>
  <c r="Q51" i="3"/>
  <c r="P51" i="3"/>
  <c r="L51" i="3"/>
  <c r="R51" i="3" s="1"/>
  <c r="Q50" i="3"/>
  <c r="P50" i="3"/>
  <c r="L50" i="3"/>
  <c r="R50" i="3" s="1"/>
  <c r="Q49" i="3"/>
  <c r="P49" i="3"/>
  <c r="L49" i="3"/>
  <c r="R49" i="3" s="1"/>
  <c r="Q48" i="3"/>
  <c r="P48" i="3"/>
  <c r="L48" i="3"/>
  <c r="Q47" i="3"/>
  <c r="P47" i="3"/>
  <c r="L47" i="3"/>
  <c r="R47" i="3" s="1"/>
  <c r="Q46" i="3"/>
  <c r="P46" i="3"/>
  <c r="L46" i="3"/>
  <c r="R46" i="3" s="1"/>
  <c r="Q45" i="3"/>
  <c r="P45" i="3"/>
  <c r="L45" i="3"/>
  <c r="R45" i="3" s="1"/>
  <c r="Q44" i="3"/>
  <c r="P44" i="3"/>
  <c r="L44" i="3"/>
  <c r="Q43" i="3"/>
  <c r="P43" i="3"/>
  <c r="L43" i="3"/>
  <c r="R43" i="3" s="1"/>
  <c r="Q42" i="3"/>
  <c r="P42" i="3"/>
  <c r="L42" i="3"/>
  <c r="R42" i="3" s="1"/>
  <c r="Q41" i="3"/>
  <c r="P41" i="3"/>
  <c r="L41" i="3"/>
  <c r="R41" i="3" s="1"/>
  <c r="Q40" i="3"/>
  <c r="P40" i="3"/>
  <c r="L40" i="3"/>
  <c r="Q39" i="3"/>
  <c r="P39" i="3"/>
  <c r="L39" i="3"/>
  <c r="R39" i="3" s="1"/>
  <c r="Q38" i="3"/>
  <c r="P38" i="3"/>
  <c r="L38" i="3"/>
  <c r="R38" i="3" s="1"/>
  <c r="Q37" i="3"/>
  <c r="P37" i="3"/>
  <c r="L37" i="3"/>
  <c r="R37" i="3" s="1"/>
  <c r="Q36" i="3"/>
  <c r="P36" i="3"/>
  <c r="L36" i="3"/>
  <c r="Q35" i="3"/>
  <c r="P35" i="3"/>
  <c r="L35" i="3"/>
  <c r="R35" i="3" s="1"/>
  <c r="Q34" i="3"/>
  <c r="P34" i="3"/>
  <c r="L34" i="3"/>
  <c r="R34" i="3" s="1"/>
  <c r="Q33" i="3"/>
  <c r="P33" i="3"/>
  <c r="L33" i="3"/>
  <c r="R33" i="3" s="1"/>
  <c r="Q32" i="3"/>
  <c r="P32" i="3"/>
  <c r="L32" i="3"/>
  <c r="Q31" i="3"/>
  <c r="P31" i="3"/>
  <c r="L31" i="3"/>
  <c r="R31" i="3" s="1"/>
  <c r="Q30" i="3"/>
  <c r="P30" i="3"/>
  <c r="L30" i="3"/>
  <c r="R30" i="3" s="1"/>
  <c r="R29" i="3"/>
  <c r="Q29" i="3"/>
  <c r="P29" i="3"/>
  <c r="L29" i="3"/>
  <c r="R28" i="3"/>
  <c r="Q28" i="3"/>
  <c r="P28" i="3"/>
  <c r="L28" i="3"/>
  <c r="R27" i="3"/>
  <c r="Q27" i="3"/>
  <c r="P27" i="3"/>
  <c r="L27" i="3"/>
  <c r="R26" i="3"/>
  <c r="Q26" i="3"/>
  <c r="P26" i="3"/>
  <c r="L26" i="3"/>
  <c r="R25" i="3"/>
  <c r="Q25" i="3"/>
  <c r="P25" i="3"/>
  <c r="L25" i="3"/>
  <c r="R24" i="3"/>
  <c r="Q24" i="3"/>
  <c r="P24" i="3"/>
  <c r="L24" i="3"/>
  <c r="R23" i="3"/>
  <c r="Q23" i="3"/>
  <c r="P23" i="3"/>
  <c r="L23" i="3"/>
  <c r="R22" i="3"/>
  <c r="Q22" i="3"/>
  <c r="P22" i="3"/>
  <c r="L22" i="3"/>
  <c r="R21" i="3"/>
  <c r="Q21" i="3"/>
  <c r="P21" i="3"/>
  <c r="L21" i="3"/>
  <c r="R20" i="3"/>
  <c r="Q20" i="3"/>
  <c r="P20" i="3"/>
  <c r="L20" i="3"/>
  <c r="R19" i="3"/>
  <c r="Q19" i="3"/>
  <c r="P19" i="3"/>
  <c r="L19" i="3"/>
  <c r="R18" i="3"/>
  <c r="Q18" i="3"/>
  <c r="P18" i="3"/>
  <c r="L18" i="3"/>
  <c r="R17" i="3"/>
  <c r="Q17" i="3"/>
  <c r="P17" i="3"/>
  <c r="L17" i="3"/>
  <c r="R16" i="3"/>
  <c r="Q16" i="3"/>
  <c r="P16" i="3"/>
  <c r="L16" i="3"/>
  <c r="R15" i="3"/>
  <c r="Q15" i="3"/>
  <c r="P15" i="3"/>
  <c r="L15" i="3"/>
  <c r="R14" i="3"/>
  <c r="Q14" i="3"/>
  <c r="P14" i="3"/>
  <c r="L14" i="3"/>
  <c r="R13" i="3"/>
  <c r="Q13" i="3"/>
  <c r="P13" i="3"/>
  <c r="L13" i="3"/>
  <c r="R12" i="3"/>
  <c r="Q12" i="3"/>
  <c r="P12" i="3"/>
  <c r="L12" i="3"/>
  <c r="R11" i="3"/>
  <c r="Q11" i="3"/>
  <c r="P11" i="3"/>
  <c r="L11" i="3"/>
  <c r="R10" i="3"/>
  <c r="Q10" i="3"/>
  <c r="P10" i="3"/>
  <c r="L10" i="3"/>
  <c r="R9" i="3"/>
  <c r="Q9" i="3"/>
  <c r="P9" i="3"/>
  <c r="L9" i="3"/>
  <c r="R8" i="3"/>
  <c r="Q8" i="3"/>
  <c r="P8" i="3"/>
  <c r="L8" i="3"/>
  <c r="R7" i="3"/>
  <c r="Q7" i="3"/>
  <c r="P7" i="3"/>
  <c r="L7" i="3"/>
  <c r="R6" i="3"/>
  <c r="Q6" i="3"/>
  <c r="P6" i="3"/>
  <c r="L6" i="3"/>
  <c r="R5" i="3"/>
  <c r="Q5" i="3"/>
  <c r="P5" i="3"/>
  <c r="L5" i="3"/>
  <c r="R4" i="3"/>
  <c r="Q5" i="2"/>
  <c r="P5" i="2"/>
  <c r="L5" i="2"/>
  <c r="R5" i="2" s="1"/>
  <c r="R4" i="2"/>
  <c r="Q21" i="1"/>
  <c r="P21" i="1"/>
  <c r="L21" i="1"/>
  <c r="R21" i="1" s="1"/>
  <c r="Q20" i="1"/>
  <c r="P20" i="1"/>
  <c r="L20" i="1"/>
  <c r="R20" i="1" s="1"/>
  <c r="Q19" i="1"/>
  <c r="P19" i="1"/>
  <c r="L19" i="1"/>
  <c r="R19" i="1" s="1"/>
  <c r="Q18" i="1"/>
  <c r="P18" i="1"/>
  <c r="L18" i="1"/>
  <c r="R18" i="1" s="1"/>
  <c r="Q17" i="1"/>
  <c r="P17" i="1"/>
  <c r="L17" i="1"/>
  <c r="R17" i="1" s="1"/>
  <c r="Q16" i="1"/>
  <c r="P16" i="1"/>
  <c r="L16" i="1"/>
  <c r="R16" i="1" s="1"/>
  <c r="Q15" i="1"/>
  <c r="P15" i="1"/>
  <c r="L15" i="1"/>
  <c r="R15" i="1" s="1"/>
  <c r="Q14" i="1"/>
  <c r="P14" i="1"/>
  <c r="L14" i="1"/>
  <c r="R14" i="1" s="1"/>
  <c r="Q13" i="1"/>
  <c r="P13" i="1"/>
  <c r="L13" i="1"/>
  <c r="R13" i="1" s="1"/>
  <c r="Q12" i="1"/>
  <c r="P12" i="1"/>
  <c r="L12" i="1"/>
  <c r="R12" i="1" s="1"/>
  <c r="Q11" i="1"/>
  <c r="P11" i="1"/>
  <c r="L11" i="1"/>
  <c r="R11" i="1" s="1"/>
  <c r="Q10" i="1"/>
  <c r="P10" i="1"/>
  <c r="L10" i="1"/>
  <c r="R10" i="1" s="1"/>
  <c r="Q9" i="1"/>
  <c r="P9" i="1"/>
  <c r="L9" i="1"/>
  <c r="R9" i="1" s="1"/>
  <c r="Q8" i="1"/>
  <c r="P8" i="1"/>
  <c r="L8" i="1"/>
  <c r="R8" i="1" s="1"/>
  <c r="Q7" i="1"/>
  <c r="P7" i="1"/>
  <c r="L7" i="1"/>
  <c r="R7" i="1" s="1"/>
  <c r="Q6" i="1"/>
  <c r="P6" i="1"/>
  <c r="L6" i="1"/>
  <c r="R6" i="1" s="1"/>
  <c r="Q5" i="1"/>
  <c r="P5" i="1"/>
  <c r="L5" i="1"/>
  <c r="R5" i="1" s="1"/>
  <c r="R4" i="1"/>
  <c r="R483" i="5" l="1"/>
  <c r="R487" i="5"/>
  <c r="R491" i="5"/>
  <c r="R495" i="5"/>
  <c r="R32" i="3"/>
  <c r="R36" i="3"/>
  <c r="R40" i="3"/>
  <c r="R44" i="3"/>
  <c r="R48" i="3"/>
  <c r="R52" i="3"/>
</calcChain>
</file>

<file path=xl/sharedStrings.xml><?xml version="1.0" encoding="utf-8"?>
<sst xmlns="http://schemas.openxmlformats.org/spreadsheetml/2006/main" count="4511" uniqueCount="814">
  <si>
    <t>`FAR</t>
  </si>
  <si>
    <t>As On</t>
  </si>
  <si>
    <t>31.03.2022</t>
  </si>
  <si>
    <t>Book Value as on</t>
  </si>
  <si>
    <t>Asset</t>
  </si>
  <si>
    <t>Subnumber</t>
  </si>
  <si>
    <t>A/c GL</t>
  </si>
  <si>
    <t>Asset description</t>
  </si>
  <si>
    <t>Plant</t>
  </si>
  <si>
    <t>Capitalized on</t>
  </si>
  <si>
    <t xml:space="preserve">  APC FY start</t>
  </si>
  <si>
    <t xml:space="preserve">   Acquisition</t>
  </si>
  <si>
    <t xml:space="preserve">      Transfer</t>
  </si>
  <si>
    <t xml:space="preserve">    Retirement</t>
  </si>
  <si>
    <t xml:space="preserve">   Current APC</t>
  </si>
  <si>
    <t xml:space="preserve"> Dep. FY start</t>
  </si>
  <si>
    <t xml:space="preserve"> Dep. for year</t>
  </si>
  <si>
    <t xml:space="preserve">    Dep.retir.</t>
  </si>
  <si>
    <t xml:space="preserve"> Accumul. dep.</t>
  </si>
  <si>
    <t>Book Value as on 31.03.21</t>
  </si>
  <si>
    <t>Head</t>
  </si>
  <si>
    <t>PC</t>
  </si>
  <si>
    <t>PC Decription</t>
  </si>
  <si>
    <t>Exp. GL</t>
  </si>
  <si>
    <t>Location</t>
  </si>
  <si>
    <t>KHBDI-Land</t>
  </si>
  <si>
    <t>Freehold Land</t>
  </si>
  <si>
    <t>Khambarkhera-Distilleries</t>
  </si>
  <si>
    <t>Khambarkhera</t>
  </si>
  <si>
    <t>KHBDI-Land-Revaluation</t>
  </si>
  <si>
    <t>MAQ-Land-Revaluation as on 01.04.2015</t>
  </si>
  <si>
    <t>KHASU-Land</t>
  </si>
  <si>
    <t>Khambarkhera-Sugar</t>
  </si>
  <si>
    <t>KHASU-Land-Revaluation</t>
  </si>
  <si>
    <t>KHASU-Land-Revaluation as on 01.04.2015</t>
  </si>
  <si>
    <t>KKH-Land</t>
  </si>
  <si>
    <t>KKH-Land-Revaluation</t>
  </si>
  <si>
    <t>KKH-Land-Revaluation as on 01.04.2015</t>
  </si>
  <si>
    <t>KHASU-Freehold Land</t>
  </si>
  <si>
    <t>KHA COGEN Land</t>
  </si>
  <si>
    <t>Khambarkhera-Co-Gen</t>
  </si>
  <si>
    <t>KHA COGEN Land Revaluation</t>
  </si>
  <si>
    <t>KHA COGEN Land Revaluation as on 01.04.2015</t>
  </si>
  <si>
    <t xml:space="preserve">                                                                                 </t>
  </si>
  <si>
    <t>KHASU-Lease Hold  Land</t>
  </si>
  <si>
    <t>Leasehold Land</t>
  </si>
  <si>
    <t>KHASU-Boiling House</t>
  </si>
  <si>
    <t>Buildings</t>
  </si>
  <si>
    <t>KHASU-Around Cane Yard (Single soaling &amp; Double So</t>
  </si>
  <si>
    <t>KHASU-Mill House</t>
  </si>
  <si>
    <t>KHASU-Factory Boundry Wall</t>
  </si>
  <si>
    <t>KHASU-Well dewatering System</t>
  </si>
  <si>
    <t>KHA-CO-GEN-POWER HOUSE</t>
  </si>
  <si>
    <t>KHASU-Drier house</t>
  </si>
  <si>
    <t>KHASU-Cane Unloader Flooring</t>
  </si>
  <si>
    <t>KHASU-Tube Well - Under ground Reservor Over Head</t>
  </si>
  <si>
    <t>KHACO-Power House</t>
  </si>
  <si>
    <t>KHADI-Fermantation Section (Column &amp; Flooring)</t>
  </si>
  <si>
    <t>KHASU-D.G.Set House</t>
  </si>
  <si>
    <t>KHASU-Boiling House - Control Room</t>
  </si>
  <si>
    <t>KHA-CO-GEN-POWER HOUSE - CONTROL ROOM</t>
  </si>
  <si>
    <t>KHASU-Cane Preperation Control Room</t>
  </si>
  <si>
    <t>KHASU-Technical block</t>
  </si>
  <si>
    <t>KHADI-Factory Boundry Wall</t>
  </si>
  <si>
    <t>KHADI-MCC Room  (GF) (Control Room)</t>
  </si>
  <si>
    <t>KHADI-Molasses Pit</t>
  </si>
  <si>
    <t>KHASU-Mill House - Control Room</t>
  </si>
  <si>
    <t>KHADI-MCC Room  (SF) (Lab &amp; DCS Room)</t>
  </si>
  <si>
    <t>KHADI-Panel Room (Near RW Room)</t>
  </si>
  <si>
    <t>KHASU-Sugar House Control Room</t>
  </si>
  <si>
    <t>KHASU-Weigh Bridge Cabins</t>
  </si>
  <si>
    <t>KHASU-Gates</t>
  </si>
  <si>
    <t>KHASU-Addition Cane unloader flooring</t>
  </si>
  <si>
    <t>KHASU-Lube shed in store building</t>
  </si>
  <si>
    <t>KHASU-Token Room</t>
  </si>
  <si>
    <t>KHASU-Tube Well - House &amp; Pumps</t>
  </si>
  <si>
    <t>KHADI-Weigh Bridge Room</t>
  </si>
  <si>
    <t>KHADI-Main Gate</t>
  </si>
  <si>
    <t>KKHDI-  Fy. Bldg- F.E.Fluctuatuion 08-09</t>
  </si>
  <si>
    <t>KHASU-AC Sheeting (Gaurav)</t>
  </si>
  <si>
    <t>KKHSU- Fy. Bldg.- F.E.Fluctuatuion 08-09</t>
  </si>
  <si>
    <t>KHADI- Bio Compost Shed covered</t>
  </si>
  <si>
    <t>KHASU-Bagasse Yard</t>
  </si>
  <si>
    <t>KHASU-Boiler House</t>
  </si>
  <si>
    <t>KHASU-Boiler House - Control Room</t>
  </si>
  <si>
    <t>KHADI- Boundry wall  at Bio Gas Plant</t>
  </si>
  <si>
    <t>KHASU-Sugar Godown</t>
  </si>
  <si>
    <t>KHASU-Staff Quarters</t>
  </si>
  <si>
    <t>KHASU-Roads &amp; Pavmets</t>
  </si>
  <si>
    <t>KHASU-Labour Hutment/ Temporary  stracture</t>
  </si>
  <si>
    <t>KHASU-Admn Building</t>
  </si>
  <si>
    <t>KHASU-Drain Including Culverts</t>
  </si>
  <si>
    <t>KHASU-CONSTRUCTION OF GUEST HOUSE /DORMATORY</t>
  </si>
  <si>
    <t>KHASU-General Stores</t>
  </si>
  <si>
    <t>KHADI-Roads &amp; Pavments</t>
  </si>
  <si>
    <t>KHADI-Receiver &amp; Bulk Storage (Column &amp; Flooring)</t>
  </si>
  <si>
    <t>KHASU-Canteen &amp; Rest Shelter for workers</t>
  </si>
  <si>
    <t>KHASU-Cane Office</t>
  </si>
  <si>
    <t>KHASU-Godown for gunny Bags</t>
  </si>
  <si>
    <t>KHADI-Drains &amp; Culverts</t>
  </si>
  <si>
    <t>KHASU-Hume pipe Khandwa River</t>
  </si>
  <si>
    <t>KHASU-Labour General Toilets</t>
  </si>
  <si>
    <t>KHASU-Godown for Lime/ Sulphur/ Cement</t>
  </si>
  <si>
    <t>KHADI-Administrative &amp; Technical Block Duplex (GF)</t>
  </si>
  <si>
    <t>KHADI-MCC Room  (FF) (Office)</t>
  </si>
  <si>
    <t>KHADI-Administrative &amp; Technical Block Duplex (FF)</t>
  </si>
  <si>
    <t>KHASU-Over head Tank</t>
  </si>
  <si>
    <t>KHADI-Store/Maintenance Room</t>
  </si>
  <si>
    <t>KHASU-Dispensary / Hospital</t>
  </si>
  <si>
    <t>KHASU-Time Office / Security Office</t>
  </si>
  <si>
    <t>KHASU-Shelter forCane Growers</t>
  </si>
  <si>
    <t>KHASU-Addition Sugar Godown</t>
  </si>
  <si>
    <t>KHASU-Sales Office</t>
  </si>
  <si>
    <t>KHASU-Cycle Stand</t>
  </si>
  <si>
    <t>KHASU-Telephone Room</t>
  </si>
  <si>
    <t>KHADI-Security Room</t>
  </si>
  <si>
    <t>KHASU-Addition Sale Office</t>
  </si>
  <si>
    <t>KHADI-Time Office Room</t>
  </si>
  <si>
    <t>KHASU-Street Light</t>
  </si>
  <si>
    <t>KHASU-Communication Tower</t>
  </si>
  <si>
    <t>KHASU- Police Station</t>
  </si>
  <si>
    <t>Khasu-ATM Building</t>
  </si>
  <si>
    <t>KHASU-TEMPLE</t>
  </si>
  <si>
    <t>KKHDI-  Non Fy. Bldg- F.E.Fluctuatuion 08-09</t>
  </si>
  <si>
    <t>KHASU-New Drain</t>
  </si>
  <si>
    <t>KKHSU- Non Fy. Bldg.- F.E.Fluctuatuion 08-09</t>
  </si>
  <si>
    <t>KHASU-HELIPAD</t>
  </si>
  <si>
    <t>KHASU-Admn Building (Interior)</t>
  </si>
  <si>
    <t>KHASU-SBI BUILDING</t>
  </si>
  <si>
    <t>KHADI-Boundry Wall &amp; Road</t>
  </si>
  <si>
    <t>Khasu-Addition to Temple</t>
  </si>
  <si>
    <t>KHADI-ROADS</t>
  </si>
  <si>
    <t>KHADI-BOUNDRY WALL</t>
  </si>
  <si>
    <t>KHADI-DRAIN</t>
  </si>
  <si>
    <t>KHASU-Effluent Treatment Plant</t>
  </si>
  <si>
    <t>Plant &amp; Machinery</t>
  </si>
  <si>
    <t>KHASU-Mills- with GRPF on all mills</t>
  </si>
  <si>
    <t>KHASU-Mill Gearings</t>
  </si>
  <si>
    <t>KHACO-Turbine 12MW</t>
  </si>
  <si>
    <t>KHA-CO-GEN-TG SET WITH ALTERNATOR</t>
  </si>
  <si>
    <t>KHASU-MCC</t>
  </si>
  <si>
    <t>KHADI-STRUCTURE STEEL &amp; Civil Foundation (In Recei</t>
  </si>
  <si>
    <t>KHASU-Final Molasses Storage Tank</t>
  </si>
  <si>
    <t>KHACO-Line distribution</t>
  </si>
  <si>
    <t>KHADI-Bio Compost Yard</t>
  </si>
  <si>
    <t>KHASU-Fibrizer- Swing type hammer with drive</t>
  </si>
  <si>
    <t>KHASU-Cane Unloader- Hydraulic Driven -3 Motion</t>
  </si>
  <si>
    <t>KHASU-Cane Carrier-Main with drive</t>
  </si>
  <si>
    <t>KHASU-Auxillary Cane Carrier</t>
  </si>
  <si>
    <t>KHASU-Work Shop Equipments</t>
  </si>
  <si>
    <t>KHADI-Pipe Line &amp; Structure</t>
  </si>
  <si>
    <t>KHACO-Switch Yard</t>
  </si>
  <si>
    <t>KHADI-PIPING &amp; VALVE  ETC</t>
  </si>
  <si>
    <t>KHASU-Rake carrier  / Inter.Medi. Carrier with Dri</t>
  </si>
  <si>
    <t>KHADI-Molasses Receiving &amp; Storage Tank</t>
  </si>
  <si>
    <t>KHASU-Head on Cutter</t>
  </si>
  <si>
    <t>KHADI-Treated Wash Lagoon</t>
  </si>
  <si>
    <t>KHA-CO-GEN-POWER HOUSE CRANE (EOT)</t>
  </si>
  <si>
    <t>KHADI-FLUBEX</t>
  </si>
  <si>
    <t>KHASU-Mill House Crane and Gantry</t>
  </si>
  <si>
    <t>KHACO-Geneator Protection Panel</t>
  </si>
  <si>
    <t>KHADI-STRUCTURE STEEL &amp; Civil Foundation (in Disti</t>
  </si>
  <si>
    <t>KHADI-MSDH</t>
  </si>
  <si>
    <t>KHADI-STRUCTURE STEEL (In Fermentation Section)</t>
  </si>
  <si>
    <t>KHACO-Exciter</t>
  </si>
  <si>
    <t>KHACO-Generator Power Cables</t>
  </si>
  <si>
    <t>KHADI-Structural. Foundation Etc (Fermentation)</t>
  </si>
  <si>
    <t>KHACO-Alternator</t>
  </si>
  <si>
    <t>KHASU-Addition Boiler</t>
  </si>
  <si>
    <t>KHADI-Analyser Columns</t>
  </si>
  <si>
    <t>KHADI-Rectification Column</t>
  </si>
  <si>
    <t>KHADI-INSTRUMENTATION &amp; CONTROL (Distillation)</t>
  </si>
  <si>
    <t>KHASU-D G Set 1010 Kva</t>
  </si>
  <si>
    <t>KHASU-Juice Tanks/ Pumps/Imbibiton system</t>
  </si>
  <si>
    <t>KHASU-Cane Leveller with Drive</t>
  </si>
  <si>
    <t>KHADI-Live Steam Piping</t>
  </si>
  <si>
    <t>KHASU-Rubber Belt Conveyor</t>
  </si>
  <si>
    <t>KHASU-Juice Screens - Rotary Type</t>
  </si>
  <si>
    <t>KHADI-WATER TREATMENT PLANT</t>
  </si>
  <si>
    <t>KHADI-Railings in Mollases Receiving System</t>
  </si>
  <si>
    <t>KHASU-Cane Chopper &amp; Kicker with drive</t>
  </si>
  <si>
    <t>KHADI-Mud Belt Conveyor</t>
  </si>
  <si>
    <t>KHASU-D.G.SET 500 KVA (with</t>
  </si>
  <si>
    <t>KHA-CO-GEN-TURBINE CONTROL PANNEL</t>
  </si>
  <si>
    <t>KHADI-Sludge Settling Tank</t>
  </si>
  <si>
    <t>KHADI-Exaust Steam Piping</t>
  </si>
  <si>
    <t>KHADI-Water Line</t>
  </si>
  <si>
    <t>KHASU-Truck Trippler</t>
  </si>
  <si>
    <t>KHADI-Instrumentation in Fermentation</t>
  </si>
  <si>
    <t>KHADI-Fermenter Re Circulation Pump with Motor 4 S</t>
  </si>
  <si>
    <t>KHA-CO-GEN-VACCUME CERCUIT BREAKER INC PANNELS</t>
  </si>
  <si>
    <t>KHADI-Aldehyde Column</t>
  </si>
  <si>
    <t>KHADI-Cooling Tower for Fermentation</t>
  </si>
  <si>
    <t>KHADI-STRUCTURS  OF VARIOUS SECTIONS</t>
  </si>
  <si>
    <t>KKHDI-RS &amp; AA DAILY RECEIVER &amp; BULK STORAGE TANKS</t>
  </si>
  <si>
    <t>KHASU-D.G.SET 320 KVA (with</t>
  </si>
  <si>
    <t>KHASU-Online Juice Flow Meter   (Juice Weighment S</t>
  </si>
  <si>
    <t>KHADI-Rectifier Reflux Tanks</t>
  </si>
  <si>
    <t>KHADI-Railings (In Distillation)</t>
  </si>
  <si>
    <t>KHADI-Fermented wash preheater</t>
  </si>
  <si>
    <t>KHADI-Bio Compost Plant</t>
  </si>
  <si>
    <t>KHADI-Fermentors 4 Nos</t>
  </si>
  <si>
    <t>KHADI-INSTRUMENTATION (Receiver / Storage Section)</t>
  </si>
  <si>
    <t>KHACO-IS-Tec Xtend GSM ( Governor of Turbine )</t>
  </si>
  <si>
    <t>KHACO-VLV,NONRTN,16IN,TRIVENI 4000025586 12 MW Tur</t>
  </si>
  <si>
    <t>KHADI-Cooling Tower for Distillation</t>
  </si>
  <si>
    <t>KHADI-Molasses Weighing System 3 Nos</t>
  </si>
  <si>
    <t>KHA-CO-GEN-AVR &amp; EXCITATION PANNEL</t>
  </si>
  <si>
    <t>KHADI-Press Mud Yard</t>
  </si>
  <si>
    <t>KHACO-TG MCC Panel</t>
  </si>
  <si>
    <t>KHADI-Wash Holding Tank 1 Nos</t>
  </si>
  <si>
    <t>KHADI-Fermented wash Coolers 4 Nos</t>
  </si>
  <si>
    <t>KHADI-RS DAILY RECEIVER &amp; BULK STORAGE TANKS</t>
  </si>
  <si>
    <t>KHA-CO-GEN-STRUCTURES (POWER HOUSE)</t>
  </si>
  <si>
    <t>KHADI-Exhaust Column of Rect</t>
  </si>
  <si>
    <t>KHADI-Railings (At Cooling Tower)</t>
  </si>
  <si>
    <t>KHACO-Sub Station 132 kva</t>
  </si>
  <si>
    <t>KHADI-Exhaust of FOE</t>
  </si>
  <si>
    <t>KHASU-Auto Cane Feed Control System</t>
  </si>
  <si>
    <t>KHADI-RS, ENA , SDS &amp; DENATURENT TANKS</t>
  </si>
  <si>
    <t>KHADI-Broth Mixers For Yeast  activation</t>
  </si>
  <si>
    <t>KHADI-Electronic Weighbridges</t>
  </si>
  <si>
    <t>KHADI-Yeast Propogation Tank</t>
  </si>
  <si>
    <t>KHADI-R.S. Draw Tank</t>
  </si>
  <si>
    <t>KHADI-Insulation (Piping)</t>
  </si>
  <si>
    <t>KHADI-Fire Fighting Equipments</t>
  </si>
  <si>
    <t>KHACO-Generator Controlcum Sunchronizing Panel</t>
  </si>
  <si>
    <t>KHADI-Yeast Activator Vessels with spreader</t>
  </si>
  <si>
    <t>KHASU-Addition Workshop Equipments</t>
  </si>
  <si>
    <t>KHADI-Weighed Molasses Pumps With Gear Box, Motor</t>
  </si>
  <si>
    <t>KHADI-SDS Transfer Pumps of Motors at Receiver Iss</t>
  </si>
  <si>
    <t>KHASU-UP GRADATION OF MILL HOUSE</t>
  </si>
  <si>
    <t>KHADI-INSULATION</t>
  </si>
  <si>
    <t>KHADI-Denaurant Transfer Pumps of Motors at Receiv</t>
  </si>
  <si>
    <t>KHA-CO-GEN-AIR VENTILATION SYSTEM (POWER HOUSE)</t>
  </si>
  <si>
    <t>KHADI-Aldehyde Tanks</t>
  </si>
  <si>
    <t>KHA-CO-GEN-HT CABLE TERMINATION KIT</t>
  </si>
  <si>
    <t>KHASU-Molasses Weighing System</t>
  </si>
  <si>
    <t>KHADI-TA Transfer Pumps of Motors at Receiver Issu</t>
  </si>
  <si>
    <t>KHADI-RS Transfer Pumps of Motors at Receiver Issu</t>
  </si>
  <si>
    <t>KHA-CO-GEN-UPS</t>
  </si>
  <si>
    <t>KHADI-Air Compressor</t>
  </si>
  <si>
    <t>KHACO-Battery and Battery Charger</t>
  </si>
  <si>
    <t>KHACO-Steam Piping-HP</t>
  </si>
  <si>
    <t>KHACO-ACDB Panel</t>
  </si>
  <si>
    <t>KHADI-Lab Equipments</t>
  </si>
  <si>
    <t>KHASU-New work in Mill House</t>
  </si>
  <si>
    <t>KHADI-Aldehyde Pump &amp; Motors</t>
  </si>
  <si>
    <t>KHADI-Pipeline &amp; Structures in Mollases Receiving/</t>
  </si>
  <si>
    <t>KHACO-3 MW Turbine</t>
  </si>
  <si>
    <t>KHA-CO-GEN-METERING CUM SYNCHRONISING PANNEL</t>
  </si>
  <si>
    <t>KHADI-Tubewell &amp; Water Supply</t>
  </si>
  <si>
    <t>KHADI-Transferr Pumps &amp; Motors</t>
  </si>
  <si>
    <t>KHADI-Pre rectifier Condensers</t>
  </si>
  <si>
    <t>KHADI-Yeast Culture Vessels</t>
  </si>
  <si>
    <t>KHACO-DCDB Panel</t>
  </si>
  <si>
    <t>KHADI-CO2 Scrubber 4 Nos</t>
  </si>
  <si>
    <t>KHADI-CIP Tanks with Pump &amp; Motor</t>
  </si>
  <si>
    <t>KHASU-Auxillary Panel</t>
  </si>
  <si>
    <t>KHACO-Generator Signal cables</t>
  </si>
  <si>
    <t>KHADI-Aldehyde Column (Condensors)</t>
  </si>
  <si>
    <t>KHA-CO-GEN-TURBINE SUPERVISORY SYSTEM</t>
  </si>
  <si>
    <t>KHACO-Generator Circuit Breaker Panel</t>
  </si>
  <si>
    <t>KHADI-Spent wash transfer Pump with Motor</t>
  </si>
  <si>
    <t>KHADI-Soft Water Pump</t>
  </si>
  <si>
    <t>KHACO-Generator Control Cables</t>
  </si>
  <si>
    <t>KHADI-Analyser Reboiler vent condenser</t>
  </si>
  <si>
    <t>KHASU-D.G.SET 20 KVA</t>
  </si>
  <si>
    <t>KHA-CO-GEN-DC BATTERIES AND CHARGERS</t>
  </si>
  <si>
    <t>KHADI-Activated Yeast Transfer Pump</t>
  </si>
  <si>
    <t>KHASU-UP GRADATION OF BOILER HOUSE</t>
  </si>
  <si>
    <t>KHADI-Condensate Transfer Pump</t>
  </si>
  <si>
    <t>KHADI-Molasses Diluter</t>
  </si>
  <si>
    <t>KHADI-Work Shop Equipments</t>
  </si>
  <si>
    <t>KHASU-UP GRADATION OF POWER HOUSE</t>
  </si>
  <si>
    <t>KHADI-Various Pipelines (Receiver / Storage Sectio</t>
  </si>
  <si>
    <t>KHACO-Addition in Power House</t>
  </si>
  <si>
    <t>'KHASU-KIRLOSKAR'MAKE DIESEL</t>
  </si>
  <si>
    <t>KHACO-Gear Box</t>
  </si>
  <si>
    <t>KHADI-TA DAILY RECEIVER &amp; BULK STORAGE TANKS</t>
  </si>
  <si>
    <t>KHADI-Nutrient/Additive Dosing Tank with agitator</t>
  </si>
  <si>
    <t>KHADI-FUSAL OIL DRAW PUMP</t>
  </si>
  <si>
    <t>KKHDI-RS &amp; AA Transfer Pumps of Motors at Receiver</t>
  </si>
  <si>
    <t>KHADI-Spent less Transfer Pump with Motor</t>
  </si>
  <si>
    <t>KHA-CO-GEN-PROTECTION RELAY PANNEL</t>
  </si>
  <si>
    <t>KHADI-Antifoam Dosing Pumps 2 Nos</t>
  </si>
  <si>
    <t>KHADI-Fisal oil Decanter</t>
  </si>
  <si>
    <t>KHADI-Add-STRUCTURS  OF VARIOUS SECTIONS</t>
  </si>
  <si>
    <t>KHACO-Steam Piping-LP(Exhaust/Extraction)</t>
  </si>
  <si>
    <t>KHADI-Antifoam Dosing Tanks 1 No</t>
  </si>
  <si>
    <t>KHADI-Rectifier  Cooler</t>
  </si>
  <si>
    <t>KHADI-FO Washing Tank</t>
  </si>
  <si>
    <t>KHADI-Recycle Water pump</t>
  </si>
  <si>
    <t>KHADI-HDPE LINE FOR FETI ERRIGATION</t>
  </si>
  <si>
    <t>KHADI-Hot Water Tank &amp; Recycle Water Tank</t>
  </si>
  <si>
    <t>KHADI-TA Cooler</t>
  </si>
  <si>
    <t>KHADI-Process Water Pump</t>
  </si>
  <si>
    <t>KHADI-Cooling water re cerculation Pump</t>
  </si>
  <si>
    <t>KHADI-Recirculation Pump</t>
  </si>
  <si>
    <t>KHACO-Glandsteam condensing system</t>
  </si>
  <si>
    <t>KHADI-Sulphuric Transferr Pump</t>
  </si>
  <si>
    <t>KHADI-Air Filters</t>
  </si>
  <si>
    <t>KHADI-FUSAL OIL STORAGE TANKS</t>
  </si>
  <si>
    <t>KHADI-Rectifier Reflux pump with Motor</t>
  </si>
  <si>
    <t>KHADI-Condensate Pot</t>
  </si>
  <si>
    <t>KHADI-Molasses Broth Mixer (In Yeast Propogation S</t>
  </si>
  <si>
    <t>KHADI-Vapour Bottle</t>
  </si>
  <si>
    <t>KHADI-Addition Bio Compose Yard</t>
  </si>
  <si>
    <t>KHADI-RS Draw pumpowith Motor</t>
  </si>
  <si>
    <t>KHADI-Cooler for Spent Wash</t>
  </si>
  <si>
    <t>KHADI-FO Cooler for Rectifier</t>
  </si>
  <si>
    <t>KHADI-Nutrient/Additive Dosing Pump &amp; Motor</t>
  </si>
  <si>
    <t>KHADI-Acid Dosing Pumps</t>
  </si>
  <si>
    <t>KHADI-Air Blowers</t>
  </si>
  <si>
    <t>KHADI-Vacuum pump with Motor</t>
  </si>
  <si>
    <t>KHADI-PRDS Water Pump</t>
  </si>
  <si>
    <t>KHADI-Analyser Flash Tank</t>
  </si>
  <si>
    <t>KHADI-DOL Starter (In Yeast Activation System)</t>
  </si>
  <si>
    <t>KHADI-Acid Dosing Tanks</t>
  </si>
  <si>
    <t>KHADI-Safety Equipments</t>
  </si>
  <si>
    <t>KHADI-Addition in Bio Compose plant</t>
  </si>
  <si>
    <t>KHADI-Bulk Acid Pump</t>
  </si>
  <si>
    <t>KHACO-AVR Panel</t>
  </si>
  <si>
    <t>KHACO-Generator NGR Panel</t>
  </si>
  <si>
    <t>KHADI- Steam line Condensate</t>
  </si>
  <si>
    <t>KHACO-Generator LASCPT Panel</t>
  </si>
  <si>
    <t>KHADI-Pumps,Motor</t>
  </si>
  <si>
    <t>KHADI-Installation of Karl Fischer</t>
  </si>
  <si>
    <t>KHADI-Flubux Pump</t>
  </si>
  <si>
    <t>KHADI-PORTABLE DIESEL PUMP SET</t>
  </si>
  <si>
    <t>KHADI-SLUDGE REMOVAL PUMP FOR LAGOON CLEANING</t>
  </si>
  <si>
    <t>KHADI-PHE PIPE LINE</t>
  </si>
  <si>
    <t>KHACO-REC Metering Panel</t>
  </si>
  <si>
    <t>KHADI-Bio Compose yard Shed</t>
  </si>
  <si>
    <t>KHACO-REC Energy Meter</t>
  </si>
  <si>
    <t>KHADI-Pannel Room &amp; Lab</t>
  </si>
  <si>
    <t>KHACO-REC Potential transformer</t>
  </si>
  <si>
    <t>KHACO-REC Line metering system</t>
  </si>
  <si>
    <t>KHACO-REC Current transformer</t>
  </si>
  <si>
    <t>KHASU- Centrifugal Machine NK 1560</t>
  </si>
  <si>
    <t>KHADI-Mixing/Setelling/Buffer Tanks</t>
  </si>
  <si>
    <t>KHADI-Electricals &amp; Instruments</t>
  </si>
  <si>
    <t>KHADI-Lamella &amp; Degasifier</t>
  </si>
  <si>
    <t>KHADI-Gas Holder &amp; Flair Stack</t>
  </si>
  <si>
    <t>KHADI-LAGOON</t>
  </si>
  <si>
    <t>KHADI-Boiler related Jobs</t>
  </si>
  <si>
    <t>KHADI-Pipe line &amp; Pipe Rack</t>
  </si>
  <si>
    <t>KHADI-Digesters</t>
  </si>
  <si>
    <t>KHASU-C Water Monitoring System</t>
  </si>
  <si>
    <t>KHASU-(VFD) MOTOR,110 KW 1450R 3ph issue to Boiler</t>
  </si>
  <si>
    <t>KHASU-Addition Fire Fighting Equipment</t>
  </si>
  <si>
    <t>KHASU-Hot &amp; Cold Water Service Tanks</t>
  </si>
  <si>
    <t>KHASU-Addition Centrifugal Machine</t>
  </si>
  <si>
    <t>KHASU-Filtrate Pump</t>
  </si>
  <si>
    <t>KHASU-Mobile Stacker</t>
  </si>
  <si>
    <t>KHASU-UP GRADATION OF BOILING HOUSE (EVA)</t>
  </si>
  <si>
    <t>KHASU-Bag Stiching Machines</t>
  </si>
  <si>
    <t>KHASU- Structure Design Work</t>
  </si>
  <si>
    <t>KHASU-MTR,3PH,6P,KEC,S1,960RPM,470HP,415V,F</t>
  </si>
  <si>
    <t>KHASU-Tubewell / Submersible Pumps</t>
  </si>
  <si>
    <t>KHASU-Air Compressors for sulpher-1Kg Pressure</t>
  </si>
  <si>
    <t>KHASU-Condensate Pumps</t>
  </si>
  <si>
    <t>KHASU-Lab Equipments</t>
  </si>
  <si>
    <t>KHASU-Molasses Conditioner</t>
  </si>
  <si>
    <t>KHASU-Magma Mixer</t>
  </si>
  <si>
    <t>KHASU-Pug Mills</t>
  </si>
  <si>
    <t>KHASU-Mud Belt Conveyer</t>
  </si>
  <si>
    <t>KHASU-Sugar Weighing Machines</t>
  </si>
  <si>
    <t>KHASU-Various Molasses,Messacutes,magma pumps</t>
  </si>
  <si>
    <t>KHASU-Sugar Bins &amp; Seed Bins</t>
  </si>
  <si>
    <t>KHASU-Super Heated Wash Water System</t>
  </si>
  <si>
    <t>KHASU-Jet Cooling Tower 500 m3</t>
  </si>
  <si>
    <t>KHASU-Instrumentation (CP)</t>
  </si>
  <si>
    <t>KHASU-Raw Sugar Processing Plant</t>
  </si>
  <si>
    <t>KHASU-Milk Of Lime Preparation</t>
  </si>
  <si>
    <t>KHASU-Vaccum Pans Station -(Syrup &amp; Molasses Stora</t>
  </si>
  <si>
    <t>KHASU-CIGAR</t>
  </si>
  <si>
    <t>KHASU-Sugar Melter</t>
  </si>
  <si>
    <t>KHASU-Injection/ Spray Water Pumps</t>
  </si>
  <si>
    <t>KHASU-Structure ,Plateforms &amp; Railing(Centrifugal)</t>
  </si>
  <si>
    <t>KHASU-Grass Hopper</t>
  </si>
  <si>
    <t>KHASU-Juice Sulphiters</t>
  </si>
  <si>
    <t>KHASU-Syrup Sulphitation Unit &amp; Pumps</t>
  </si>
  <si>
    <t>KHASU-Sulphur Furnace- Film Type</t>
  </si>
  <si>
    <t>KHASU-Various Platforms &amp; Railings</t>
  </si>
  <si>
    <t>KHASU-Addition- Mill with GRPF in all mills</t>
  </si>
  <si>
    <t>KHASU-Sugar Graders</t>
  </si>
  <si>
    <t>KHASU-Various Pipe Lnes</t>
  </si>
  <si>
    <t>KHASU-Sugar Elevators</t>
  </si>
  <si>
    <t>KHASU-Vaccum Pans Station -(Continious Type Pans &amp;</t>
  </si>
  <si>
    <t>KHASU-Structuer &amp; Platforms (Evp.)</t>
  </si>
  <si>
    <t>KHASU-Various Pipe Lines &amp; Valves</t>
  </si>
  <si>
    <t>KHASU-Vacuum Filter</t>
  </si>
  <si>
    <t>KHASU-Clarifier</t>
  </si>
  <si>
    <t>KHASU-Vapour Cell (as 2nd Body)</t>
  </si>
  <si>
    <t>KHASU-Seed and Vaccum Crystallizers/Vapour Pipe Li</t>
  </si>
  <si>
    <t>KHASU-Juice Heaters/ Condensate Pumps</t>
  </si>
  <si>
    <t>KHASU-Bodies (as 3rd, 4th &amp; 5th Bodies) &amp; Pumps</t>
  </si>
  <si>
    <t>KHASU-Crystalizers (Air &amp; Water Cooled)</t>
  </si>
  <si>
    <t>KHASU-Centrifugal Machines (Batch Type &amp; Continuou</t>
  </si>
  <si>
    <t>KHASU-Semi Kestners (as 1st Body)</t>
  </si>
  <si>
    <t>KHASU-Vaccum Pans Station -(Batch Type Pans &amp; Valv</t>
  </si>
  <si>
    <t>KHASU-Air Compressors for sulpher-1Kg Pressu</t>
  </si>
  <si>
    <t>Khadi-Flame Arrester</t>
  </si>
  <si>
    <t>Khasu-Zero Discharge System</t>
  </si>
  <si>
    <t>KHASU-INSTALATION OF SEQMS</t>
  </si>
  <si>
    <t>KHASU-INSTALATION OF MEQMS</t>
  </si>
  <si>
    <t>KHACO-Boilers</t>
  </si>
  <si>
    <t>KHACO-Electric Cables</t>
  </si>
  <si>
    <t>KHACO-Main distribution pannel/ board</t>
  </si>
  <si>
    <t>KHACO-Wet Scrubber system</t>
  </si>
  <si>
    <t>KHACO-Mill Drive-Turbine</t>
  </si>
  <si>
    <t>KHACO-Bagasse Carrier</t>
  </si>
  <si>
    <t>KHACO-Return Bagasse Carrier</t>
  </si>
  <si>
    <t>KHACO-Bagasse Elevator</t>
  </si>
  <si>
    <t>KHACO-Bus Ducts</t>
  </si>
  <si>
    <t>KHACO-Capacitors</t>
  </si>
  <si>
    <t>KHACO- Boiler 90 TPH-Sub Asset</t>
  </si>
  <si>
    <t>KHACO-Cable Trays &amp; Earthing  Work</t>
  </si>
  <si>
    <t>KHACO-Instrumentation</t>
  </si>
  <si>
    <t>KHACO-Fire Fighting Equipments</t>
  </si>
  <si>
    <t>KHACO-Condensors</t>
  </si>
  <si>
    <t>KHACO-Cooling Tower</t>
  </si>
  <si>
    <t>KHACO-Fibrizer- Swing type hammer with drive</t>
  </si>
  <si>
    <t>KHASU-Centrifugal Machine - Thyssenkrupp - KC1500</t>
  </si>
  <si>
    <t>KHASU-Electromegnetic Flow Meter</t>
  </si>
  <si>
    <t>KHASU- ETP LAGOON</t>
  </si>
  <si>
    <t>KHASU-HDPE Line for Lagoon</t>
  </si>
  <si>
    <t>KHADI-Online Monitoring Device</t>
  </si>
  <si>
    <t>KHADI- AA storage &amp; issue tanks</t>
  </si>
  <si>
    <t>KHADI -MEE Antifoam addition system</t>
  </si>
  <si>
    <t>KHADI -MEE Calandria</t>
  </si>
  <si>
    <t>KHADI -MEE CIP tank with complete system</t>
  </si>
  <si>
    <t>KHADI -MEE Concentrate collection tank</t>
  </si>
  <si>
    <t>KHADI -MEE Condensate collection tank</t>
  </si>
  <si>
    <t>KHADI -MEE Cooling tower</t>
  </si>
  <si>
    <t>KHADI -MEE Effluent feed / balance tank</t>
  </si>
  <si>
    <t>KHADI -MEE Effluent preheater</t>
  </si>
  <si>
    <t>KHADI -MEE Effluent receving tank</t>
  </si>
  <si>
    <t>KHADI -MEE Feed and recirculation pumps</t>
  </si>
  <si>
    <t>KHADI -MEE Instrumentation (PLC, flowmeter, Valve)</t>
  </si>
  <si>
    <t>KHADI -MEE Jet Pressure pump</t>
  </si>
  <si>
    <t>KHADI -MEE Plant Structure</t>
  </si>
  <si>
    <t>KHADI -MEE Power supply panel and cables</t>
  </si>
  <si>
    <t>KHADI-MEE Product/Condensate pipe,Val.and fittings</t>
  </si>
  <si>
    <t>KHADI -MEE Surface Condenser</t>
  </si>
  <si>
    <t>KHADI-MEE Utility steam pipe lines,valve and fitti</t>
  </si>
  <si>
    <t>KHADI -MEE Vacuum pump</t>
  </si>
  <si>
    <t>KHADI -MEE Vapor ducts with isolation valves</t>
  </si>
  <si>
    <t>KHADI -MEE Vapor liquid separator</t>
  </si>
  <si>
    <t>KHADI-MEE Water seal water tank nd recirculation s</t>
  </si>
  <si>
    <t>KHADI-FIRE &amp; SAFETY EQUIPMENT</t>
  </si>
  <si>
    <t>KHADI-Addition in MEE Plant</t>
  </si>
  <si>
    <t>KHADI -TRANSFORMER 11KV/415 V, 3500 KVA</t>
  </si>
  <si>
    <t>KHADI -DEPITHER-12 TPH</t>
  </si>
  <si>
    <t>KHADI-ELECTRICAL CABLING, INSTALL &amp; FITTINGS</t>
  </si>
  <si>
    <t>KHADI-IMPREGNATION LINE</t>
  </si>
  <si>
    <t>KHADI-WASHING SECTION</t>
  </si>
  <si>
    <t>KHA-TG SET WITH ALTERNATOR 3MW</t>
  </si>
  <si>
    <t>KHA-TG SET CONTROL PANNEL OF 3MW</t>
  </si>
  <si>
    <t>KHA-TG SET AVR &amp; EXCITATION PANNEL OF 3MW</t>
  </si>
  <si>
    <t>KHA-TG SET ADDITION IN 3MW</t>
  </si>
  <si>
    <t>KHASU-Electronic Weighbridges</t>
  </si>
  <si>
    <t>KHASU-Mannual  Weighbridges</t>
  </si>
  <si>
    <t>KKHDI- P &amp; M- F.E.Fluctuatuion 08-09</t>
  </si>
  <si>
    <t>KKHSU- P &amp; M- F.E.Fluctuatuion 08-09</t>
  </si>
  <si>
    <t>KHASU- Revaluation asset 01.04.10</t>
  </si>
  <si>
    <t>KHASU-DIGITIZAR LOAD CELL FOR WEIGH BRIDGE</t>
  </si>
  <si>
    <t>Khadi-Electronic Weighing Balance</t>
  </si>
  <si>
    <t>KHADI-Main Lighting &amp; Sub Lighting Distribution Bo</t>
  </si>
  <si>
    <t>KHADI-Factory Lighting</t>
  </si>
  <si>
    <t>KHADI-Motor Control Center</t>
  </si>
  <si>
    <t>KHADI-Elecrical Cables</t>
  </si>
  <si>
    <t>KHACO-ONLINE METERING SYSTEM</t>
  </si>
  <si>
    <t>KHASU-Dustbin</t>
  </si>
  <si>
    <t>Furniture, Fixtures &amp; Office Equipments</t>
  </si>
  <si>
    <t>KHASU-Office Table (Cane Office/Centres)</t>
  </si>
  <si>
    <t>KHASU-wall clock</t>
  </si>
  <si>
    <t>KHASU-Plastic Chair (Cane Centres)</t>
  </si>
  <si>
    <t>KHASU-Table</t>
  </si>
  <si>
    <t>KHASU-Calculator</t>
  </si>
  <si>
    <t>KHASU-Chair without Arm</t>
  </si>
  <si>
    <t>KHASU-Chair without arm</t>
  </si>
  <si>
    <t>KHASU-Table Glass</t>
  </si>
  <si>
    <t>KHASU-Centre table</t>
  </si>
  <si>
    <t>KHASU-Ceilling Fan</t>
  </si>
  <si>
    <t>KHASU-Chair cushioned with arm</t>
  </si>
  <si>
    <t>KHBDI-Chair Without Arm</t>
  </si>
  <si>
    <t>KHASU-FRNTR,VSTR CHR W/O HAND,EDP</t>
  </si>
  <si>
    <t>KHASU-Cabin fan(wall mounting)</t>
  </si>
  <si>
    <t>KHASU-Cane seated chair with arm</t>
  </si>
  <si>
    <t>KHASU-Chair</t>
  </si>
  <si>
    <t>KHASU-Stablizer Capacity .5 kva</t>
  </si>
  <si>
    <t>KHASU-Revolving Chair</t>
  </si>
  <si>
    <t>KHBDI-Chair With Arm</t>
  </si>
  <si>
    <t>KHASU-Chair cushionedn with arm</t>
  </si>
  <si>
    <t>KHASU-Chair cushned with arm</t>
  </si>
  <si>
    <t>KHASU-Pedestal Fan</t>
  </si>
  <si>
    <t>KHASU-pedestal fan</t>
  </si>
  <si>
    <t>KHASU-table</t>
  </si>
  <si>
    <t>KHASU-TABLE</t>
  </si>
  <si>
    <t>KHASU-Chair revolving</t>
  </si>
  <si>
    <t>KHBDI-Chair Revolving</t>
  </si>
  <si>
    <t>KHASU-Office Table</t>
  </si>
  <si>
    <t>KHASU-Office table</t>
  </si>
  <si>
    <t>KHASU-Chair revolving cushioned with arm</t>
  </si>
  <si>
    <t>KHASU-Chair Revolving cushned with arm</t>
  </si>
  <si>
    <t>KHASU-Chair Revolving</t>
  </si>
  <si>
    <t>KHASU-Chair Plastic</t>
  </si>
  <si>
    <t>KHASU-Computer Table</t>
  </si>
  <si>
    <t xml:space="preserve"> KHASU-revolving Chair</t>
  </si>
  <si>
    <t>KHASU-revolving Chair</t>
  </si>
  <si>
    <t>KHASU-Cooler</t>
  </si>
  <si>
    <t>KHASU-table wooden</t>
  </si>
  <si>
    <t>KHASU-Revolving high back chair</t>
  </si>
  <si>
    <t>KHASU-Chair Executive</t>
  </si>
  <si>
    <t>KHASU-Office Table sunmica</t>
  </si>
  <si>
    <t>KHASU-Office table sunmica top</t>
  </si>
  <si>
    <t>KHASU-Single Bed</t>
  </si>
  <si>
    <t>KHASU-Room Heater (Single Rod)</t>
  </si>
  <si>
    <t>KHASU-Desert Air Cooler</t>
  </si>
  <si>
    <t>KHASU-Revolving High back chair</t>
  </si>
  <si>
    <t>KHASU- S.S.DOUBLE BURNER GAS STOVE</t>
  </si>
  <si>
    <t>KHASU-Takhat</t>
  </si>
  <si>
    <t>KHASU-Mattress Coir /Foam</t>
  </si>
  <si>
    <t>KHASU-Almirah</t>
  </si>
  <si>
    <t>KHASU-Steel Almirah</t>
  </si>
  <si>
    <t>KHBDI-Almirah</t>
  </si>
  <si>
    <t>KHASU-CENTRE TABLE</t>
  </si>
  <si>
    <t>KHASU-Visitor Chair</t>
  </si>
  <si>
    <t>KHASU-Visitor Chair with handle</t>
  </si>
  <si>
    <t>KHBDI-Table</t>
  </si>
  <si>
    <t>KHASU-Chair revolving coushioned with arm</t>
  </si>
  <si>
    <t>KHBDI-Office Table Sunmica</t>
  </si>
  <si>
    <t>KHASU-Office table sunmica</t>
  </si>
  <si>
    <t>KHASU-Steel Tublar-Office Table</t>
  </si>
  <si>
    <t>KHBDI-Chair Executive</t>
  </si>
  <si>
    <t>KHASU-Table computer</t>
  </si>
  <si>
    <t>KHASU-Dinning Table</t>
  </si>
  <si>
    <t>KHASU-Ceiling Fan 48"</t>
  </si>
  <si>
    <t>KHASU-DRESSING TABLE &amp;CHAIR</t>
  </si>
  <si>
    <t>KHASU-BATH ROOM FIITINGS</t>
  </si>
  <si>
    <t>KHASU-BED SIDE TABLE</t>
  </si>
  <si>
    <t>KHASU-Cane Seated Chair with arm</t>
  </si>
  <si>
    <t>KHASU-Dining Table</t>
  </si>
  <si>
    <t>KHASU-Cahir Cushioned with arm</t>
  </si>
  <si>
    <t>KHASU-Steel Cabinet for files</t>
  </si>
  <si>
    <t>KHASU-Steel Cabling for Files</t>
  </si>
  <si>
    <t>KHASU-cabinet</t>
  </si>
  <si>
    <t>KHASU-File Cabinet</t>
  </si>
  <si>
    <t>KHASU-Computer Key Board</t>
  </si>
  <si>
    <t>KHASU-DINING TABLE</t>
  </si>
  <si>
    <t>KHASU-Sofa Set</t>
  </si>
  <si>
    <t>KHASU-Central Table</t>
  </si>
  <si>
    <t>KHASU-Matress</t>
  </si>
  <si>
    <t>KHASU-Single bed</t>
  </si>
  <si>
    <t>KHASU-FRNTR,CHAIR,CUSHND W/ARM</t>
  </si>
  <si>
    <t>'KHASU-DOUBLE BED 6' * 6'6</t>
  </si>
  <si>
    <t>KHASU-DINNING TABLE</t>
  </si>
  <si>
    <t>KHASU-Cooler Complete</t>
  </si>
  <si>
    <t>KHBDI-Computer Table</t>
  </si>
  <si>
    <t>KHASU-Marble for doormatry table</t>
  </si>
  <si>
    <t>KHASU- BEDS</t>
  </si>
  <si>
    <t>KHASU-Steel Cabinet</t>
  </si>
  <si>
    <t>KHASU-3 SETTER SOFA FLORAL</t>
  </si>
  <si>
    <t>KHASU- MATTRESS</t>
  </si>
  <si>
    <t>KHASU-Wooden sofa complete with cushioned.</t>
  </si>
  <si>
    <t>KHASU- WOODEN ALMIRAH</t>
  </si>
  <si>
    <t>KHASU-Dinning Chair</t>
  </si>
  <si>
    <t>KHBDI-Office Table</t>
  </si>
  <si>
    <t>KHBDI-Revolving Chair</t>
  </si>
  <si>
    <t>KHASU-Double bed</t>
  </si>
  <si>
    <t>KHASU-Air Conditioner</t>
  </si>
  <si>
    <t>KHBDI-Chair Cushined With Arm</t>
  </si>
  <si>
    <t>KHASU-Safe defender</t>
  </si>
  <si>
    <t>KHBDI-Steel Almirah</t>
  </si>
  <si>
    <t>KHASU-Storage System for Store</t>
  </si>
  <si>
    <t>KHADI-AC for DCS control panel</t>
  </si>
  <si>
    <t>KHADI-CC TV CAMERA</t>
  </si>
  <si>
    <t>KHASU-Calculator Scientific</t>
  </si>
  <si>
    <t>KHASU-Room Heater</t>
  </si>
  <si>
    <t>KHASU-Remote Call bell</t>
  </si>
  <si>
    <t>KHBDI-Remote</t>
  </si>
  <si>
    <t>KHASU-calculator</t>
  </si>
  <si>
    <t>KHASU-Telephone Set Beetel</t>
  </si>
  <si>
    <t>KHASU-Telephone push buttun type</t>
  </si>
  <si>
    <t>KHASU-Telephone push button type</t>
  </si>
  <si>
    <t>KHBDI-Telphone Push Button</t>
  </si>
  <si>
    <t>KHBDI-Telephone</t>
  </si>
  <si>
    <t>KHASU-Numbring Machine</t>
  </si>
  <si>
    <t>KHASU-Telephone Set (Beetel)</t>
  </si>
  <si>
    <t>KHASU-Telephone (Beetel)</t>
  </si>
  <si>
    <t>KHASU-Telephone -Beetel</t>
  </si>
  <si>
    <t>KHASU-Telephone</t>
  </si>
  <si>
    <t>KHASU-Calculator 12 digit</t>
  </si>
  <si>
    <t>KHASU-Heat Convertor</t>
  </si>
  <si>
    <t>KHBDI-Heat Converter</t>
  </si>
  <si>
    <t>KHASU-Battery 12V 180AH</t>
  </si>
  <si>
    <t>KHASU-MIXER GRINDER</t>
  </si>
  <si>
    <t>KHASU-Cooler complete</t>
  </si>
  <si>
    <t>KHASU-Mixture Grinder electronic</t>
  </si>
  <si>
    <t>KHASU-TELEPH,BEETAL</t>
  </si>
  <si>
    <t>KHASU-Cable Manager for 19"</t>
  </si>
  <si>
    <t>KHASU-DISH TV (Tata Sky)</t>
  </si>
  <si>
    <t>KHASU-Ceilling fan 48"</t>
  </si>
  <si>
    <t>KHASU-H.P.Scanner 2200c</t>
  </si>
  <si>
    <t>KHASU-Electronic Vaccume Cleaner</t>
  </si>
  <si>
    <t>KHASU-Cassette Player cum Recorder</t>
  </si>
  <si>
    <t>KHASU-Exhaust Fan 24"</t>
  </si>
  <si>
    <t>KHADI-COMPACC,FAX MACHINE</t>
  </si>
  <si>
    <t>KHASU-MCRWVE OVEN</t>
  </si>
  <si>
    <t>KHASU-Aqua guard purifier system</t>
  </si>
  <si>
    <t>KHASU-Heat Converter</t>
  </si>
  <si>
    <t>KHASU-ROOM HEATER</t>
  </si>
  <si>
    <t>KHASU-Referigerator</t>
  </si>
  <si>
    <t>KHADI-Printer LX 300 D* Epson make</t>
  </si>
  <si>
    <t>KHASU-Walkey Talkey</t>
  </si>
  <si>
    <t>KHASU-Motorola Gp-338(wakie takie)</t>
  </si>
  <si>
    <t>KHASU-Gyser</t>
  </si>
  <si>
    <t>KHBDI-Wireless Set Motorolla</t>
  </si>
  <si>
    <t>KHASU-Refrigerator  Capacity 215 ltr.</t>
  </si>
  <si>
    <t>KHASU-Air Conditioner window type</t>
  </si>
  <si>
    <t>KHASU-Air Conditioned window type 1.5 ton</t>
  </si>
  <si>
    <t>KHADI-Air Conditioner 1.5 ton</t>
  </si>
  <si>
    <t>KHASU-Aquaguard water purification system</t>
  </si>
  <si>
    <t>KHASU- GEYSER</t>
  </si>
  <si>
    <t>KHASU-AQUAGAURD WATER POURIFIRE</t>
  </si>
  <si>
    <t>KHASU-Fax Machine</t>
  </si>
  <si>
    <t>KHASU-Air Conditioner window type 1.5 ton complete</t>
  </si>
  <si>
    <t>KHASU-LATHE MACH.TOOL POST GRINDER 10</t>
  </si>
  <si>
    <t>KHBDI-Air Conditioner 1.5 Ton</t>
  </si>
  <si>
    <t>KHASU-Window AC ( 1.5 ton ) with Stabliser</t>
  </si>
  <si>
    <t>KHBDI-Stablizer</t>
  </si>
  <si>
    <t>KHASU-Aqua guard water purifire</t>
  </si>
  <si>
    <t>KHASU-Motorolla Wireless</t>
  </si>
  <si>
    <t>KHASU-Air Conditionar window type</t>
  </si>
  <si>
    <t>KHASU-Voice Gateway</t>
  </si>
  <si>
    <t>KHASU-Motorola Gp-338 (Walkie-Talkie) Set</t>
  </si>
  <si>
    <t>KHASU-GU 19" Rack</t>
  </si>
  <si>
    <t>KHASU-Water Cooler 150 Ltr</t>
  </si>
  <si>
    <t>KHASU-Colour T.v.</t>
  </si>
  <si>
    <t>KHASU-Currency Counting Machine</t>
  </si>
  <si>
    <t>KHASU-water cooler 150 ltd capacity</t>
  </si>
  <si>
    <t>KHASU-Xerox Machine For F&amp;A</t>
  </si>
  <si>
    <t>KHASU-T.V with trolly &amp; Dish T.V</t>
  </si>
  <si>
    <t>KHASU-Geyser</t>
  </si>
  <si>
    <t>KHASU-Fogging m/ c shoulde</t>
  </si>
  <si>
    <t>KHASU-Walky Talky Motorola Set</t>
  </si>
  <si>
    <t>KHASU-Motorola Wireless Set Gm-338 Dtmf</t>
  </si>
  <si>
    <t>KHASU-Network Rack 19"</t>
  </si>
  <si>
    <t>KHASU-Window AC with Stabliser</t>
  </si>
  <si>
    <t>KHASU-Photocopy Machine</t>
  </si>
  <si>
    <t>KHASU-Wireless Set Motorolla</t>
  </si>
  <si>
    <t>KHASU-UPS System 5KVA</t>
  </si>
  <si>
    <t>KHASU-Smart attendance reader with TCP/IP</t>
  </si>
  <si>
    <t>KHBDI-Desser Air Cooler</t>
  </si>
  <si>
    <t>KHBDI-Walkey Talkey Motorola</t>
  </si>
  <si>
    <t>KHASU-UPS 1KVA</t>
  </si>
  <si>
    <t>KHASU-Plotter Design Jet 500(42")</t>
  </si>
  <si>
    <t>KHASU-IBM Server 236</t>
  </si>
  <si>
    <t>KHASU-EPBX System</t>
  </si>
  <si>
    <t>KHASU-27 OBI Antina</t>
  </si>
  <si>
    <t>KHADI-CC TV Camera</t>
  </si>
  <si>
    <t>KHADI-Autoclave Equipment</t>
  </si>
  <si>
    <t>KHASU-ATTENDANCE MACHINE</t>
  </si>
  <si>
    <t>KHADI-AC FOR DCS PLANT</t>
  </si>
  <si>
    <t>KHADI-REFRIGERATION</t>
  </si>
  <si>
    <t>KHADI-WATER COOLER</t>
  </si>
  <si>
    <t>KHADI-FOGGING MACHINE</t>
  </si>
  <si>
    <t>KHASU-ATTENDANCE RECORDING MACHINE</t>
  </si>
  <si>
    <t>KHASU-SCANNER  HP SCANZET 2000</t>
  </si>
  <si>
    <t>KHASU-GPS MODULE FOR HHT</t>
  </si>
  <si>
    <t>'KHASU-HHC'S WITH GPS</t>
  </si>
  <si>
    <t>KHASU-HHT SETS</t>
  </si>
  <si>
    <t>KHASU- Hand Held Terminal</t>
  </si>
  <si>
    <t>KHASU-CC TV CAMERA</t>
  </si>
  <si>
    <t>KHASU-Lipi line matrix printer</t>
  </si>
  <si>
    <t>KHASU-Line Matrix Printer</t>
  </si>
  <si>
    <t>KHASU-Computer with colour monitor</t>
  </si>
  <si>
    <t>KHBDI-Computer With Colour Monitor</t>
  </si>
  <si>
    <t>KHASU-Computer with Colour monitor</t>
  </si>
  <si>
    <t>KHASU-Intel Xeon E5-1650 V3, 6Core, 15M</t>
  </si>
  <si>
    <t>KHASU-HHT WITH GPS</t>
  </si>
  <si>
    <t>KHASU-GPS receiver for cane area survey</t>
  </si>
  <si>
    <t>KHADI-COMPACC,UPS,5KVA</t>
  </si>
  <si>
    <t>KHADI-PRNTR,DOT MATRIX 9PIN,CHAMPION,MSP 250</t>
  </si>
  <si>
    <t>KHADI-IBM A50 DESKTOP</t>
  </si>
  <si>
    <t>KHADI-HP LASER JET PRINTER</t>
  </si>
  <si>
    <t>KHADI- HP LASER JET PRINTER  WITH SCANNER</t>
  </si>
  <si>
    <t>KHASU-OFC Link For Time Office</t>
  </si>
  <si>
    <t>KHASU-FIREWALL</t>
  </si>
  <si>
    <t>KHASU-IVR DIOLOGIC CARD</t>
  </si>
  <si>
    <t>KHASU-PRINTERS</t>
  </si>
  <si>
    <t>KHASU-GPS Device</t>
  </si>
  <si>
    <t>KHASU-Networking Rake</t>
  </si>
  <si>
    <t>KHASU-PCI COM Port Card</t>
  </si>
  <si>
    <t>KHASU-24 Port Patch Panel for Networking</t>
  </si>
  <si>
    <t>KHASU-Hdpe Pipe for Networking</t>
  </si>
  <si>
    <t>KHASU-HP Plotter Trailing Cable for Networking</t>
  </si>
  <si>
    <t>KHASU-Cat 6 Information Outlet With Shutter for Ne</t>
  </si>
  <si>
    <t>KHBDI-Hp Laserjet Printer</t>
  </si>
  <si>
    <t>KHASU-Printers</t>
  </si>
  <si>
    <t>KHASU-H.P Laser Jet Printer</t>
  </si>
  <si>
    <t>KHASU-Dot Matrix Printer pin 80</t>
  </si>
  <si>
    <t>KHBDI-Printer Dot Matrix 132 Col</t>
  </si>
  <si>
    <t>KHASU-Dot Matrix Printer pin 132</t>
  </si>
  <si>
    <t>KHASU-HHT ( 3 Nos )</t>
  </si>
  <si>
    <t>KHASU-HAND HELD TERMINAL WITH 2IN PRNTR &amp; GPRS</t>
  </si>
  <si>
    <t>KHASU-PRNTR,DOT MATRIX 9PIN,CHAMPION,MSP 250</t>
  </si>
  <si>
    <t>KHASU-PRNTR,DOT MATRIX 24PIN,LQDSI-5235</t>
  </si>
  <si>
    <t>KHASU-H H T WITH 2IN PRNTR &amp; GPRS</t>
  </si>
  <si>
    <t>KHASU-HHT WITH 2"  PRINTER &amp; GPS MODULE</t>
  </si>
  <si>
    <t>KHASU-LAPTOP - DELL LATITUDE</t>
  </si>
  <si>
    <t>KHASU-Dell COMPUTER,With COLOUR MONITOR</t>
  </si>
  <si>
    <t>Khasu-HP Lezer Jet Printer 1020 Plus</t>
  </si>
  <si>
    <t>KHADI-Desktop DEL D18M 005</t>
  </si>
  <si>
    <t>KHADI- Printer HP CNKNL 853 FK</t>
  </si>
  <si>
    <t>KHASU-LIPI DASCOM 2610+ HIGH SPEED DMP</t>
  </si>
  <si>
    <t>KHASU-HP LASERJET PRINTER 1020 PLUS</t>
  </si>
  <si>
    <t>KHASU-LED,DESKTOP COMPUTER SYSTEM</t>
  </si>
  <si>
    <t>KHASU-PRNTR, DOT MATRIX,9 PIN,STAR,MSP 250</t>
  </si>
  <si>
    <t>KHASU-PRNTR, THERMAL,TVSE-RP3160 GOLD</t>
  </si>
  <si>
    <t>KHASU-LAPTOP COMPUTER SYSTEM</t>
  </si>
  <si>
    <t>KHASU-SCANNER,CANON  LIDE 300</t>
  </si>
  <si>
    <t>KHASU- LED,DESKTOP COMPUTER SYSTEM</t>
  </si>
  <si>
    <t>KHASU-PRNTR, DOT MATRIX,24 PIN,STAR,MSP 345</t>
  </si>
  <si>
    <t>KHASU-HP LASERJET PRO M305 DN PRINTER</t>
  </si>
  <si>
    <t>KHASU-HP NEVERSTOP LASER  1000N PRINTER</t>
  </si>
  <si>
    <t>KHADI-Computer for MEE Plant</t>
  </si>
  <si>
    <t>KHASU- HHTs with GPS</t>
  </si>
  <si>
    <t>KHASU-Ambulance -UP16L-9330</t>
  </si>
  <si>
    <t>Vehicles &amp; Aircraft</t>
  </si>
  <si>
    <t>KHASU-Jeep (Bolaro UP 20 L 0985)</t>
  </si>
  <si>
    <t>KHASU-TRACTOR-UP26F-2413</t>
  </si>
  <si>
    <t>KHASU-TATA 207-UP31T-1360</t>
  </si>
  <si>
    <t>KHADI-Aerotriller</t>
  </si>
  <si>
    <t>KHADI-Tractor New Holland-UP31T-1733</t>
  </si>
  <si>
    <t>KHADI-Tractor New Holland-UP31T-1734</t>
  </si>
  <si>
    <t>KHASU-Hydra -UP31T1937</t>
  </si>
  <si>
    <t>KHADI-IBR ENVIROAEROTILLER</t>
  </si>
  <si>
    <t>KHADI-TRACTOR-UP51K-2158</t>
  </si>
  <si>
    <t>KHADI-Motercycle -UP31M-2272</t>
  </si>
  <si>
    <t>KHASU-Moter Cycle-UP31K-8977</t>
  </si>
  <si>
    <t xml:space="preserve">CIVIL/STRUCTURES VALUATION </t>
  </si>
  <si>
    <t>S.No.</t>
  </si>
  <si>
    <t>Block Name</t>
  </si>
  <si>
    <t>Total Slabs/ Floors</t>
  </si>
  <si>
    <t>Floor wise Height (ft.)</t>
  </si>
  <si>
    <t>Year of construction</t>
  </si>
  <si>
    <t>Type of construction     (select from drop down)</t>
  </si>
  <si>
    <t>Structure condition</t>
  </si>
  <si>
    <t>Area (in sq. mtr.)</t>
  </si>
  <si>
    <t>Area (sq. fts.)</t>
  </si>
  <si>
    <t>A</t>
  </si>
  <si>
    <t xml:space="preserve">Plant Buildings </t>
  </si>
  <si>
    <t xml:space="preserve">Truck Parking </t>
  </si>
  <si>
    <t xml:space="preserve">RCC </t>
  </si>
  <si>
    <t>Weigh Bridge Cabins</t>
  </si>
  <si>
    <t>RCC column beams stone masonry wails in cement, bricks, steel etc.</t>
  </si>
  <si>
    <t xml:space="preserve">Mill House </t>
  </si>
  <si>
    <t>Mill House Control and Instrument Room (2 Nos)</t>
  </si>
  <si>
    <t xml:space="preserve">Workshop </t>
  </si>
  <si>
    <t>GI shed roof mounted on iron pillars, trusses frame structure resting on brick wall</t>
  </si>
  <si>
    <t xml:space="preserve">Power House </t>
  </si>
  <si>
    <t xml:space="preserve">Boiler House </t>
  </si>
  <si>
    <t>Boiling House (Clarification House, Pan &amp; Sugar, Drier House)</t>
  </si>
  <si>
    <t xml:space="preserve">Store House </t>
  </si>
  <si>
    <t xml:space="preserve">Lime &amp; Sulphur Godown </t>
  </si>
  <si>
    <t xml:space="preserve">DG House </t>
  </si>
  <si>
    <t>Chimney (Dia 5Mtr , Ht: 65 Mtr)</t>
  </si>
  <si>
    <t xml:space="preserve">Injection Pump House </t>
  </si>
  <si>
    <t xml:space="preserve">Weigh Bridge Cabins </t>
  </si>
  <si>
    <t xml:space="preserve">Token Room </t>
  </si>
  <si>
    <t xml:space="preserve">Staff Canteen </t>
  </si>
  <si>
    <t xml:space="preserve">Worker's Canteen </t>
  </si>
  <si>
    <t xml:space="preserve">Cane Complex &amp; Dispensary </t>
  </si>
  <si>
    <t xml:space="preserve">Administration Block </t>
  </si>
  <si>
    <t xml:space="preserve">Time Office </t>
  </si>
  <si>
    <t xml:space="preserve">Sugar Godown </t>
  </si>
  <si>
    <t>Gate Cabin (Nos)</t>
  </si>
  <si>
    <t xml:space="preserve">Lab Building </t>
  </si>
  <si>
    <t xml:space="preserve">Excise Office </t>
  </si>
  <si>
    <t xml:space="preserve">Pres Mud Room </t>
  </si>
  <si>
    <t xml:space="preserve">Under Ground Water Tank </t>
  </si>
  <si>
    <t xml:space="preserve">Gunny Bags Godown ,Drying and Printing Room </t>
  </si>
  <si>
    <t xml:space="preserve">Bagasse Yard </t>
  </si>
  <si>
    <t xml:space="preserve">Boundry Wall for Bio Gas and Plant Area </t>
  </si>
  <si>
    <t xml:space="preserve">D.M.Plant </t>
  </si>
  <si>
    <t xml:space="preserve">Fermentation House </t>
  </si>
  <si>
    <t xml:space="preserve">Weigh Bridge Cabin </t>
  </si>
  <si>
    <t xml:space="preserve">Reception and Security Cabin </t>
  </si>
  <si>
    <t xml:space="preserve">Administration &amp; Excise Office </t>
  </si>
  <si>
    <t xml:space="preserve">Maintainance and Store Rooms </t>
  </si>
  <si>
    <t xml:space="preserve">Farmer Hut </t>
  </si>
  <si>
    <t xml:space="preserve">Sales Office </t>
  </si>
  <si>
    <t xml:space="preserve">Cane Hostel </t>
  </si>
  <si>
    <t xml:space="preserve">Labour General Toilets </t>
  </si>
  <si>
    <t xml:space="preserve">Telephone Room,Comercial and Enquiry Room </t>
  </si>
  <si>
    <t xml:space="preserve">Unit Head office </t>
  </si>
  <si>
    <t xml:space="preserve">ATM and SBI Building </t>
  </si>
  <si>
    <t xml:space="preserve">MCC Panel For Drier House </t>
  </si>
  <si>
    <t xml:space="preserve">MCC For Centrifugal House </t>
  </si>
  <si>
    <t xml:space="preserve">Road :RCC </t>
  </si>
  <si>
    <t xml:space="preserve">Drain </t>
  </si>
  <si>
    <t>Boundry Wall</t>
  </si>
  <si>
    <t>Cane Yard</t>
  </si>
  <si>
    <t xml:space="preserve">B </t>
  </si>
  <si>
    <t xml:space="preserve">Residential &amp; Public Buildings </t>
  </si>
  <si>
    <t xml:space="preserve">Single Room Qtrs - Horticulture </t>
  </si>
  <si>
    <t xml:space="preserve">Recreation Club (Single Room Qtrs ) </t>
  </si>
  <si>
    <t>Mess (Single Room Qtrs)</t>
  </si>
  <si>
    <t xml:space="preserve">Dormitory (Guest House) </t>
  </si>
  <si>
    <t>Staff Quarters</t>
  </si>
  <si>
    <t xml:space="preserve">Labour Hutment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</si>
</sst>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5" formatCode="_(* #,##0_);_(* \(#,##0\);_(* &quot;-&quot;??_);_(@_)"/>
    <numFmt numFmtId="166" formatCode="####\ ##\ ##\ ###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2" xfId="0" applyBorder="1"/>
    <xf numFmtId="14" fontId="0" fillId="0" borderId="2" xfId="0" applyNumberFormat="1" applyBorder="1" applyAlignment="1">
      <alignment horizontal="left"/>
    </xf>
    <xf numFmtId="165" fontId="0" fillId="0" borderId="2" xfId="1" applyNumberFormat="1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165" fontId="0" fillId="0" borderId="1" xfId="1" applyNumberFormat="1" applyFont="1" applyFill="1" applyBorder="1" applyAlignment="1">
      <alignment horizontal="right"/>
    </xf>
    <xf numFmtId="0" fontId="4" fillId="0" borderId="2" xfId="2" applyBorder="1" applyAlignment="1">
      <alignment horizontal="left"/>
    </xf>
    <xf numFmtId="14" fontId="4" fillId="0" borderId="2" xfId="2" applyNumberFormat="1" applyBorder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6" fontId="0" fillId="0" borderId="1" xfId="0" applyNumberFormat="1" applyBorder="1" applyAlignment="1">
      <alignment horizontal="right" vertical="center" wrapText="1"/>
    </xf>
    <xf numFmtId="1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Normal 3" xfId="2" xr:uid="{ED74C264-6C8E-469A-B4C7-8DCCDCE413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3ADFB-B15B-4AD0-9651-34F4DA5B25CD}">
  <dimension ref="B2:W25"/>
  <sheetViews>
    <sheetView tabSelected="1" workbookViewId="0">
      <selection activeCell="K25" sqref="K25"/>
    </sheetView>
  </sheetViews>
  <sheetFormatPr defaultRowHeight="15" x14ac:dyDescent="0.25"/>
  <cols>
    <col min="2" max="2" width="9" bestFit="1" customWidth="1"/>
    <col min="3" max="3" width="10.42578125" bestFit="1" customWidth="1"/>
    <col min="5" max="5" width="42" customWidth="1"/>
    <col min="6" max="6" width="7" bestFit="1" customWidth="1"/>
    <col min="7" max="7" width="12.7109375" bestFit="1" customWidth="1"/>
    <col min="8" max="8" width="20.140625" bestFit="1" customWidth="1"/>
    <col min="9" max="9" width="15.5703125" bestFit="1" customWidth="1"/>
    <col min="10" max="10" width="17.85546875" bestFit="1" customWidth="1"/>
    <col min="11" max="11" width="15.5703125" bestFit="1" customWidth="1"/>
    <col min="12" max="12" width="19.85546875" bestFit="1" customWidth="1"/>
    <col min="13" max="13" width="18.85546875" customWidth="1"/>
    <col min="14" max="14" width="17.85546875" customWidth="1"/>
    <col min="15" max="15" width="14.5703125" customWidth="1"/>
    <col min="16" max="16" width="18.85546875" customWidth="1"/>
    <col min="17" max="17" width="28.140625" customWidth="1"/>
    <col min="18" max="18" width="29.140625" customWidth="1"/>
    <col min="19" max="19" width="16.42578125" customWidth="1"/>
    <col min="21" max="21" width="24.5703125" bestFit="1" customWidth="1"/>
  </cols>
  <sheetData>
    <row r="2" spans="2:23" x14ac:dyDescent="0.25">
      <c r="B2" s="1" t="s">
        <v>0</v>
      </c>
    </row>
    <row r="3" spans="2:23" x14ac:dyDescent="0.25">
      <c r="B3" s="2" t="s">
        <v>1</v>
      </c>
      <c r="C3" s="2" t="s">
        <v>2</v>
      </c>
      <c r="R3" t="s">
        <v>3</v>
      </c>
    </row>
    <row r="4" spans="2:23" x14ac:dyDescent="0.25"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  <c r="Q4" s="3" t="s">
        <v>19</v>
      </c>
      <c r="R4" s="3" t="str">
        <f>C3</f>
        <v>31.03.2022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</row>
    <row r="5" spans="2:23" x14ac:dyDescent="0.25">
      <c r="B5" s="4">
        <v>10000010</v>
      </c>
      <c r="C5" s="4">
        <v>0</v>
      </c>
      <c r="D5" s="5">
        <v>21010001</v>
      </c>
      <c r="E5" s="4" t="s">
        <v>25</v>
      </c>
      <c r="F5" s="4">
        <v>1062</v>
      </c>
      <c r="G5" s="6">
        <v>38808</v>
      </c>
      <c r="H5" s="7">
        <v>14855685</v>
      </c>
      <c r="I5" s="7">
        <v>0</v>
      </c>
      <c r="J5" s="7">
        <v>0</v>
      </c>
      <c r="K5" s="7">
        <v>0</v>
      </c>
      <c r="L5" s="7">
        <f t="shared" ref="L5:L21" si="0">SUM(H5:K5)</f>
        <v>14855685</v>
      </c>
      <c r="M5" s="7">
        <v>0</v>
      </c>
      <c r="N5" s="7">
        <v>0</v>
      </c>
      <c r="O5" s="7">
        <v>0</v>
      </c>
      <c r="P5" s="7">
        <f t="shared" ref="P5:P21" si="1">SUM(M5:O5)</f>
        <v>0</v>
      </c>
      <c r="Q5" s="7">
        <f t="shared" ref="Q5:Q21" si="2">H5+M5</f>
        <v>14855685</v>
      </c>
      <c r="R5" s="7">
        <f t="shared" ref="R5:R21" si="3">L5+P5</f>
        <v>14855685</v>
      </c>
      <c r="S5" s="5" t="s">
        <v>26</v>
      </c>
      <c r="T5" s="5">
        <v>100802</v>
      </c>
      <c r="U5" s="5" t="s">
        <v>27</v>
      </c>
      <c r="V5" s="5">
        <v>0</v>
      </c>
      <c r="W5" s="5" t="s">
        <v>28</v>
      </c>
    </row>
    <row r="6" spans="2:23" x14ac:dyDescent="0.25">
      <c r="B6" s="4">
        <v>10000010</v>
      </c>
      <c r="C6" s="4">
        <v>1</v>
      </c>
      <c r="D6" s="5">
        <v>21010001</v>
      </c>
      <c r="E6" s="4" t="s">
        <v>29</v>
      </c>
      <c r="F6" s="4">
        <v>1062</v>
      </c>
      <c r="G6" s="6">
        <v>40269</v>
      </c>
      <c r="H6" s="7">
        <v>61448315</v>
      </c>
      <c r="I6" s="7">
        <v>0</v>
      </c>
      <c r="J6" s="7">
        <v>0</v>
      </c>
      <c r="K6" s="7">
        <v>0</v>
      </c>
      <c r="L6" s="7">
        <f t="shared" si="0"/>
        <v>61448315</v>
      </c>
      <c r="M6" s="7">
        <v>0</v>
      </c>
      <c r="N6" s="7">
        <v>0</v>
      </c>
      <c r="O6" s="7">
        <v>0</v>
      </c>
      <c r="P6" s="7">
        <f t="shared" si="1"/>
        <v>0</v>
      </c>
      <c r="Q6" s="7">
        <f t="shared" si="2"/>
        <v>61448315</v>
      </c>
      <c r="R6" s="7">
        <f t="shared" si="3"/>
        <v>61448315</v>
      </c>
      <c r="S6" s="5" t="s">
        <v>26</v>
      </c>
      <c r="T6" s="5">
        <v>100802</v>
      </c>
      <c r="U6" s="5" t="s">
        <v>27</v>
      </c>
      <c r="V6" s="5">
        <v>0</v>
      </c>
      <c r="W6" s="5" t="s">
        <v>28</v>
      </c>
    </row>
    <row r="7" spans="2:23" x14ac:dyDescent="0.25">
      <c r="B7" s="4">
        <v>10000010</v>
      </c>
      <c r="C7" s="4">
        <v>2</v>
      </c>
      <c r="D7" s="5">
        <v>21010001</v>
      </c>
      <c r="E7" s="4" t="s">
        <v>30</v>
      </c>
      <c r="F7" s="4">
        <v>1062</v>
      </c>
      <c r="G7" s="6">
        <v>42461</v>
      </c>
      <c r="H7" s="7">
        <v>458048000</v>
      </c>
      <c r="I7" s="7">
        <v>0</v>
      </c>
      <c r="J7" s="7">
        <v>0</v>
      </c>
      <c r="K7" s="7">
        <v>0</v>
      </c>
      <c r="L7" s="7">
        <f t="shared" si="0"/>
        <v>458048000</v>
      </c>
      <c r="M7" s="7">
        <v>0</v>
      </c>
      <c r="N7" s="7">
        <v>0</v>
      </c>
      <c r="O7" s="7">
        <v>0</v>
      </c>
      <c r="P7" s="7">
        <f t="shared" si="1"/>
        <v>0</v>
      </c>
      <c r="Q7" s="7">
        <f t="shared" si="2"/>
        <v>458048000</v>
      </c>
      <c r="R7" s="7">
        <f t="shared" si="3"/>
        <v>458048000</v>
      </c>
      <c r="S7" s="5" t="s">
        <v>26</v>
      </c>
      <c r="T7" s="5">
        <v>100802</v>
      </c>
      <c r="U7" s="5" t="s">
        <v>27</v>
      </c>
      <c r="V7" s="5">
        <v>0</v>
      </c>
      <c r="W7" s="5" t="s">
        <v>28</v>
      </c>
    </row>
    <row r="8" spans="2:23" x14ac:dyDescent="0.25">
      <c r="B8" s="4">
        <v>10000016</v>
      </c>
      <c r="C8" s="4">
        <v>0</v>
      </c>
      <c r="D8" s="5">
        <v>21010001</v>
      </c>
      <c r="E8" s="4" t="s">
        <v>31</v>
      </c>
      <c r="F8" s="4">
        <v>1061</v>
      </c>
      <c r="G8" s="6">
        <v>38807</v>
      </c>
      <c r="H8" s="7">
        <v>37248219</v>
      </c>
      <c r="I8" s="7">
        <v>0</v>
      </c>
      <c r="J8" s="7">
        <v>0</v>
      </c>
      <c r="K8" s="7">
        <v>0</v>
      </c>
      <c r="L8" s="7">
        <f t="shared" si="0"/>
        <v>37248219</v>
      </c>
      <c r="M8" s="7">
        <v>0</v>
      </c>
      <c r="N8" s="7">
        <v>0</v>
      </c>
      <c r="O8" s="7">
        <v>0</v>
      </c>
      <c r="P8" s="7">
        <f t="shared" si="1"/>
        <v>0</v>
      </c>
      <c r="Q8" s="7">
        <f t="shared" si="2"/>
        <v>37248219</v>
      </c>
      <c r="R8" s="7">
        <f t="shared" si="3"/>
        <v>37248219</v>
      </c>
      <c r="S8" s="5" t="s">
        <v>26</v>
      </c>
      <c r="T8" s="5">
        <v>100801</v>
      </c>
      <c r="U8" s="5" t="s">
        <v>32</v>
      </c>
      <c r="V8" s="5">
        <v>0</v>
      </c>
      <c r="W8" s="5" t="s">
        <v>28</v>
      </c>
    </row>
    <row r="9" spans="2:23" x14ac:dyDescent="0.25">
      <c r="B9" s="4">
        <v>10000016</v>
      </c>
      <c r="C9" s="4">
        <v>1</v>
      </c>
      <c r="D9" s="5">
        <v>21010001</v>
      </c>
      <c r="E9" s="4" t="s">
        <v>33</v>
      </c>
      <c r="F9" s="4">
        <v>1061</v>
      </c>
      <c r="G9" s="6">
        <v>40269</v>
      </c>
      <c r="H9" s="7">
        <v>148562866</v>
      </c>
      <c r="I9" s="7">
        <v>0</v>
      </c>
      <c r="J9" s="7">
        <v>0</v>
      </c>
      <c r="K9" s="7">
        <v>0</v>
      </c>
      <c r="L9" s="7">
        <f t="shared" si="0"/>
        <v>148562866</v>
      </c>
      <c r="M9" s="7">
        <v>0</v>
      </c>
      <c r="N9" s="7">
        <v>0</v>
      </c>
      <c r="O9" s="7">
        <v>0</v>
      </c>
      <c r="P9" s="7">
        <f t="shared" si="1"/>
        <v>0</v>
      </c>
      <c r="Q9" s="7">
        <f t="shared" si="2"/>
        <v>148562866</v>
      </c>
      <c r="R9" s="7">
        <f t="shared" si="3"/>
        <v>148562866</v>
      </c>
      <c r="S9" s="5" t="s">
        <v>26</v>
      </c>
      <c r="T9" s="5">
        <v>100801</v>
      </c>
      <c r="U9" s="5" t="s">
        <v>32</v>
      </c>
      <c r="V9" s="5">
        <v>0</v>
      </c>
      <c r="W9" s="5" t="s">
        <v>28</v>
      </c>
    </row>
    <row r="10" spans="2:23" x14ac:dyDescent="0.25">
      <c r="B10" s="4">
        <v>10000016</v>
      </c>
      <c r="C10" s="4">
        <v>2</v>
      </c>
      <c r="D10" s="5">
        <v>21010001</v>
      </c>
      <c r="E10" s="4" t="s">
        <v>34</v>
      </c>
      <c r="F10" s="4">
        <v>1061</v>
      </c>
      <c r="G10" s="6">
        <v>42461</v>
      </c>
      <c r="H10" s="7">
        <v>229030064</v>
      </c>
      <c r="I10" s="7">
        <v>0</v>
      </c>
      <c r="J10" s="7">
        <v>0</v>
      </c>
      <c r="K10" s="7">
        <v>0</v>
      </c>
      <c r="L10" s="7">
        <f t="shared" si="0"/>
        <v>229030064</v>
      </c>
      <c r="M10" s="7">
        <v>0</v>
      </c>
      <c r="N10" s="7">
        <v>0</v>
      </c>
      <c r="O10" s="7">
        <v>0</v>
      </c>
      <c r="P10" s="7">
        <f t="shared" si="1"/>
        <v>0</v>
      </c>
      <c r="Q10" s="7">
        <f t="shared" si="2"/>
        <v>229030064</v>
      </c>
      <c r="R10" s="7">
        <f t="shared" si="3"/>
        <v>229030064</v>
      </c>
      <c r="S10" s="5" t="s">
        <v>26</v>
      </c>
      <c r="T10" s="5">
        <v>100801</v>
      </c>
      <c r="U10" s="5" t="s">
        <v>32</v>
      </c>
      <c r="V10" s="5">
        <v>0</v>
      </c>
      <c r="W10" s="5" t="s">
        <v>28</v>
      </c>
    </row>
    <row r="11" spans="2:23" x14ac:dyDescent="0.25">
      <c r="B11" s="4">
        <v>10000017</v>
      </c>
      <c r="C11" s="4">
        <v>0</v>
      </c>
      <c r="D11" s="5">
        <v>21010001</v>
      </c>
      <c r="E11" s="4" t="s">
        <v>31</v>
      </c>
      <c r="F11" s="4">
        <v>1061</v>
      </c>
      <c r="G11" s="6">
        <v>38808</v>
      </c>
      <c r="H11" s="7">
        <v>34671460</v>
      </c>
      <c r="I11" s="7">
        <v>0</v>
      </c>
      <c r="J11" s="7">
        <v>0</v>
      </c>
      <c r="K11" s="7">
        <v>0</v>
      </c>
      <c r="L11" s="7">
        <f t="shared" si="0"/>
        <v>34671460</v>
      </c>
      <c r="M11" s="7">
        <v>0</v>
      </c>
      <c r="N11" s="7">
        <v>0</v>
      </c>
      <c r="O11" s="7">
        <v>0</v>
      </c>
      <c r="P11" s="7">
        <f t="shared" si="1"/>
        <v>0</v>
      </c>
      <c r="Q11" s="7">
        <f t="shared" si="2"/>
        <v>34671460</v>
      </c>
      <c r="R11" s="7">
        <f t="shared" si="3"/>
        <v>34671460</v>
      </c>
      <c r="S11" s="5" t="s">
        <v>26</v>
      </c>
      <c r="T11" s="5">
        <v>100801</v>
      </c>
      <c r="U11" s="5" t="s">
        <v>32</v>
      </c>
      <c r="V11" s="5">
        <v>0</v>
      </c>
      <c r="W11" s="5" t="s">
        <v>28</v>
      </c>
    </row>
    <row r="12" spans="2:23" x14ac:dyDescent="0.25">
      <c r="B12" s="4">
        <v>10000017</v>
      </c>
      <c r="C12" s="4">
        <v>1</v>
      </c>
      <c r="D12" s="5">
        <v>21010001</v>
      </c>
      <c r="E12" s="4" t="s">
        <v>33</v>
      </c>
      <c r="F12" s="4">
        <v>1061</v>
      </c>
      <c r="G12" s="6">
        <v>40269</v>
      </c>
      <c r="H12" s="7">
        <v>137633757</v>
      </c>
      <c r="I12" s="7">
        <v>0</v>
      </c>
      <c r="J12" s="7">
        <v>0</v>
      </c>
      <c r="K12" s="7">
        <v>0</v>
      </c>
      <c r="L12" s="7">
        <f t="shared" si="0"/>
        <v>137633757</v>
      </c>
      <c r="M12" s="7">
        <v>0</v>
      </c>
      <c r="N12" s="7">
        <v>0</v>
      </c>
      <c r="O12" s="7">
        <v>0</v>
      </c>
      <c r="P12" s="7">
        <f t="shared" si="1"/>
        <v>0</v>
      </c>
      <c r="Q12" s="7">
        <f t="shared" si="2"/>
        <v>137633757</v>
      </c>
      <c r="R12" s="7">
        <f t="shared" si="3"/>
        <v>137633757</v>
      </c>
      <c r="S12" s="5" t="s">
        <v>26</v>
      </c>
      <c r="T12" s="5">
        <v>100801</v>
      </c>
      <c r="U12" s="5" t="s">
        <v>32</v>
      </c>
      <c r="V12" s="5">
        <v>0</v>
      </c>
      <c r="W12" s="5" t="s">
        <v>28</v>
      </c>
    </row>
    <row r="13" spans="2:23" x14ac:dyDescent="0.25">
      <c r="B13" s="4">
        <v>10000017</v>
      </c>
      <c r="C13" s="4">
        <v>2</v>
      </c>
      <c r="D13" s="5">
        <v>21010001</v>
      </c>
      <c r="E13" s="4" t="s">
        <v>34</v>
      </c>
      <c r="F13" s="4">
        <v>1061</v>
      </c>
      <c r="G13" s="6">
        <v>42461</v>
      </c>
      <c r="H13" s="7">
        <v>224719892</v>
      </c>
      <c r="I13" s="7">
        <v>0</v>
      </c>
      <c r="J13" s="7">
        <v>0</v>
      </c>
      <c r="K13" s="7">
        <v>0</v>
      </c>
      <c r="L13" s="7">
        <f t="shared" si="0"/>
        <v>224719892</v>
      </c>
      <c r="M13" s="7">
        <v>0</v>
      </c>
      <c r="N13" s="7">
        <v>0</v>
      </c>
      <c r="O13" s="7">
        <v>0</v>
      </c>
      <c r="P13" s="7">
        <f t="shared" si="1"/>
        <v>0</v>
      </c>
      <c r="Q13" s="7">
        <f t="shared" si="2"/>
        <v>224719892</v>
      </c>
      <c r="R13" s="7">
        <f t="shared" si="3"/>
        <v>224719892</v>
      </c>
      <c r="S13" s="5" t="s">
        <v>26</v>
      </c>
      <c r="T13" s="5">
        <v>100801</v>
      </c>
      <c r="U13" s="5" t="s">
        <v>32</v>
      </c>
      <c r="V13" s="5">
        <v>0</v>
      </c>
      <c r="W13" s="5" t="s">
        <v>28</v>
      </c>
    </row>
    <row r="14" spans="2:23" x14ac:dyDescent="0.25">
      <c r="B14" s="4">
        <v>10000047</v>
      </c>
      <c r="C14" s="4">
        <v>0</v>
      </c>
      <c r="D14" s="5">
        <v>21010001</v>
      </c>
      <c r="E14" s="4" t="s">
        <v>35</v>
      </c>
      <c r="F14" s="4">
        <v>1061</v>
      </c>
      <c r="G14" s="6">
        <v>39889</v>
      </c>
      <c r="H14" s="7">
        <v>5714545</v>
      </c>
      <c r="I14" s="7">
        <v>0</v>
      </c>
      <c r="J14" s="7">
        <v>0</v>
      </c>
      <c r="K14" s="7">
        <v>0</v>
      </c>
      <c r="L14" s="7">
        <f t="shared" si="0"/>
        <v>5714545</v>
      </c>
      <c r="M14" s="7">
        <v>0</v>
      </c>
      <c r="N14" s="7">
        <v>0</v>
      </c>
      <c r="O14" s="7">
        <v>0</v>
      </c>
      <c r="P14" s="7">
        <f t="shared" si="1"/>
        <v>0</v>
      </c>
      <c r="Q14" s="7">
        <f t="shared" si="2"/>
        <v>5714545</v>
      </c>
      <c r="R14" s="7">
        <f t="shared" si="3"/>
        <v>5714545</v>
      </c>
      <c r="S14" s="5" t="s">
        <v>26</v>
      </c>
      <c r="T14" s="5">
        <v>100801</v>
      </c>
      <c r="U14" s="5" t="s">
        <v>32</v>
      </c>
      <c r="V14" s="5">
        <v>0</v>
      </c>
      <c r="W14" s="5" t="s">
        <v>28</v>
      </c>
    </row>
    <row r="15" spans="2:23" x14ac:dyDescent="0.25">
      <c r="B15" s="4">
        <v>10000047</v>
      </c>
      <c r="C15" s="4">
        <v>1</v>
      </c>
      <c r="D15" s="5">
        <v>21010001</v>
      </c>
      <c r="E15" s="4" t="s">
        <v>36</v>
      </c>
      <c r="F15" s="4">
        <v>1061</v>
      </c>
      <c r="G15" s="6">
        <v>40269</v>
      </c>
      <c r="H15" s="7">
        <v>22684776</v>
      </c>
      <c r="I15" s="7">
        <v>0</v>
      </c>
      <c r="J15" s="7">
        <v>0</v>
      </c>
      <c r="K15" s="7">
        <v>0</v>
      </c>
      <c r="L15" s="7">
        <f t="shared" si="0"/>
        <v>22684776</v>
      </c>
      <c r="M15" s="7">
        <v>0</v>
      </c>
      <c r="N15" s="7">
        <v>0</v>
      </c>
      <c r="O15" s="7">
        <v>0</v>
      </c>
      <c r="P15" s="7">
        <f t="shared" si="1"/>
        <v>0</v>
      </c>
      <c r="Q15" s="7">
        <f t="shared" si="2"/>
        <v>22684776</v>
      </c>
      <c r="R15" s="7">
        <f t="shared" si="3"/>
        <v>22684776</v>
      </c>
      <c r="S15" s="5" t="s">
        <v>26</v>
      </c>
      <c r="T15" s="5">
        <v>100801</v>
      </c>
      <c r="U15" s="5" t="s">
        <v>32</v>
      </c>
      <c r="V15" s="5">
        <v>0</v>
      </c>
      <c r="W15" s="5" t="s">
        <v>28</v>
      </c>
    </row>
    <row r="16" spans="2:23" x14ac:dyDescent="0.25">
      <c r="B16" s="4">
        <v>10000047</v>
      </c>
      <c r="C16" s="4">
        <v>2</v>
      </c>
      <c r="D16" s="5">
        <v>21010001</v>
      </c>
      <c r="E16" s="4" t="s">
        <v>37</v>
      </c>
      <c r="F16" s="4">
        <v>1061</v>
      </c>
      <c r="G16" s="6">
        <v>42461</v>
      </c>
      <c r="H16" s="7">
        <v>37038300</v>
      </c>
      <c r="I16" s="7">
        <v>0</v>
      </c>
      <c r="J16" s="7">
        <v>0</v>
      </c>
      <c r="K16" s="7">
        <v>0</v>
      </c>
      <c r="L16" s="7">
        <f t="shared" si="0"/>
        <v>37038300</v>
      </c>
      <c r="M16" s="7">
        <v>0</v>
      </c>
      <c r="N16" s="7">
        <v>0</v>
      </c>
      <c r="O16" s="7">
        <v>0</v>
      </c>
      <c r="P16" s="7">
        <f t="shared" si="1"/>
        <v>0</v>
      </c>
      <c r="Q16" s="7">
        <f t="shared" si="2"/>
        <v>37038300</v>
      </c>
      <c r="R16" s="7">
        <f t="shared" si="3"/>
        <v>37038300</v>
      </c>
      <c r="S16" s="5" t="s">
        <v>26</v>
      </c>
      <c r="T16" s="5">
        <v>100801</v>
      </c>
      <c r="U16" s="5" t="s">
        <v>32</v>
      </c>
      <c r="V16" s="5">
        <v>0</v>
      </c>
      <c r="W16" s="5" t="s">
        <v>28</v>
      </c>
    </row>
    <row r="17" spans="2:23" x14ac:dyDescent="0.25">
      <c r="B17" s="4">
        <v>10000065</v>
      </c>
      <c r="C17" s="4">
        <v>0</v>
      </c>
      <c r="D17" s="5">
        <v>21010001</v>
      </c>
      <c r="E17" s="4" t="s">
        <v>38</v>
      </c>
      <c r="F17" s="4">
        <v>1061</v>
      </c>
      <c r="G17" s="6">
        <v>40656</v>
      </c>
      <c r="H17" s="7">
        <v>2602695</v>
      </c>
      <c r="I17" s="7">
        <v>0</v>
      </c>
      <c r="J17" s="7">
        <v>0</v>
      </c>
      <c r="K17" s="7">
        <v>0</v>
      </c>
      <c r="L17" s="7">
        <f t="shared" si="0"/>
        <v>2602695</v>
      </c>
      <c r="M17" s="7">
        <v>0</v>
      </c>
      <c r="N17" s="7">
        <v>0</v>
      </c>
      <c r="O17" s="7">
        <v>0</v>
      </c>
      <c r="P17" s="7">
        <f t="shared" si="1"/>
        <v>0</v>
      </c>
      <c r="Q17" s="7">
        <f t="shared" si="2"/>
        <v>2602695</v>
      </c>
      <c r="R17" s="7">
        <f t="shared" si="3"/>
        <v>2602695</v>
      </c>
      <c r="S17" s="5" t="s">
        <v>26</v>
      </c>
      <c r="T17" s="5">
        <v>100801</v>
      </c>
      <c r="U17" s="5" t="s">
        <v>32</v>
      </c>
      <c r="V17" s="5">
        <v>0</v>
      </c>
      <c r="W17" s="5" t="s">
        <v>28</v>
      </c>
    </row>
    <row r="18" spans="2:23" x14ac:dyDescent="0.25">
      <c r="B18" s="4">
        <v>10000065</v>
      </c>
      <c r="C18" s="4">
        <v>1</v>
      </c>
      <c r="D18" s="5">
        <v>21010001</v>
      </c>
      <c r="E18" s="4" t="s">
        <v>34</v>
      </c>
      <c r="F18" s="4">
        <v>1061</v>
      </c>
      <c r="G18" s="6">
        <v>42461</v>
      </c>
      <c r="H18" s="7">
        <v>3394426</v>
      </c>
      <c r="I18" s="7">
        <v>0</v>
      </c>
      <c r="J18" s="7">
        <v>0</v>
      </c>
      <c r="K18" s="7">
        <v>0</v>
      </c>
      <c r="L18" s="7">
        <f t="shared" si="0"/>
        <v>3394426</v>
      </c>
      <c r="M18" s="7">
        <v>0</v>
      </c>
      <c r="N18" s="7">
        <v>0</v>
      </c>
      <c r="O18" s="7">
        <v>0</v>
      </c>
      <c r="P18" s="7">
        <f t="shared" si="1"/>
        <v>0</v>
      </c>
      <c r="Q18" s="7">
        <f t="shared" si="2"/>
        <v>3394426</v>
      </c>
      <c r="R18" s="7">
        <f t="shared" si="3"/>
        <v>3394426</v>
      </c>
      <c r="S18" s="5" t="s">
        <v>26</v>
      </c>
      <c r="T18" s="5">
        <v>100801</v>
      </c>
      <c r="U18" s="5" t="s">
        <v>32</v>
      </c>
      <c r="V18" s="5">
        <v>0</v>
      </c>
      <c r="W18" s="5" t="s">
        <v>28</v>
      </c>
    </row>
    <row r="19" spans="2:23" x14ac:dyDescent="0.25">
      <c r="B19" s="4">
        <v>10000081</v>
      </c>
      <c r="C19" s="4">
        <v>0</v>
      </c>
      <c r="D19" s="5">
        <v>21010001</v>
      </c>
      <c r="E19" s="4" t="s">
        <v>39</v>
      </c>
      <c r="F19" s="4">
        <v>1063</v>
      </c>
      <c r="G19" s="6">
        <v>42826</v>
      </c>
      <c r="H19" s="7">
        <v>5529124</v>
      </c>
      <c r="I19" s="7">
        <v>0</v>
      </c>
      <c r="J19" s="7">
        <v>0</v>
      </c>
      <c r="K19" s="7">
        <v>0</v>
      </c>
      <c r="L19" s="7">
        <f t="shared" si="0"/>
        <v>5529124</v>
      </c>
      <c r="M19" s="7">
        <v>0</v>
      </c>
      <c r="N19" s="7">
        <v>0</v>
      </c>
      <c r="O19" s="7">
        <v>0</v>
      </c>
      <c r="P19" s="7">
        <f t="shared" si="1"/>
        <v>0</v>
      </c>
      <c r="Q19" s="7">
        <f t="shared" si="2"/>
        <v>5529124</v>
      </c>
      <c r="R19" s="7">
        <f t="shared" si="3"/>
        <v>5529124</v>
      </c>
      <c r="S19" s="5" t="s">
        <v>26</v>
      </c>
      <c r="T19" s="5">
        <v>100803</v>
      </c>
      <c r="U19" s="5" t="s">
        <v>40</v>
      </c>
      <c r="V19" s="5">
        <v>0</v>
      </c>
      <c r="W19" s="5" t="s">
        <v>28</v>
      </c>
    </row>
    <row r="20" spans="2:23" x14ac:dyDescent="0.25">
      <c r="B20" s="4">
        <v>10000081</v>
      </c>
      <c r="C20" s="4">
        <v>1</v>
      </c>
      <c r="D20" s="5">
        <v>21010001</v>
      </c>
      <c r="E20" s="4" t="s">
        <v>41</v>
      </c>
      <c r="F20" s="4">
        <v>1063</v>
      </c>
      <c r="G20" s="6">
        <v>42826</v>
      </c>
      <c r="H20" s="7">
        <v>22052664</v>
      </c>
      <c r="I20" s="7">
        <v>0</v>
      </c>
      <c r="J20" s="7">
        <v>0</v>
      </c>
      <c r="K20" s="7">
        <v>0</v>
      </c>
      <c r="L20" s="7">
        <f t="shared" si="0"/>
        <v>22052664</v>
      </c>
      <c r="M20" s="7">
        <v>0</v>
      </c>
      <c r="N20" s="7">
        <v>0</v>
      </c>
      <c r="O20" s="7">
        <v>0</v>
      </c>
      <c r="P20" s="7">
        <f t="shared" si="1"/>
        <v>0</v>
      </c>
      <c r="Q20" s="7">
        <f t="shared" si="2"/>
        <v>22052664</v>
      </c>
      <c r="R20" s="7">
        <f t="shared" si="3"/>
        <v>22052664</v>
      </c>
      <c r="S20" s="5" t="s">
        <v>26</v>
      </c>
      <c r="T20" s="5">
        <v>100803</v>
      </c>
      <c r="U20" s="5" t="s">
        <v>40</v>
      </c>
      <c r="V20" s="5">
        <v>0</v>
      </c>
      <c r="W20" s="5" t="s">
        <v>28</v>
      </c>
    </row>
    <row r="21" spans="2:23" x14ac:dyDescent="0.25">
      <c r="B21" s="4">
        <v>10000081</v>
      </c>
      <c r="C21" s="4">
        <v>2</v>
      </c>
      <c r="D21" s="5">
        <v>21010001</v>
      </c>
      <c r="E21" s="4" t="s">
        <v>42</v>
      </c>
      <c r="F21" s="4">
        <v>1063</v>
      </c>
      <c r="G21" s="6">
        <v>42826</v>
      </c>
      <c r="H21" s="7">
        <v>49276212</v>
      </c>
      <c r="I21" s="7">
        <v>0</v>
      </c>
      <c r="J21" s="7">
        <v>0</v>
      </c>
      <c r="K21" s="7">
        <v>0</v>
      </c>
      <c r="L21" s="7">
        <f t="shared" si="0"/>
        <v>49276212</v>
      </c>
      <c r="M21" s="7">
        <v>0</v>
      </c>
      <c r="N21" s="7">
        <v>0</v>
      </c>
      <c r="O21" s="7">
        <v>0</v>
      </c>
      <c r="P21" s="7">
        <f t="shared" si="1"/>
        <v>0</v>
      </c>
      <c r="Q21" s="7">
        <f t="shared" si="2"/>
        <v>49276212</v>
      </c>
      <c r="R21" s="7">
        <f t="shared" si="3"/>
        <v>49276212</v>
      </c>
      <c r="S21" s="5" t="s">
        <v>26</v>
      </c>
      <c r="T21" s="5">
        <v>100803</v>
      </c>
      <c r="U21" s="5" t="s">
        <v>40</v>
      </c>
      <c r="V21" s="5">
        <v>0</v>
      </c>
      <c r="W21" s="5" t="s">
        <v>28</v>
      </c>
    </row>
    <row r="25" spans="2:23" x14ac:dyDescent="0.25">
      <c r="K25" t="s">
        <v>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9B097-18D8-4DEE-9BE8-63C15F9505C0}">
  <dimension ref="B2:W20"/>
  <sheetViews>
    <sheetView workbookViewId="0">
      <selection activeCell="J20" sqref="J20"/>
    </sheetView>
  </sheetViews>
  <sheetFormatPr defaultRowHeight="15" x14ac:dyDescent="0.25"/>
  <cols>
    <col min="2" max="2" width="9" bestFit="1" customWidth="1"/>
    <col min="3" max="3" width="10.42578125" bestFit="1" customWidth="1"/>
    <col min="5" max="5" width="42" customWidth="1"/>
    <col min="6" max="6" width="7" bestFit="1" customWidth="1"/>
    <col min="7" max="7" width="12.7109375" bestFit="1" customWidth="1"/>
    <col min="8" max="8" width="20.140625" bestFit="1" customWidth="1"/>
    <col min="9" max="9" width="15.5703125" bestFit="1" customWidth="1"/>
    <col min="10" max="10" width="17.85546875" bestFit="1" customWidth="1"/>
    <col min="11" max="11" width="15.5703125" bestFit="1" customWidth="1"/>
    <col min="12" max="12" width="19.85546875" bestFit="1" customWidth="1"/>
    <col min="13" max="13" width="18.85546875" customWidth="1"/>
    <col min="14" max="14" width="17.85546875" customWidth="1"/>
    <col min="15" max="15" width="14.5703125" customWidth="1"/>
    <col min="16" max="16" width="18.85546875" customWidth="1"/>
    <col min="17" max="17" width="28.140625" customWidth="1"/>
    <col min="18" max="18" width="29.140625" customWidth="1"/>
    <col min="19" max="19" width="16.42578125" customWidth="1"/>
    <col min="21" max="21" width="24.5703125" bestFit="1" customWidth="1"/>
  </cols>
  <sheetData>
    <row r="2" spans="2:23" x14ac:dyDescent="0.25">
      <c r="B2" s="1" t="s">
        <v>0</v>
      </c>
    </row>
    <row r="3" spans="2:23" x14ac:dyDescent="0.25">
      <c r="B3" s="2" t="s">
        <v>1</v>
      </c>
      <c r="C3" s="2" t="s">
        <v>2</v>
      </c>
      <c r="R3" t="s">
        <v>3</v>
      </c>
    </row>
    <row r="4" spans="2:23" x14ac:dyDescent="0.25"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  <c r="Q4" s="3" t="s">
        <v>19</v>
      </c>
      <c r="R4" s="3" t="str">
        <f>C3</f>
        <v>31.03.2022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</row>
    <row r="5" spans="2:23" x14ac:dyDescent="0.25">
      <c r="B5" s="8">
        <v>11000005</v>
      </c>
      <c r="C5" s="8">
        <v>0</v>
      </c>
      <c r="D5" s="3">
        <v>21015001</v>
      </c>
      <c r="E5" s="8" t="s">
        <v>44</v>
      </c>
      <c r="F5" s="8">
        <v>1061</v>
      </c>
      <c r="G5" s="9">
        <v>41548</v>
      </c>
      <c r="H5" s="10">
        <v>202589</v>
      </c>
      <c r="I5" s="10">
        <v>0</v>
      </c>
      <c r="J5" s="10">
        <v>0</v>
      </c>
      <c r="K5" s="10">
        <v>0</v>
      </c>
      <c r="L5" s="10">
        <f t="shared" ref="L5" si="0">SUM(H5:K5)</f>
        <v>202589</v>
      </c>
      <c r="M5" s="10">
        <v>-50586</v>
      </c>
      <c r="N5" s="10">
        <v>-6746</v>
      </c>
      <c r="O5" s="10">
        <v>0</v>
      </c>
      <c r="P5" s="10">
        <f t="shared" ref="P5" si="1">SUM(M5:O5)</f>
        <v>-57332</v>
      </c>
      <c r="Q5" s="10">
        <f t="shared" ref="Q5" si="2">H5+M5</f>
        <v>152003</v>
      </c>
      <c r="R5" s="10">
        <f t="shared" ref="R5" si="3">L5+P5</f>
        <v>145257</v>
      </c>
      <c r="S5" s="3" t="s">
        <v>45</v>
      </c>
      <c r="T5" s="3">
        <v>100801</v>
      </c>
      <c r="U5" s="3" t="s">
        <v>32</v>
      </c>
      <c r="V5" s="3">
        <v>47015001</v>
      </c>
      <c r="W5" s="3" t="s">
        <v>28</v>
      </c>
    </row>
    <row r="20" spans="10:10" x14ac:dyDescent="0.25">
      <c r="J20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1FEAF-0DF3-4197-B5AA-7E7C79ED9DF4}">
  <dimension ref="B2:W114"/>
  <sheetViews>
    <sheetView workbookViewId="0">
      <selection activeCell="B12" sqref="B12"/>
    </sheetView>
  </sheetViews>
  <sheetFormatPr defaultRowHeight="15" x14ac:dyDescent="0.25"/>
  <cols>
    <col min="2" max="2" width="9" bestFit="1" customWidth="1"/>
    <col min="3" max="3" width="10.42578125" bestFit="1" customWidth="1"/>
    <col min="5" max="5" width="42" customWidth="1"/>
    <col min="6" max="6" width="7" bestFit="1" customWidth="1"/>
    <col min="7" max="7" width="12.7109375" bestFit="1" customWidth="1"/>
    <col min="8" max="8" width="20.140625" bestFit="1" customWidth="1"/>
    <col min="9" max="9" width="15.5703125" bestFit="1" customWidth="1"/>
    <col min="10" max="10" width="17.85546875" bestFit="1" customWidth="1"/>
    <col min="11" max="11" width="15.5703125" bestFit="1" customWidth="1"/>
    <col min="12" max="12" width="19.85546875" bestFit="1" customWidth="1"/>
    <col min="13" max="13" width="18.85546875" customWidth="1"/>
    <col min="14" max="14" width="17.85546875" customWidth="1"/>
    <col min="15" max="15" width="14.5703125" customWidth="1"/>
    <col min="16" max="16" width="18.85546875" customWidth="1"/>
    <col min="17" max="17" width="28.140625" customWidth="1"/>
    <col min="18" max="18" width="29.140625" customWidth="1"/>
    <col min="19" max="19" width="16.42578125" customWidth="1"/>
    <col min="21" max="21" width="24.5703125" bestFit="1" customWidth="1"/>
  </cols>
  <sheetData>
    <row r="2" spans="2:23" x14ac:dyDescent="0.25">
      <c r="B2" s="1" t="s">
        <v>0</v>
      </c>
    </row>
    <row r="3" spans="2:23" x14ac:dyDescent="0.25">
      <c r="B3" s="2" t="s">
        <v>1</v>
      </c>
      <c r="C3" s="2" t="s">
        <v>2</v>
      </c>
      <c r="R3" t="s">
        <v>3</v>
      </c>
    </row>
    <row r="4" spans="2:23" x14ac:dyDescent="0.25"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  <c r="Q4" s="3" t="s">
        <v>19</v>
      </c>
      <c r="R4" s="3" t="str">
        <f>C3</f>
        <v>31.03.2022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</row>
    <row r="5" spans="2:23" x14ac:dyDescent="0.25">
      <c r="B5" s="4">
        <v>20000538</v>
      </c>
      <c r="C5" s="4">
        <v>0</v>
      </c>
      <c r="D5" s="5">
        <v>21020001</v>
      </c>
      <c r="E5" s="4" t="s">
        <v>46</v>
      </c>
      <c r="F5" s="4">
        <v>1061</v>
      </c>
      <c r="G5" s="6">
        <v>39082</v>
      </c>
      <c r="H5" s="7">
        <v>124788776</v>
      </c>
      <c r="I5" s="7">
        <v>0</v>
      </c>
      <c r="J5" s="7">
        <v>0</v>
      </c>
      <c r="K5" s="7">
        <v>0</v>
      </c>
      <c r="L5" s="7">
        <f t="shared" ref="L5:L68" si="0">SUM(H5:K5)</f>
        <v>124788776</v>
      </c>
      <c r="M5" s="7">
        <v>-56479759</v>
      </c>
      <c r="N5" s="7">
        <v>-3940754</v>
      </c>
      <c r="O5" s="7">
        <v>0</v>
      </c>
      <c r="P5" s="7">
        <f t="shared" ref="P5:P68" si="1">SUM(M5:O5)</f>
        <v>-60420513</v>
      </c>
      <c r="Q5" s="7">
        <f t="shared" ref="Q5:Q68" si="2">H5+M5</f>
        <v>68309017</v>
      </c>
      <c r="R5" s="7">
        <f t="shared" ref="R5:R68" si="3">L5+P5</f>
        <v>64368263</v>
      </c>
      <c r="S5" s="5" t="s">
        <v>47</v>
      </c>
      <c r="T5" s="5">
        <v>100801</v>
      </c>
      <c r="U5" s="5" t="s">
        <v>32</v>
      </c>
      <c r="V5" s="5">
        <v>47020001</v>
      </c>
      <c r="W5" s="5" t="s">
        <v>28</v>
      </c>
    </row>
    <row r="6" spans="2:23" x14ac:dyDescent="0.25">
      <c r="B6" s="4">
        <v>20000541</v>
      </c>
      <c r="C6" s="4">
        <v>0</v>
      </c>
      <c r="D6" s="5">
        <v>21020001</v>
      </c>
      <c r="E6" s="4" t="s">
        <v>48</v>
      </c>
      <c r="F6" s="4">
        <v>1061</v>
      </c>
      <c r="G6" s="6">
        <v>39082</v>
      </c>
      <c r="H6" s="7">
        <v>91885455</v>
      </c>
      <c r="I6" s="7">
        <v>0</v>
      </c>
      <c r="J6" s="7">
        <v>0</v>
      </c>
      <c r="K6" s="7">
        <v>0</v>
      </c>
      <c r="L6" s="7">
        <f t="shared" si="0"/>
        <v>91885455</v>
      </c>
      <c r="M6" s="7">
        <v>-41587621</v>
      </c>
      <c r="N6" s="7">
        <v>-2901687</v>
      </c>
      <c r="O6" s="7">
        <v>0</v>
      </c>
      <c r="P6" s="7">
        <f t="shared" si="1"/>
        <v>-44489308</v>
      </c>
      <c r="Q6" s="7">
        <f t="shared" si="2"/>
        <v>50297834</v>
      </c>
      <c r="R6" s="7">
        <f t="shared" si="3"/>
        <v>47396147</v>
      </c>
      <c r="S6" s="5" t="s">
        <v>47</v>
      </c>
      <c r="T6" s="5">
        <v>100801</v>
      </c>
      <c r="U6" s="5" t="s">
        <v>32</v>
      </c>
      <c r="V6" s="5">
        <v>47020001</v>
      </c>
      <c r="W6" s="5" t="s">
        <v>28</v>
      </c>
    </row>
    <row r="7" spans="2:23" x14ac:dyDescent="0.25">
      <c r="B7" s="4">
        <v>20000551</v>
      </c>
      <c r="C7" s="4">
        <v>0</v>
      </c>
      <c r="D7" s="5">
        <v>21020001</v>
      </c>
      <c r="E7" s="4" t="s">
        <v>49</v>
      </c>
      <c r="F7" s="4">
        <v>1061</v>
      </c>
      <c r="G7" s="6">
        <v>39082</v>
      </c>
      <c r="H7" s="7">
        <v>47841090</v>
      </c>
      <c r="I7" s="7">
        <v>0</v>
      </c>
      <c r="J7" s="7">
        <v>0</v>
      </c>
      <c r="K7" s="7">
        <v>0</v>
      </c>
      <c r="L7" s="7">
        <f t="shared" si="0"/>
        <v>47841090</v>
      </c>
      <c r="M7" s="7">
        <v>-21653017</v>
      </c>
      <c r="N7" s="7">
        <v>-1510793</v>
      </c>
      <c r="O7" s="7">
        <v>0</v>
      </c>
      <c r="P7" s="7">
        <f t="shared" si="1"/>
        <v>-23163810</v>
      </c>
      <c r="Q7" s="7">
        <f t="shared" si="2"/>
        <v>26188073</v>
      </c>
      <c r="R7" s="7">
        <f t="shared" si="3"/>
        <v>24677280</v>
      </c>
      <c r="S7" s="5" t="s">
        <v>47</v>
      </c>
      <c r="T7" s="5">
        <v>100801</v>
      </c>
      <c r="U7" s="5" t="s">
        <v>32</v>
      </c>
      <c r="V7" s="5">
        <v>47020001</v>
      </c>
      <c r="W7" s="5" t="s">
        <v>28</v>
      </c>
    </row>
    <row r="8" spans="2:23" x14ac:dyDescent="0.25">
      <c r="B8" s="4">
        <v>20000555</v>
      </c>
      <c r="C8" s="4">
        <v>0</v>
      </c>
      <c r="D8" s="5">
        <v>21020001</v>
      </c>
      <c r="E8" s="4" t="s">
        <v>50</v>
      </c>
      <c r="F8" s="4">
        <v>1061</v>
      </c>
      <c r="G8" s="6">
        <v>39082</v>
      </c>
      <c r="H8" s="7">
        <v>42336165</v>
      </c>
      <c r="I8" s="7">
        <v>0</v>
      </c>
      <c r="J8" s="7">
        <v>0</v>
      </c>
      <c r="K8" s="7">
        <v>0</v>
      </c>
      <c r="L8" s="7">
        <f t="shared" si="0"/>
        <v>42336165</v>
      </c>
      <c r="M8" s="7">
        <v>-19161471</v>
      </c>
      <c r="N8" s="7">
        <v>-1336950</v>
      </c>
      <c r="O8" s="7">
        <v>0</v>
      </c>
      <c r="P8" s="7">
        <f t="shared" si="1"/>
        <v>-20498421</v>
      </c>
      <c r="Q8" s="7">
        <f t="shared" si="2"/>
        <v>23174694</v>
      </c>
      <c r="R8" s="7">
        <f t="shared" si="3"/>
        <v>21837744</v>
      </c>
      <c r="S8" s="5" t="s">
        <v>47</v>
      </c>
      <c r="T8" s="5">
        <v>100801</v>
      </c>
      <c r="U8" s="5" t="s">
        <v>32</v>
      </c>
      <c r="V8" s="5">
        <v>47020001</v>
      </c>
      <c r="W8" s="5" t="s">
        <v>28</v>
      </c>
    </row>
    <row r="9" spans="2:23" x14ac:dyDescent="0.25">
      <c r="B9" s="4">
        <v>20000561</v>
      </c>
      <c r="C9" s="4">
        <v>0</v>
      </c>
      <c r="D9" s="5">
        <v>21020001</v>
      </c>
      <c r="E9" s="4" t="s">
        <v>51</v>
      </c>
      <c r="F9" s="4">
        <v>1061</v>
      </c>
      <c r="G9" s="6">
        <v>39082</v>
      </c>
      <c r="H9" s="7">
        <v>36491801</v>
      </c>
      <c r="I9" s="7">
        <v>0</v>
      </c>
      <c r="J9" s="7">
        <v>0</v>
      </c>
      <c r="K9" s="7">
        <v>0</v>
      </c>
      <c r="L9" s="7">
        <f t="shared" si="0"/>
        <v>36491801</v>
      </c>
      <c r="M9" s="7">
        <v>-16516294</v>
      </c>
      <c r="N9" s="7">
        <v>-1152389</v>
      </c>
      <c r="O9" s="7">
        <v>0</v>
      </c>
      <c r="P9" s="7">
        <f t="shared" si="1"/>
        <v>-17668683</v>
      </c>
      <c r="Q9" s="7">
        <f t="shared" si="2"/>
        <v>19975507</v>
      </c>
      <c r="R9" s="7">
        <f t="shared" si="3"/>
        <v>18823118</v>
      </c>
      <c r="S9" s="5" t="s">
        <v>47</v>
      </c>
      <c r="T9" s="5">
        <v>100801</v>
      </c>
      <c r="U9" s="5" t="s">
        <v>32</v>
      </c>
      <c r="V9" s="5">
        <v>47020001</v>
      </c>
      <c r="W9" s="5" t="s">
        <v>28</v>
      </c>
    </row>
    <row r="10" spans="2:23" x14ac:dyDescent="0.25">
      <c r="B10" s="4">
        <v>20000575</v>
      </c>
      <c r="C10" s="4">
        <v>0</v>
      </c>
      <c r="D10" s="5">
        <v>21020001</v>
      </c>
      <c r="E10" s="4" t="s">
        <v>52</v>
      </c>
      <c r="F10" s="4">
        <v>1063</v>
      </c>
      <c r="G10" s="6">
        <v>39356</v>
      </c>
      <c r="H10" s="7">
        <v>22443620</v>
      </c>
      <c r="I10" s="7">
        <v>0</v>
      </c>
      <c r="J10" s="7">
        <v>0</v>
      </c>
      <c r="K10" s="7">
        <v>0</v>
      </c>
      <c r="L10" s="7">
        <f t="shared" si="0"/>
        <v>22443620</v>
      </c>
      <c r="M10" s="7">
        <v>-9692348</v>
      </c>
      <c r="N10" s="7">
        <v>-704852</v>
      </c>
      <c r="O10" s="7">
        <v>0</v>
      </c>
      <c r="P10" s="7">
        <f t="shared" si="1"/>
        <v>-10397200</v>
      </c>
      <c r="Q10" s="7">
        <f t="shared" si="2"/>
        <v>12751272</v>
      </c>
      <c r="R10" s="7">
        <f t="shared" si="3"/>
        <v>12046420</v>
      </c>
      <c r="S10" s="5" t="s">
        <v>47</v>
      </c>
      <c r="T10" s="5">
        <v>100803</v>
      </c>
      <c r="U10" s="5" t="s">
        <v>40</v>
      </c>
      <c r="V10" s="5">
        <v>47020001</v>
      </c>
      <c r="W10" s="5" t="s">
        <v>28</v>
      </c>
    </row>
    <row r="11" spans="2:23" x14ac:dyDescent="0.25">
      <c r="B11" s="4">
        <v>20000585</v>
      </c>
      <c r="C11" s="4">
        <v>0</v>
      </c>
      <c r="D11" s="5">
        <v>21020001</v>
      </c>
      <c r="E11" s="4" t="s">
        <v>53</v>
      </c>
      <c r="F11" s="4">
        <v>1061</v>
      </c>
      <c r="G11" s="6">
        <v>39082</v>
      </c>
      <c r="H11" s="7">
        <v>18307369</v>
      </c>
      <c r="I11" s="7">
        <v>0</v>
      </c>
      <c r="J11" s="7">
        <v>0</v>
      </c>
      <c r="K11" s="7">
        <v>0</v>
      </c>
      <c r="L11" s="7">
        <f t="shared" si="0"/>
        <v>18307369</v>
      </c>
      <c r="M11" s="7">
        <v>-8285970</v>
      </c>
      <c r="N11" s="7">
        <v>-578136</v>
      </c>
      <c r="O11" s="7">
        <v>0</v>
      </c>
      <c r="P11" s="7">
        <f t="shared" si="1"/>
        <v>-8864106</v>
      </c>
      <c r="Q11" s="7">
        <f t="shared" si="2"/>
        <v>10021399</v>
      </c>
      <c r="R11" s="7">
        <f t="shared" si="3"/>
        <v>9443263</v>
      </c>
      <c r="S11" s="5" t="s">
        <v>47</v>
      </c>
      <c r="T11" s="5">
        <v>100801</v>
      </c>
      <c r="U11" s="5" t="s">
        <v>32</v>
      </c>
      <c r="V11" s="5">
        <v>47020001</v>
      </c>
      <c r="W11" s="5" t="s">
        <v>28</v>
      </c>
    </row>
    <row r="12" spans="2:23" x14ac:dyDescent="0.25">
      <c r="B12" s="4">
        <v>20000591</v>
      </c>
      <c r="C12" s="4">
        <v>0</v>
      </c>
      <c r="D12" s="5">
        <v>21020001</v>
      </c>
      <c r="E12" s="4" t="s">
        <v>54</v>
      </c>
      <c r="F12" s="4">
        <v>1061</v>
      </c>
      <c r="G12" s="6">
        <v>39082</v>
      </c>
      <c r="H12" s="7">
        <v>16924312</v>
      </c>
      <c r="I12" s="7">
        <v>0</v>
      </c>
      <c r="J12" s="7">
        <v>0</v>
      </c>
      <c r="K12" s="7">
        <v>0</v>
      </c>
      <c r="L12" s="7">
        <f t="shared" si="0"/>
        <v>16924312</v>
      </c>
      <c r="M12" s="7">
        <v>-7659994</v>
      </c>
      <c r="N12" s="7">
        <v>-534459</v>
      </c>
      <c r="O12" s="7">
        <v>0</v>
      </c>
      <c r="P12" s="7">
        <f t="shared" si="1"/>
        <v>-8194453</v>
      </c>
      <c r="Q12" s="7">
        <f t="shared" si="2"/>
        <v>9264318</v>
      </c>
      <c r="R12" s="7">
        <f t="shared" si="3"/>
        <v>8729859</v>
      </c>
      <c r="S12" s="5" t="s">
        <v>47</v>
      </c>
      <c r="T12" s="5">
        <v>100801</v>
      </c>
      <c r="U12" s="5" t="s">
        <v>32</v>
      </c>
      <c r="V12" s="5">
        <v>47020001</v>
      </c>
      <c r="W12" s="5" t="s">
        <v>28</v>
      </c>
    </row>
    <row r="13" spans="2:23" x14ac:dyDescent="0.25">
      <c r="B13" s="4">
        <v>20000626</v>
      </c>
      <c r="C13" s="4">
        <v>0</v>
      </c>
      <c r="D13" s="5">
        <v>21020001</v>
      </c>
      <c r="E13" s="4" t="s">
        <v>55</v>
      </c>
      <c r="F13" s="4">
        <v>1061</v>
      </c>
      <c r="G13" s="6">
        <v>39082</v>
      </c>
      <c r="H13" s="7">
        <v>9995393</v>
      </c>
      <c r="I13" s="7">
        <v>0</v>
      </c>
      <c r="J13" s="7">
        <v>0</v>
      </c>
      <c r="K13" s="7">
        <v>0</v>
      </c>
      <c r="L13" s="7">
        <f t="shared" si="0"/>
        <v>9995393</v>
      </c>
      <c r="M13" s="7">
        <v>-4523944</v>
      </c>
      <c r="N13" s="7">
        <v>-315648</v>
      </c>
      <c r="O13" s="7">
        <v>0</v>
      </c>
      <c r="P13" s="7">
        <f t="shared" si="1"/>
        <v>-4839592</v>
      </c>
      <c r="Q13" s="7">
        <f t="shared" si="2"/>
        <v>5471449</v>
      </c>
      <c r="R13" s="7">
        <f t="shared" si="3"/>
        <v>5155801</v>
      </c>
      <c r="S13" s="5" t="s">
        <v>47</v>
      </c>
      <c r="T13" s="5">
        <v>100801</v>
      </c>
      <c r="U13" s="5" t="s">
        <v>32</v>
      </c>
      <c r="V13" s="5">
        <v>47020001</v>
      </c>
      <c r="W13" s="5" t="s">
        <v>28</v>
      </c>
    </row>
    <row r="14" spans="2:23" x14ac:dyDescent="0.25">
      <c r="B14" s="4">
        <v>20000642</v>
      </c>
      <c r="C14" s="4">
        <v>0</v>
      </c>
      <c r="D14" s="5">
        <v>21020001</v>
      </c>
      <c r="E14" s="4" t="s">
        <v>56</v>
      </c>
      <c r="F14" s="4">
        <v>1063</v>
      </c>
      <c r="G14" s="6">
        <v>39436</v>
      </c>
      <c r="H14" s="7">
        <v>9873146</v>
      </c>
      <c r="I14" s="7">
        <v>0</v>
      </c>
      <c r="J14" s="7">
        <v>0</v>
      </c>
      <c r="K14" s="7">
        <v>0</v>
      </c>
      <c r="L14" s="7">
        <f t="shared" si="0"/>
        <v>9873146</v>
      </c>
      <c r="M14" s="7">
        <v>-4221602</v>
      </c>
      <c r="N14" s="7">
        <v>-308527</v>
      </c>
      <c r="O14" s="7">
        <v>0</v>
      </c>
      <c r="P14" s="7">
        <f t="shared" si="1"/>
        <v>-4530129</v>
      </c>
      <c r="Q14" s="7">
        <f t="shared" si="2"/>
        <v>5651544</v>
      </c>
      <c r="R14" s="7">
        <f t="shared" si="3"/>
        <v>5343017</v>
      </c>
      <c r="S14" s="5" t="s">
        <v>47</v>
      </c>
      <c r="T14" s="5">
        <v>100803</v>
      </c>
      <c r="U14" s="5" t="s">
        <v>40</v>
      </c>
      <c r="V14" s="5">
        <v>47020001</v>
      </c>
      <c r="W14" s="5" t="s">
        <v>28</v>
      </c>
    </row>
    <row r="15" spans="2:23" x14ac:dyDescent="0.25">
      <c r="B15" s="4">
        <v>20000661</v>
      </c>
      <c r="C15" s="4">
        <v>0</v>
      </c>
      <c r="D15" s="5">
        <v>21020001</v>
      </c>
      <c r="E15" s="4" t="s">
        <v>57</v>
      </c>
      <c r="F15" s="4">
        <v>1062</v>
      </c>
      <c r="G15" s="6">
        <v>39264</v>
      </c>
      <c r="H15" s="7">
        <v>7386253</v>
      </c>
      <c r="I15" s="7">
        <v>0</v>
      </c>
      <c r="J15" s="7">
        <v>0</v>
      </c>
      <c r="K15" s="7">
        <v>0</v>
      </c>
      <c r="L15" s="7">
        <f t="shared" si="0"/>
        <v>7386253</v>
      </c>
      <c r="M15" s="7">
        <v>-3262546</v>
      </c>
      <c r="N15" s="7">
        <v>-231088</v>
      </c>
      <c r="O15" s="7">
        <v>0</v>
      </c>
      <c r="P15" s="7">
        <f t="shared" si="1"/>
        <v>-3493634</v>
      </c>
      <c r="Q15" s="7">
        <f t="shared" si="2"/>
        <v>4123707</v>
      </c>
      <c r="R15" s="7">
        <f t="shared" si="3"/>
        <v>3892619</v>
      </c>
      <c r="S15" s="5" t="s">
        <v>47</v>
      </c>
      <c r="T15" s="5">
        <v>100802</v>
      </c>
      <c r="U15" s="5" t="s">
        <v>27</v>
      </c>
      <c r="V15" s="5">
        <v>47020001</v>
      </c>
      <c r="W15" s="5" t="s">
        <v>28</v>
      </c>
    </row>
    <row r="16" spans="2:23" x14ac:dyDescent="0.25">
      <c r="B16" s="4">
        <v>20000668</v>
      </c>
      <c r="C16" s="4">
        <v>0</v>
      </c>
      <c r="D16" s="5">
        <v>21020001</v>
      </c>
      <c r="E16" s="4" t="s">
        <v>58</v>
      </c>
      <c r="F16" s="4">
        <v>1061</v>
      </c>
      <c r="G16" s="6">
        <v>39082</v>
      </c>
      <c r="H16" s="7">
        <v>5568629</v>
      </c>
      <c r="I16" s="7">
        <v>0</v>
      </c>
      <c r="J16" s="7">
        <v>0</v>
      </c>
      <c r="K16" s="7">
        <v>0</v>
      </c>
      <c r="L16" s="7">
        <f t="shared" si="0"/>
        <v>5568629</v>
      </c>
      <c r="M16" s="7">
        <v>-2520378</v>
      </c>
      <c r="N16" s="7">
        <v>-175854</v>
      </c>
      <c r="O16" s="7">
        <v>0</v>
      </c>
      <c r="P16" s="7">
        <f t="shared" si="1"/>
        <v>-2696232</v>
      </c>
      <c r="Q16" s="7">
        <f t="shared" si="2"/>
        <v>3048251</v>
      </c>
      <c r="R16" s="7">
        <f t="shared" si="3"/>
        <v>2872397</v>
      </c>
      <c r="S16" s="5" t="s">
        <v>47</v>
      </c>
      <c r="T16" s="5">
        <v>100801</v>
      </c>
      <c r="U16" s="5" t="s">
        <v>32</v>
      </c>
      <c r="V16" s="5">
        <v>47020001</v>
      </c>
      <c r="W16" s="5" t="s">
        <v>28</v>
      </c>
    </row>
    <row r="17" spans="2:23" x14ac:dyDescent="0.25">
      <c r="B17" s="4">
        <v>20000671</v>
      </c>
      <c r="C17" s="4">
        <v>0</v>
      </c>
      <c r="D17" s="5">
        <v>21020001</v>
      </c>
      <c r="E17" s="4" t="s">
        <v>59</v>
      </c>
      <c r="F17" s="4">
        <v>1061</v>
      </c>
      <c r="G17" s="6">
        <v>39082</v>
      </c>
      <c r="H17" s="7">
        <v>5418712</v>
      </c>
      <c r="I17" s="7">
        <v>0</v>
      </c>
      <c r="J17" s="7">
        <v>0</v>
      </c>
      <c r="K17" s="7">
        <v>0</v>
      </c>
      <c r="L17" s="7">
        <f t="shared" si="0"/>
        <v>5418712</v>
      </c>
      <c r="M17" s="7">
        <v>-2452527</v>
      </c>
      <c r="N17" s="7">
        <v>-171120</v>
      </c>
      <c r="O17" s="7">
        <v>0</v>
      </c>
      <c r="P17" s="7">
        <f t="shared" si="1"/>
        <v>-2623647</v>
      </c>
      <c r="Q17" s="7">
        <f t="shared" si="2"/>
        <v>2966185</v>
      </c>
      <c r="R17" s="7">
        <f t="shared" si="3"/>
        <v>2795065</v>
      </c>
      <c r="S17" s="5" t="s">
        <v>47</v>
      </c>
      <c r="T17" s="5">
        <v>100801</v>
      </c>
      <c r="U17" s="5" t="s">
        <v>32</v>
      </c>
      <c r="V17" s="5">
        <v>47020001</v>
      </c>
      <c r="W17" s="5" t="s">
        <v>28</v>
      </c>
    </row>
    <row r="18" spans="2:23" x14ac:dyDescent="0.25">
      <c r="B18" s="4">
        <v>20000673</v>
      </c>
      <c r="C18" s="4">
        <v>0</v>
      </c>
      <c r="D18" s="5">
        <v>21020001</v>
      </c>
      <c r="E18" s="4" t="s">
        <v>60</v>
      </c>
      <c r="F18" s="4">
        <v>1063</v>
      </c>
      <c r="G18" s="6">
        <v>39356</v>
      </c>
      <c r="H18" s="7">
        <v>5626883</v>
      </c>
      <c r="I18" s="7">
        <v>0</v>
      </c>
      <c r="J18" s="7">
        <v>0</v>
      </c>
      <c r="K18" s="7">
        <v>0</v>
      </c>
      <c r="L18" s="7">
        <f t="shared" si="0"/>
        <v>5626883</v>
      </c>
      <c r="M18" s="7">
        <v>-2429988</v>
      </c>
      <c r="N18" s="7">
        <v>-176715</v>
      </c>
      <c r="O18" s="7">
        <v>0</v>
      </c>
      <c r="P18" s="7">
        <f t="shared" si="1"/>
        <v>-2606703</v>
      </c>
      <c r="Q18" s="7">
        <f t="shared" si="2"/>
        <v>3196895</v>
      </c>
      <c r="R18" s="7">
        <f t="shared" si="3"/>
        <v>3020180</v>
      </c>
      <c r="S18" s="5" t="s">
        <v>47</v>
      </c>
      <c r="T18" s="5">
        <v>100803</v>
      </c>
      <c r="U18" s="5" t="s">
        <v>40</v>
      </c>
      <c r="V18" s="5">
        <v>47020001</v>
      </c>
      <c r="W18" s="5" t="s">
        <v>28</v>
      </c>
    </row>
    <row r="19" spans="2:23" x14ac:dyDescent="0.25">
      <c r="B19" s="4">
        <v>20000687</v>
      </c>
      <c r="C19" s="4">
        <v>0</v>
      </c>
      <c r="D19" s="5">
        <v>21020001</v>
      </c>
      <c r="E19" s="4" t="s">
        <v>61</v>
      </c>
      <c r="F19" s="4">
        <v>1061</v>
      </c>
      <c r="G19" s="6">
        <v>39082</v>
      </c>
      <c r="H19" s="7">
        <v>4034813</v>
      </c>
      <c r="I19" s="7">
        <v>0</v>
      </c>
      <c r="J19" s="7">
        <v>0</v>
      </c>
      <c r="K19" s="7">
        <v>0</v>
      </c>
      <c r="L19" s="7">
        <f t="shared" si="0"/>
        <v>4034813</v>
      </c>
      <c r="M19" s="7">
        <v>-1826168</v>
      </c>
      <c r="N19" s="7">
        <v>-127417</v>
      </c>
      <c r="O19" s="7">
        <v>0</v>
      </c>
      <c r="P19" s="7">
        <f t="shared" si="1"/>
        <v>-1953585</v>
      </c>
      <c r="Q19" s="7">
        <f t="shared" si="2"/>
        <v>2208645</v>
      </c>
      <c r="R19" s="7">
        <f t="shared" si="3"/>
        <v>2081228</v>
      </c>
      <c r="S19" s="5" t="s">
        <v>47</v>
      </c>
      <c r="T19" s="5">
        <v>100801</v>
      </c>
      <c r="U19" s="5" t="s">
        <v>32</v>
      </c>
      <c r="V19" s="5">
        <v>47020001</v>
      </c>
      <c r="W19" s="5" t="s">
        <v>28</v>
      </c>
    </row>
    <row r="20" spans="2:23" x14ac:dyDescent="0.25">
      <c r="B20" s="4">
        <v>20000703</v>
      </c>
      <c r="C20" s="4">
        <v>0</v>
      </c>
      <c r="D20" s="5">
        <v>21020001</v>
      </c>
      <c r="E20" s="4" t="s">
        <v>62</v>
      </c>
      <c r="F20" s="4">
        <v>1061</v>
      </c>
      <c r="G20" s="6">
        <v>39447</v>
      </c>
      <c r="H20" s="7">
        <v>3795361</v>
      </c>
      <c r="I20" s="7">
        <v>0</v>
      </c>
      <c r="J20" s="7">
        <v>0</v>
      </c>
      <c r="K20" s="7">
        <v>0</v>
      </c>
      <c r="L20" s="7">
        <f t="shared" si="0"/>
        <v>3795361</v>
      </c>
      <c r="M20" s="7">
        <v>-1619714</v>
      </c>
      <c r="N20" s="7">
        <v>-118574</v>
      </c>
      <c r="O20" s="7">
        <v>0</v>
      </c>
      <c r="P20" s="7">
        <f t="shared" si="1"/>
        <v>-1738288</v>
      </c>
      <c r="Q20" s="7">
        <f t="shared" si="2"/>
        <v>2175647</v>
      </c>
      <c r="R20" s="7">
        <f t="shared" si="3"/>
        <v>2057073</v>
      </c>
      <c r="S20" s="5" t="s">
        <v>47</v>
      </c>
      <c r="T20" s="5">
        <v>100801</v>
      </c>
      <c r="U20" s="5" t="s">
        <v>32</v>
      </c>
      <c r="V20" s="5">
        <v>47020001</v>
      </c>
      <c r="W20" s="5" t="s">
        <v>28</v>
      </c>
    </row>
    <row r="21" spans="2:23" x14ac:dyDescent="0.25">
      <c r="B21" s="4">
        <v>20000704</v>
      </c>
      <c r="C21" s="4">
        <v>0</v>
      </c>
      <c r="D21" s="5">
        <v>21020001</v>
      </c>
      <c r="E21" s="4" t="s">
        <v>63</v>
      </c>
      <c r="F21" s="4">
        <v>1062</v>
      </c>
      <c r="G21" s="6">
        <v>39264</v>
      </c>
      <c r="H21" s="7">
        <v>3802762</v>
      </c>
      <c r="I21" s="7">
        <v>0</v>
      </c>
      <c r="J21" s="7">
        <v>0</v>
      </c>
      <c r="K21" s="7">
        <v>0</v>
      </c>
      <c r="L21" s="7">
        <f t="shared" si="0"/>
        <v>3802762</v>
      </c>
      <c r="M21" s="7">
        <v>-1679699</v>
      </c>
      <c r="N21" s="7">
        <v>-118974</v>
      </c>
      <c r="O21" s="7">
        <v>0</v>
      </c>
      <c r="P21" s="7">
        <f t="shared" si="1"/>
        <v>-1798673</v>
      </c>
      <c r="Q21" s="7">
        <f t="shared" si="2"/>
        <v>2123063</v>
      </c>
      <c r="R21" s="7">
        <f t="shared" si="3"/>
        <v>2004089</v>
      </c>
      <c r="S21" s="5" t="s">
        <v>47</v>
      </c>
      <c r="T21" s="5">
        <v>100802</v>
      </c>
      <c r="U21" s="5" t="s">
        <v>27</v>
      </c>
      <c r="V21" s="5">
        <v>47020001</v>
      </c>
      <c r="W21" s="5" t="s">
        <v>28</v>
      </c>
    </row>
    <row r="22" spans="2:23" x14ac:dyDescent="0.25">
      <c r="B22" s="4">
        <v>20000711</v>
      </c>
      <c r="C22" s="4">
        <v>0</v>
      </c>
      <c r="D22" s="5">
        <v>21020001</v>
      </c>
      <c r="E22" s="4" t="s">
        <v>64</v>
      </c>
      <c r="F22" s="4">
        <v>1062</v>
      </c>
      <c r="G22" s="6">
        <v>39264</v>
      </c>
      <c r="H22" s="7">
        <v>3174230</v>
      </c>
      <c r="I22" s="7">
        <v>0</v>
      </c>
      <c r="J22" s="7">
        <v>0</v>
      </c>
      <c r="K22" s="7">
        <v>0</v>
      </c>
      <c r="L22" s="7">
        <f t="shared" si="0"/>
        <v>3174230</v>
      </c>
      <c r="M22" s="7">
        <v>-1397568</v>
      </c>
      <c r="N22" s="7">
        <v>-99587</v>
      </c>
      <c r="O22" s="7">
        <v>0</v>
      </c>
      <c r="P22" s="7">
        <f t="shared" si="1"/>
        <v>-1497155</v>
      </c>
      <c r="Q22" s="7">
        <f t="shared" si="2"/>
        <v>1776662</v>
      </c>
      <c r="R22" s="7">
        <f t="shared" si="3"/>
        <v>1677075</v>
      </c>
      <c r="S22" s="5" t="s">
        <v>47</v>
      </c>
      <c r="T22" s="5">
        <v>100802</v>
      </c>
      <c r="U22" s="5" t="s">
        <v>27</v>
      </c>
      <c r="V22" s="5">
        <v>47020001</v>
      </c>
      <c r="W22" s="5" t="s">
        <v>28</v>
      </c>
    </row>
    <row r="23" spans="2:23" x14ac:dyDescent="0.25">
      <c r="B23" s="4">
        <v>20000715</v>
      </c>
      <c r="C23" s="4">
        <v>0</v>
      </c>
      <c r="D23" s="5">
        <v>21020001</v>
      </c>
      <c r="E23" s="4" t="s">
        <v>65</v>
      </c>
      <c r="F23" s="4">
        <v>1062</v>
      </c>
      <c r="G23" s="6">
        <v>39264</v>
      </c>
      <c r="H23" s="7">
        <v>3416423</v>
      </c>
      <c r="I23" s="7">
        <v>0</v>
      </c>
      <c r="J23" s="7">
        <v>0</v>
      </c>
      <c r="K23" s="7">
        <v>0</v>
      </c>
      <c r="L23" s="7">
        <f t="shared" si="0"/>
        <v>3416423</v>
      </c>
      <c r="M23" s="7">
        <v>-1509051</v>
      </c>
      <c r="N23" s="7">
        <v>-106887</v>
      </c>
      <c r="O23" s="7">
        <v>0</v>
      </c>
      <c r="P23" s="7">
        <f t="shared" si="1"/>
        <v>-1615938</v>
      </c>
      <c r="Q23" s="7">
        <f t="shared" si="2"/>
        <v>1907372</v>
      </c>
      <c r="R23" s="7">
        <f t="shared" si="3"/>
        <v>1800485</v>
      </c>
      <c r="S23" s="5" t="s">
        <v>47</v>
      </c>
      <c r="T23" s="5">
        <v>100802</v>
      </c>
      <c r="U23" s="5" t="s">
        <v>27</v>
      </c>
      <c r="V23" s="5">
        <v>47020001</v>
      </c>
      <c r="W23" s="5" t="s">
        <v>28</v>
      </c>
    </row>
    <row r="24" spans="2:23" x14ac:dyDescent="0.25">
      <c r="B24" s="4">
        <v>20000727</v>
      </c>
      <c r="C24" s="4">
        <v>0</v>
      </c>
      <c r="D24" s="5">
        <v>21020001</v>
      </c>
      <c r="E24" s="4" t="s">
        <v>66</v>
      </c>
      <c r="F24" s="4">
        <v>1061</v>
      </c>
      <c r="G24" s="6">
        <v>39082</v>
      </c>
      <c r="H24" s="7">
        <v>2287142</v>
      </c>
      <c r="I24" s="7">
        <v>0</v>
      </c>
      <c r="J24" s="7">
        <v>0</v>
      </c>
      <c r="K24" s="7">
        <v>0</v>
      </c>
      <c r="L24" s="7">
        <f t="shared" si="0"/>
        <v>2287142</v>
      </c>
      <c r="M24" s="7">
        <v>-1035168</v>
      </c>
      <c r="N24" s="7">
        <v>-72227</v>
      </c>
      <c r="O24" s="7">
        <v>0</v>
      </c>
      <c r="P24" s="7">
        <f t="shared" si="1"/>
        <v>-1107395</v>
      </c>
      <c r="Q24" s="7">
        <f t="shared" si="2"/>
        <v>1251974</v>
      </c>
      <c r="R24" s="7">
        <f t="shared" si="3"/>
        <v>1179747</v>
      </c>
      <c r="S24" s="5" t="s">
        <v>47</v>
      </c>
      <c r="T24" s="5">
        <v>100801</v>
      </c>
      <c r="U24" s="5" t="s">
        <v>32</v>
      </c>
      <c r="V24" s="5">
        <v>47020001</v>
      </c>
      <c r="W24" s="5" t="s">
        <v>28</v>
      </c>
    </row>
    <row r="25" spans="2:23" x14ac:dyDescent="0.25">
      <c r="B25" s="4">
        <v>20000739</v>
      </c>
      <c r="C25" s="4">
        <v>0</v>
      </c>
      <c r="D25" s="5">
        <v>21020001</v>
      </c>
      <c r="E25" s="4" t="s">
        <v>67</v>
      </c>
      <c r="F25" s="4">
        <v>1062</v>
      </c>
      <c r="G25" s="6">
        <v>39264</v>
      </c>
      <c r="H25" s="7">
        <v>2332153</v>
      </c>
      <c r="I25" s="7">
        <v>0</v>
      </c>
      <c r="J25" s="7">
        <v>0</v>
      </c>
      <c r="K25" s="7">
        <v>0</v>
      </c>
      <c r="L25" s="7">
        <f t="shared" si="0"/>
        <v>2332153</v>
      </c>
      <c r="M25" s="7">
        <v>-1030123</v>
      </c>
      <c r="N25" s="7">
        <v>-72964</v>
      </c>
      <c r="O25" s="7">
        <v>0</v>
      </c>
      <c r="P25" s="7">
        <f t="shared" si="1"/>
        <v>-1103087</v>
      </c>
      <c r="Q25" s="7">
        <f t="shared" si="2"/>
        <v>1302030</v>
      </c>
      <c r="R25" s="7">
        <f t="shared" si="3"/>
        <v>1229066</v>
      </c>
      <c r="S25" s="5" t="s">
        <v>47</v>
      </c>
      <c r="T25" s="5">
        <v>100802</v>
      </c>
      <c r="U25" s="5" t="s">
        <v>27</v>
      </c>
      <c r="V25" s="5">
        <v>47020001</v>
      </c>
      <c r="W25" s="5" t="s">
        <v>28</v>
      </c>
    </row>
    <row r="26" spans="2:23" x14ac:dyDescent="0.25">
      <c r="B26" s="4">
        <v>20000741</v>
      </c>
      <c r="C26" s="4">
        <v>0</v>
      </c>
      <c r="D26" s="5">
        <v>21020001</v>
      </c>
      <c r="E26" s="4" t="s">
        <v>68</v>
      </c>
      <c r="F26" s="4">
        <v>1062</v>
      </c>
      <c r="G26" s="6">
        <v>39264</v>
      </c>
      <c r="H26" s="7">
        <v>2162528</v>
      </c>
      <c r="I26" s="7">
        <v>0</v>
      </c>
      <c r="J26" s="7">
        <v>0</v>
      </c>
      <c r="K26" s="7">
        <v>0</v>
      </c>
      <c r="L26" s="7">
        <f t="shared" si="0"/>
        <v>2162528</v>
      </c>
      <c r="M26" s="7">
        <v>-955199</v>
      </c>
      <c r="N26" s="7">
        <v>-67658</v>
      </c>
      <c r="O26" s="7">
        <v>0</v>
      </c>
      <c r="P26" s="7">
        <f t="shared" si="1"/>
        <v>-1022857</v>
      </c>
      <c r="Q26" s="7">
        <f t="shared" si="2"/>
        <v>1207329</v>
      </c>
      <c r="R26" s="7">
        <f t="shared" si="3"/>
        <v>1139671</v>
      </c>
      <c r="S26" s="5" t="s">
        <v>47</v>
      </c>
      <c r="T26" s="5">
        <v>100802</v>
      </c>
      <c r="U26" s="5" t="s">
        <v>27</v>
      </c>
      <c r="V26" s="5">
        <v>47020001</v>
      </c>
      <c r="W26" s="5" t="s">
        <v>28</v>
      </c>
    </row>
    <row r="27" spans="2:23" x14ac:dyDescent="0.25">
      <c r="B27" s="4">
        <v>20000749</v>
      </c>
      <c r="C27" s="4">
        <v>0</v>
      </c>
      <c r="D27" s="5">
        <v>21020001</v>
      </c>
      <c r="E27" s="4" t="s">
        <v>69</v>
      </c>
      <c r="F27" s="4">
        <v>1061</v>
      </c>
      <c r="G27" s="6">
        <v>39082</v>
      </c>
      <c r="H27" s="7">
        <v>1606644</v>
      </c>
      <c r="I27" s="7">
        <v>0</v>
      </c>
      <c r="J27" s="7">
        <v>0</v>
      </c>
      <c r="K27" s="7">
        <v>0</v>
      </c>
      <c r="L27" s="7">
        <f t="shared" si="0"/>
        <v>1606644</v>
      </c>
      <c r="M27" s="7">
        <v>-727173</v>
      </c>
      <c r="N27" s="7">
        <v>-50737</v>
      </c>
      <c r="O27" s="7">
        <v>0</v>
      </c>
      <c r="P27" s="7">
        <f t="shared" si="1"/>
        <v>-777910</v>
      </c>
      <c r="Q27" s="7">
        <f t="shared" si="2"/>
        <v>879471</v>
      </c>
      <c r="R27" s="7">
        <f t="shared" si="3"/>
        <v>828734</v>
      </c>
      <c r="S27" s="5" t="s">
        <v>47</v>
      </c>
      <c r="T27" s="5">
        <v>100801</v>
      </c>
      <c r="U27" s="5" t="s">
        <v>32</v>
      </c>
      <c r="V27" s="5">
        <v>47020001</v>
      </c>
      <c r="W27" s="5" t="s">
        <v>28</v>
      </c>
    </row>
    <row r="28" spans="2:23" x14ac:dyDescent="0.25">
      <c r="B28" s="4">
        <v>20000752</v>
      </c>
      <c r="C28" s="4">
        <v>0</v>
      </c>
      <c r="D28" s="5">
        <v>21020001</v>
      </c>
      <c r="E28" s="4" t="s">
        <v>70</v>
      </c>
      <c r="F28" s="4">
        <v>1061</v>
      </c>
      <c r="G28" s="6">
        <v>39082</v>
      </c>
      <c r="H28" s="7">
        <v>1585219</v>
      </c>
      <c r="I28" s="7">
        <v>0</v>
      </c>
      <c r="J28" s="7">
        <v>0</v>
      </c>
      <c r="K28" s="7">
        <v>0</v>
      </c>
      <c r="L28" s="7">
        <f t="shared" si="0"/>
        <v>1585219</v>
      </c>
      <c r="M28" s="7">
        <v>-717473</v>
      </c>
      <c r="N28" s="7">
        <v>-50060</v>
      </c>
      <c r="O28" s="7">
        <v>0</v>
      </c>
      <c r="P28" s="7">
        <f t="shared" si="1"/>
        <v>-767533</v>
      </c>
      <c r="Q28" s="7">
        <f t="shared" si="2"/>
        <v>867746</v>
      </c>
      <c r="R28" s="7">
        <f t="shared" si="3"/>
        <v>817686</v>
      </c>
      <c r="S28" s="5" t="s">
        <v>47</v>
      </c>
      <c r="T28" s="5">
        <v>100801</v>
      </c>
      <c r="U28" s="5" t="s">
        <v>32</v>
      </c>
      <c r="V28" s="5">
        <v>47020001</v>
      </c>
      <c r="W28" s="5" t="s">
        <v>28</v>
      </c>
    </row>
    <row r="29" spans="2:23" x14ac:dyDescent="0.25">
      <c r="B29" s="4">
        <v>20000776</v>
      </c>
      <c r="C29" s="4">
        <v>0</v>
      </c>
      <c r="D29" s="5">
        <v>21020001</v>
      </c>
      <c r="E29" s="4" t="s">
        <v>71</v>
      </c>
      <c r="F29" s="4">
        <v>1061</v>
      </c>
      <c r="G29" s="6">
        <v>39082</v>
      </c>
      <c r="H29" s="7">
        <v>1483585</v>
      </c>
      <c r="I29" s="7">
        <v>0</v>
      </c>
      <c r="J29" s="7">
        <v>0</v>
      </c>
      <c r="K29" s="7">
        <v>0</v>
      </c>
      <c r="L29" s="7">
        <f t="shared" si="0"/>
        <v>1483585</v>
      </c>
      <c r="M29" s="7">
        <v>-679249</v>
      </c>
      <c r="N29" s="7">
        <v>-46357</v>
      </c>
      <c r="O29" s="7">
        <v>0</v>
      </c>
      <c r="P29" s="7">
        <f t="shared" si="1"/>
        <v>-725606</v>
      </c>
      <c r="Q29" s="7">
        <f t="shared" si="2"/>
        <v>804336</v>
      </c>
      <c r="R29" s="7">
        <f t="shared" si="3"/>
        <v>757979</v>
      </c>
      <c r="S29" s="5" t="s">
        <v>47</v>
      </c>
      <c r="T29" s="5">
        <v>100801</v>
      </c>
      <c r="U29" s="5" t="s">
        <v>32</v>
      </c>
      <c r="V29" s="5">
        <v>47020001</v>
      </c>
      <c r="W29" s="5" t="s">
        <v>28</v>
      </c>
    </row>
    <row r="30" spans="2:23" x14ac:dyDescent="0.25">
      <c r="B30" s="4">
        <v>20000790</v>
      </c>
      <c r="C30" s="4">
        <v>0</v>
      </c>
      <c r="D30" s="5">
        <v>21020001</v>
      </c>
      <c r="E30" s="4" t="s">
        <v>48</v>
      </c>
      <c r="F30" s="4">
        <v>1061</v>
      </c>
      <c r="G30" s="6">
        <v>39994</v>
      </c>
      <c r="H30" s="7">
        <v>2598995</v>
      </c>
      <c r="I30" s="7">
        <v>0</v>
      </c>
      <c r="J30" s="7">
        <v>0</v>
      </c>
      <c r="K30" s="7">
        <v>0</v>
      </c>
      <c r="L30" s="7">
        <f t="shared" si="0"/>
        <v>2598995</v>
      </c>
      <c r="M30" s="7">
        <v>-999460</v>
      </c>
      <c r="N30" s="7">
        <v>-80540</v>
      </c>
      <c r="O30" s="7">
        <v>0</v>
      </c>
      <c r="P30" s="7">
        <f t="shared" si="1"/>
        <v>-1080000</v>
      </c>
      <c r="Q30" s="7">
        <f t="shared" si="2"/>
        <v>1599535</v>
      </c>
      <c r="R30" s="7">
        <f t="shared" si="3"/>
        <v>1518995</v>
      </c>
      <c r="S30" s="5" t="s">
        <v>47</v>
      </c>
      <c r="T30" s="5">
        <v>100801</v>
      </c>
      <c r="U30" s="5" t="s">
        <v>32</v>
      </c>
      <c r="V30" s="5">
        <v>47020001</v>
      </c>
      <c r="W30" s="5" t="s">
        <v>28</v>
      </c>
    </row>
    <row r="31" spans="2:23" x14ac:dyDescent="0.25">
      <c r="B31" s="4">
        <v>20000791</v>
      </c>
      <c r="C31" s="4">
        <v>0</v>
      </c>
      <c r="D31" s="5">
        <v>21020001</v>
      </c>
      <c r="E31" s="4" t="s">
        <v>72</v>
      </c>
      <c r="F31" s="4">
        <v>1061</v>
      </c>
      <c r="G31" s="6">
        <v>39447</v>
      </c>
      <c r="H31" s="7">
        <v>1076709</v>
      </c>
      <c r="I31" s="7">
        <v>0</v>
      </c>
      <c r="J31" s="7">
        <v>0</v>
      </c>
      <c r="K31" s="7">
        <v>0</v>
      </c>
      <c r="L31" s="7">
        <f t="shared" si="0"/>
        <v>1076709</v>
      </c>
      <c r="M31" s="7">
        <v>-459498</v>
      </c>
      <c r="N31" s="7">
        <v>-33639</v>
      </c>
      <c r="O31" s="7">
        <v>0</v>
      </c>
      <c r="P31" s="7">
        <f t="shared" si="1"/>
        <v>-493137</v>
      </c>
      <c r="Q31" s="7">
        <f t="shared" si="2"/>
        <v>617211</v>
      </c>
      <c r="R31" s="7">
        <f t="shared" si="3"/>
        <v>583572</v>
      </c>
      <c r="S31" s="5" t="s">
        <v>47</v>
      </c>
      <c r="T31" s="5">
        <v>100801</v>
      </c>
      <c r="U31" s="5" t="s">
        <v>32</v>
      </c>
      <c r="V31" s="5">
        <v>47020001</v>
      </c>
      <c r="W31" s="5" t="s">
        <v>28</v>
      </c>
    </row>
    <row r="32" spans="2:23" x14ac:dyDescent="0.25">
      <c r="B32" s="4">
        <v>20000792</v>
      </c>
      <c r="C32" s="4">
        <v>0</v>
      </c>
      <c r="D32" s="5">
        <v>21020001</v>
      </c>
      <c r="E32" s="4" t="s">
        <v>73</v>
      </c>
      <c r="F32" s="4">
        <v>1061</v>
      </c>
      <c r="G32" s="6">
        <v>39629</v>
      </c>
      <c r="H32" s="7">
        <v>1316432</v>
      </c>
      <c r="I32" s="7">
        <v>0</v>
      </c>
      <c r="J32" s="7">
        <v>0</v>
      </c>
      <c r="K32" s="7">
        <v>0</v>
      </c>
      <c r="L32" s="7">
        <f t="shared" si="0"/>
        <v>1316432</v>
      </c>
      <c r="M32" s="7">
        <v>-544469</v>
      </c>
      <c r="N32" s="7">
        <v>-40944</v>
      </c>
      <c r="O32" s="7">
        <v>0</v>
      </c>
      <c r="P32" s="7">
        <f t="shared" si="1"/>
        <v>-585413</v>
      </c>
      <c r="Q32" s="7">
        <f t="shared" si="2"/>
        <v>771963</v>
      </c>
      <c r="R32" s="7">
        <f t="shared" si="3"/>
        <v>731019</v>
      </c>
      <c r="S32" s="5" t="s">
        <v>47</v>
      </c>
      <c r="T32" s="5">
        <v>100801</v>
      </c>
      <c r="U32" s="5" t="s">
        <v>32</v>
      </c>
      <c r="V32" s="5">
        <v>47020001</v>
      </c>
      <c r="W32" s="5" t="s">
        <v>28</v>
      </c>
    </row>
    <row r="33" spans="2:23" x14ac:dyDescent="0.25">
      <c r="B33" s="4">
        <v>20000810</v>
      </c>
      <c r="C33" s="4">
        <v>0</v>
      </c>
      <c r="D33" s="5">
        <v>21020001</v>
      </c>
      <c r="E33" s="4" t="s">
        <v>74</v>
      </c>
      <c r="F33" s="4">
        <v>1061</v>
      </c>
      <c r="G33" s="6">
        <v>39082</v>
      </c>
      <c r="H33" s="7">
        <v>534350</v>
      </c>
      <c r="I33" s="7">
        <v>0</v>
      </c>
      <c r="J33" s="7">
        <v>0</v>
      </c>
      <c r="K33" s="7">
        <v>0</v>
      </c>
      <c r="L33" s="7">
        <f t="shared" si="0"/>
        <v>534350</v>
      </c>
      <c r="M33" s="7">
        <v>-241848</v>
      </c>
      <c r="N33" s="7">
        <v>-16874</v>
      </c>
      <c r="O33" s="7">
        <v>0</v>
      </c>
      <c r="P33" s="7">
        <f t="shared" si="1"/>
        <v>-258722</v>
      </c>
      <c r="Q33" s="7">
        <f t="shared" si="2"/>
        <v>292502</v>
      </c>
      <c r="R33" s="7">
        <f t="shared" si="3"/>
        <v>275628</v>
      </c>
      <c r="S33" s="5" t="s">
        <v>47</v>
      </c>
      <c r="T33" s="5">
        <v>100801</v>
      </c>
      <c r="U33" s="5" t="s">
        <v>32</v>
      </c>
      <c r="V33" s="5">
        <v>47020001</v>
      </c>
      <c r="W33" s="5" t="s">
        <v>28</v>
      </c>
    </row>
    <row r="34" spans="2:23" x14ac:dyDescent="0.25">
      <c r="B34" s="4">
        <v>20000811</v>
      </c>
      <c r="C34" s="4">
        <v>0</v>
      </c>
      <c r="D34" s="5">
        <v>21020001</v>
      </c>
      <c r="E34" s="4" t="s">
        <v>75</v>
      </c>
      <c r="F34" s="4">
        <v>1061</v>
      </c>
      <c r="G34" s="6">
        <v>39082</v>
      </c>
      <c r="H34" s="7">
        <v>527212</v>
      </c>
      <c r="I34" s="7">
        <v>0</v>
      </c>
      <c r="J34" s="7">
        <v>0</v>
      </c>
      <c r="K34" s="7">
        <v>0</v>
      </c>
      <c r="L34" s="7">
        <f t="shared" si="0"/>
        <v>527212</v>
      </c>
      <c r="M34" s="7">
        <v>-238618</v>
      </c>
      <c r="N34" s="7">
        <v>-16649</v>
      </c>
      <c r="O34" s="7">
        <v>0</v>
      </c>
      <c r="P34" s="7">
        <f t="shared" si="1"/>
        <v>-255267</v>
      </c>
      <c r="Q34" s="7">
        <f t="shared" si="2"/>
        <v>288594</v>
      </c>
      <c r="R34" s="7">
        <f t="shared" si="3"/>
        <v>271945</v>
      </c>
      <c r="S34" s="5" t="s">
        <v>47</v>
      </c>
      <c r="T34" s="5">
        <v>100801</v>
      </c>
      <c r="U34" s="5" t="s">
        <v>32</v>
      </c>
      <c r="V34" s="5">
        <v>47020001</v>
      </c>
      <c r="W34" s="5" t="s">
        <v>28</v>
      </c>
    </row>
    <row r="35" spans="2:23" x14ac:dyDescent="0.25">
      <c r="B35" s="4">
        <v>20000844</v>
      </c>
      <c r="C35" s="4">
        <v>0</v>
      </c>
      <c r="D35" s="5">
        <v>21020001</v>
      </c>
      <c r="E35" s="4" t="s">
        <v>76</v>
      </c>
      <c r="F35" s="4">
        <v>1062</v>
      </c>
      <c r="G35" s="6">
        <v>39264</v>
      </c>
      <c r="H35" s="7">
        <v>225461</v>
      </c>
      <c r="I35" s="7">
        <v>0</v>
      </c>
      <c r="J35" s="7">
        <v>0</v>
      </c>
      <c r="K35" s="7">
        <v>0</v>
      </c>
      <c r="L35" s="7">
        <f t="shared" si="0"/>
        <v>225461</v>
      </c>
      <c r="M35" s="7">
        <v>-99589</v>
      </c>
      <c r="N35" s="7">
        <v>-7054</v>
      </c>
      <c r="O35" s="7">
        <v>0</v>
      </c>
      <c r="P35" s="7">
        <f t="shared" si="1"/>
        <v>-106643</v>
      </c>
      <c r="Q35" s="7">
        <f t="shared" si="2"/>
        <v>125872</v>
      </c>
      <c r="R35" s="7">
        <f t="shared" si="3"/>
        <v>118818</v>
      </c>
      <c r="S35" s="5" t="s">
        <v>47</v>
      </c>
      <c r="T35" s="5">
        <v>100802</v>
      </c>
      <c r="U35" s="5" t="s">
        <v>27</v>
      </c>
      <c r="V35" s="5">
        <v>47020001</v>
      </c>
      <c r="W35" s="5" t="s">
        <v>28</v>
      </c>
    </row>
    <row r="36" spans="2:23" x14ac:dyDescent="0.25">
      <c r="B36" s="4">
        <v>20000867</v>
      </c>
      <c r="C36" s="4">
        <v>0</v>
      </c>
      <c r="D36" s="5">
        <v>21020001</v>
      </c>
      <c r="E36" s="4" t="s">
        <v>77</v>
      </c>
      <c r="F36" s="4">
        <v>1062</v>
      </c>
      <c r="G36" s="6">
        <v>39264</v>
      </c>
      <c r="H36" s="7">
        <v>86808</v>
      </c>
      <c r="I36" s="7">
        <v>0</v>
      </c>
      <c r="J36" s="7">
        <v>0</v>
      </c>
      <c r="K36" s="7">
        <v>0</v>
      </c>
      <c r="L36" s="7">
        <f t="shared" si="0"/>
        <v>86808</v>
      </c>
      <c r="M36" s="7">
        <v>-38740</v>
      </c>
      <c r="N36" s="7">
        <v>-2692</v>
      </c>
      <c r="O36" s="7">
        <v>0</v>
      </c>
      <c r="P36" s="7">
        <f t="shared" si="1"/>
        <v>-41432</v>
      </c>
      <c r="Q36" s="7">
        <f t="shared" si="2"/>
        <v>48068</v>
      </c>
      <c r="R36" s="7">
        <f t="shared" si="3"/>
        <v>45376</v>
      </c>
      <c r="S36" s="5" t="s">
        <v>47</v>
      </c>
      <c r="T36" s="5">
        <v>100802</v>
      </c>
      <c r="U36" s="5" t="s">
        <v>27</v>
      </c>
      <c r="V36" s="5">
        <v>47020001</v>
      </c>
      <c r="W36" s="5" t="s">
        <v>28</v>
      </c>
    </row>
    <row r="37" spans="2:23" x14ac:dyDescent="0.25">
      <c r="B37" s="4">
        <v>20000875</v>
      </c>
      <c r="C37" s="4">
        <v>0</v>
      </c>
      <c r="D37" s="5">
        <v>21020001</v>
      </c>
      <c r="E37" s="4" t="s">
        <v>49</v>
      </c>
      <c r="F37" s="4">
        <v>1061</v>
      </c>
      <c r="G37" s="6">
        <v>40209</v>
      </c>
      <c r="H37" s="7">
        <v>146102</v>
      </c>
      <c r="I37" s="7">
        <v>0</v>
      </c>
      <c r="J37" s="7">
        <v>0</v>
      </c>
      <c r="K37" s="7">
        <v>0</v>
      </c>
      <c r="L37" s="7">
        <f t="shared" si="0"/>
        <v>146102</v>
      </c>
      <c r="M37" s="7">
        <v>-53442</v>
      </c>
      <c r="N37" s="7">
        <v>-4532</v>
      </c>
      <c r="O37" s="7">
        <v>0</v>
      </c>
      <c r="P37" s="7">
        <f t="shared" si="1"/>
        <v>-57974</v>
      </c>
      <c r="Q37" s="7">
        <f t="shared" si="2"/>
        <v>92660</v>
      </c>
      <c r="R37" s="7">
        <f t="shared" si="3"/>
        <v>88128</v>
      </c>
      <c r="S37" s="5" t="s">
        <v>47</v>
      </c>
      <c r="T37" s="5">
        <v>100801</v>
      </c>
      <c r="U37" s="5" t="s">
        <v>32</v>
      </c>
      <c r="V37" s="5">
        <v>47020001</v>
      </c>
      <c r="W37" s="5" t="s">
        <v>28</v>
      </c>
    </row>
    <row r="38" spans="2:23" x14ac:dyDescent="0.25">
      <c r="B38" s="4">
        <v>20000893</v>
      </c>
      <c r="C38" s="4">
        <v>0</v>
      </c>
      <c r="D38" s="5">
        <v>21020001</v>
      </c>
      <c r="E38" s="4" t="s">
        <v>78</v>
      </c>
      <c r="F38" s="4">
        <v>1062</v>
      </c>
      <c r="G38" s="6">
        <v>40634</v>
      </c>
      <c r="H38" s="7">
        <v>32562</v>
      </c>
      <c r="I38" s="7">
        <v>0</v>
      </c>
      <c r="J38" s="7">
        <v>0</v>
      </c>
      <c r="K38" s="7">
        <v>0</v>
      </c>
      <c r="L38" s="7">
        <f t="shared" si="0"/>
        <v>32562</v>
      </c>
      <c r="M38" s="7">
        <v>-11940</v>
      </c>
      <c r="N38" s="7">
        <v>-1169</v>
      </c>
      <c r="O38" s="7">
        <v>0</v>
      </c>
      <c r="P38" s="7">
        <f t="shared" si="1"/>
        <v>-13109</v>
      </c>
      <c r="Q38" s="7">
        <f t="shared" si="2"/>
        <v>20622</v>
      </c>
      <c r="R38" s="7">
        <f t="shared" si="3"/>
        <v>19453</v>
      </c>
      <c r="S38" s="5" t="s">
        <v>47</v>
      </c>
      <c r="T38" s="5">
        <v>100802</v>
      </c>
      <c r="U38" s="5" t="s">
        <v>27</v>
      </c>
      <c r="V38" s="5">
        <v>47020001</v>
      </c>
      <c r="W38" s="5" t="s">
        <v>28</v>
      </c>
    </row>
    <row r="39" spans="2:23" x14ac:dyDescent="0.25">
      <c r="B39" s="4">
        <v>20000919</v>
      </c>
      <c r="C39" s="4">
        <v>0</v>
      </c>
      <c r="D39" s="5">
        <v>21020001</v>
      </c>
      <c r="E39" s="4" t="s">
        <v>78</v>
      </c>
      <c r="F39" s="4">
        <v>1062</v>
      </c>
      <c r="G39" s="6">
        <v>40360</v>
      </c>
      <c r="H39" s="7">
        <v>269791</v>
      </c>
      <c r="I39" s="7">
        <v>0</v>
      </c>
      <c r="J39" s="7">
        <v>0</v>
      </c>
      <c r="K39" s="7">
        <v>0</v>
      </c>
      <c r="L39" s="7">
        <f t="shared" si="0"/>
        <v>269791</v>
      </c>
      <c r="M39" s="7">
        <v>-104369</v>
      </c>
      <c r="N39" s="7">
        <v>-9350</v>
      </c>
      <c r="O39" s="7">
        <v>0</v>
      </c>
      <c r="P39" s="7">
        <f t="shared" si="1"/>
        <v>-113719</v>
      </c>
      <c r="Q39" s="7">
        <f t="shared" si="2"/>
        <v>165422</v>
      </c>
      <c r="R39" s="7">
        <f t="shared" si="3"/>
        <v>156072</v>
      </c>
      <c r="S39" s="5" t="s">
        <v>47</v>
      </c>
      <c r="T39" s="5">
        <v>100802</v>
      </c>
      <c r="U39" s="5" t="s">
        <v>27</v>
      </c>
      <c r="V39" s="5">
        <v>47020001</v>
      </c>
      <c r="W39" s="5" t="s">
        <v>28</v>
      </c>
    </row>
    <row r="40" spans="2:23" x14ac:dyDescent="0.25">
      <c r="B40" s="4">
        <v>20000929</v>
      </c>
      <c r="C40" s="4">
        <v>0</v>
      </c>
      <c r="D40" s="5">
        <v>21020001</v>
      </c>
      <c r="E40" s="4" t="s">
        <v>79</v>
      </c>
      <c r="F40" s="4">
        <v>1061</v>
      </c>
      <c r="G40" s="6">
        <v>40359</v>
      </c>
      <c r="H40" s="7">
        <v>403407</v>
      </c>
      <c r="I40" s="7">
        <v>0</v>
      </c>
      <c r="J40" s="7">
        <v>0</v>
      </c>
      <c r="K40" s="7">
        <v>0</v>
      </c>
      <c r="L40" s="7">
        <f t="shared" si="0"/>
        <v>403407</v>
      </c>
      <c r="M40" s="7">
        <v>-141864</v>
      </c>
      <c r="N40" s="7">
        <v>-12541</v>
      </c>
      <c r="O40" s="7">
        <v>0</v>
      </c>
      <c r="P40" s="7">
        <f t="shared" si="1"/>
        <v>-154405</v>
      </c>
      <c r="Q40" s="7">
        <f t="shared" si="2"/>
        <v>261543</v>
      </c>
      <c r="R40" s="7">
        <f t="shared" si="3"/>
        <v>249002</v>
      </c>
      <c r="S40" s="5" t="s">
        <v>47</v>
      </c>
      <c r="T40" s="5">
        <v>100801</v>
      </c>
      <c r="U40" s="5" t="s">
        <v>32</v>
      </c>
      <c r="V40" s="5">
        <v>47020001</v>
      </c>
      <c r="W40" s="5" t="s">
        <v>28</v>
      </c>
    </row>
    <row r="41" spans="2:23" x14ac:dyDescent="0.25">
      <c r="B41" s="4">
        <v>20000930</v>
      </c>
      <c r="C41" s="4">
        <v>0</v>
      </c>
      <c r="D41" s="5">
        <v>21020001</v>
      </c>
      <c r="E41" s="4" t="s">
        <v>78</v>
      </c>
      <c r="F41" s="4">
        <v>1062</v>
      </c>
      <c r="G41" s="6">
        <v>40908</v>
      </c>
      <c r="H41" s="7">
        <v>422119</v>
      </c>
      <c r="I41" s="7">
        <v>0</v>
      </c>
      <c r="J41" s="7">
        <v>0</v>
      </c>
      <c r="K41" s="7">
        <v>0</v>
      </c>
      <c r="L41" s="7">
        <f t="shared" si="0"/>
        <v>422119</v>
      </c>
      <c r="M41" s="7">
        <v>-146285</v>
      </c>
      <c r="N41" s="7">
        <v>-15676</v>
      </c>
      <c r="O41" s="7">
        <v>0</v>
      </c>
      <c r="P41" s="7">
        <f t="shared" si="1"/>
        <v>-161961</v>
      </c>
      <c r="Q41" s="7">
        <f t="shared" si="2"/>
        <v>275834</v>
      </c>
      <c r="R41" s="7">
        <f t="shared" si="3"/>
        <v>260158</v>
      </c>
      <c r="S41" s="5" t="s">
        <v>47</v>
      </c>
      <c r="T41" s="5">
        <v>100802</v>
      </c>
      <c r="U41" s="5" t="s">
        <v>27</v>
      </c>
      <c r="V41" s="5">
        <v>47020001</v>
      </c>
      <c r="W41" s="5" t="s">
        <v>28</v>
      </c>
    </row>
    <row r="42" spans="2:23" x14ac:dyDescent="0.25">
      <c r="B42" s="4">
        <v>20000932</v>
      </c>
      <c r="C42" s="4">
        <v>0</v>
      </c>
      <c r="D42" s="5">
        <v>21020001</v>
      </c>
      <c r="E42" s="4" t="s">
        <v>78</v>
      </c>
      <c r="F42" s="4">
        <v>1062</v>
      </c>
      <c r="G42" s="6">
        <v>40269</v>
      </c>
      <c r="H42" s="7">
        <v>448356</v>
      </c>
      <c r="I42" s="7">
        <v>0</v>
      </c>
      <c r="J42" s="7">
        <v>0</v>
      </c>
      <c r="K42" s="7">
        <v>0</v>
      </c>
      <c r="L42" s="7">
        <f t="shared" si="0"/>
        <v>448356</v>
      </c>
      <c r="M42" s="7">
        <v>-176455</v>
      </c>
      <c r="N42" s="7">
        <v>-15354</v>
      </c>
      <c r="O42" s="7">
        <v>0</v>
      </c>
      <c r="P42" s="7">
        <f t="shared" si="1"/>
        <v>-191809</v>
      </c>
      <c r="Q42" s="7">
        <f t="shared" si="2"/>
        <v>271901</v>
      </c>
      <c r="R42" s="7">
        <f t="shared" si="3"/>
        <v>256547</v>
      </c>
      <c r="S42" s="5" t="s">
        <v>47</v>
      </c>
      <c r="T42" s="5">
        <v>100802</v>
      </c>
      <c r="U42" s="5" t="s">
        <v>27</v>
      </c>
      <c r="V42" s="5">
        <v>47020001</v>
      </c>
      <c r="W42" s="5" t="s">
        <v>28</v>
      </c>
    </row>
    <row r="43" spans="2:23" x14ac:dyDescent="0.25">
      <c r="B43" s="4">
        <v>20000937</v>
      </c>
      <c r="C43" s="4">
        <v>0</v>
      </c>
      <c r="D43" s="5">
        <v>21020001</v>
      </c>
      <c r="E43" s="4" t="s">
        <v>80</v>
      </c>
      <c r="F43" s="4">
        <v>1061</v>
      </c>
      <c r="G43" s="6">
        <v>40634</v>
      </c>
      <c r="H43" s="7">
        <v>630337</v>
      </c>
      <c r="I43" s="7">
        <v>0</v>
      </c>
      <c r="J43" s="7">
        <v>0</v>
      </c>
      <c r="K43" s="7">
        <v>0</v>
      </c>
      <c r="L43" s="7">
        <f t="shared" si="0"/>
        <v>630337</v>
      </c>
      <c r="M43" s="7">
        <v>-234599</v>
      </c>
      <c r="N43" s="7">
        <v>-23124</v>
      </c>
      <c r="O43" s="7">
        <v>0</v>
      </c>
      <c r="P43" s="7">
        <f t="shared" si="1"/>
        <v>-257723</v>
      </c>
      <c r="Q43" s="7">
        <f t="shared" si="2"/>
        <v>395738</v>
      </c>
      <c r="R43" s="7">
        <f t="shared" si="3"/>
        <v>372614</v>
      </c>
      <c r="S43" s="5" t="s">
        <v>47</v>
      </c>
      <c r="T43" s="5">
        <v>100801</v>
      </c>
      <c r="U43" s="5" t="s">
        <v>32</v>
      </c>
      <c r="V43" s="5">
        <v>47020001</v>
      </c>
      <c r="W43" s="5" t="s">
        <v>28</v>
      </c>
    </row>
    <row r="44" spans="2:23" x14ac:dyDescent="0.25">
      <c r="B44" s="4">
        <v>20000954</v>
      </c>
      <c r="C44" s="4">
        <v>0</v>
      </c>
      <c r="D44" s="5">
        <v>21020001</v>
      </c>
      <c r="E44" s="4" t="s">
        <v>78</v>
      </c>
      <c r="F44" s="4">
        <v>1062</v>
      </c>
      <c r="G44" s="6">
        <v>40816</v>
      </c>
      <c r="H44" s="7">
        <v>1312752</v>
      </c>
      <c r="I44" s="7">
        <v>0</v>
      </c>
      <c r="J44" s="7">
        <v>0</v>
      </c>
      <c r="K44" s="7">
        <v>0</v>
      </c>
      <c r="L44" s="7">
        <f t="shared" si="0"/>
        <v>1312752</v>
      </c>
      <c r="M44" s="7">
        <v>-463847</v>
      </c>
      <c r="N44" s="7">
        <v>-48211</v>
      </c>
      <c r="O44" s="7">
        <v>0</v>
      </c>
      <c r="P44" s="7">
        <f t="shared" si="1"/>
        <v>-512058</v>
      </c>
      <c r="Q44" s="7">
        <f t="shared" si="2"/>
        <v>848905</v>
      </c>
      <c r="R44" s="7">
        <f t="shared" si="3"/>
        <v>800694</v>
      </c>
      <c r="S44" s="5" t="s">
        <v>47</v>
      </c>
      <c r="T44" s="5">
        <v>100802</v>
      </c>
      <c r="U44" s="5" t="s">
        <v>27</v>
      </c>
      <c r="V44" s="5">
        <v>47020001</v>
      </c>
      <c r="W44" s="5" t="s">
        <v>28</v>
      </c>
    </row>
    <row r="45" spans="2:23" x14ac:dyDescent="0.25">
      <c r="B45" s="4">
        <v>20000955</v>
      </c>
      <c r="C45" s="4">
        <v>0</v>
      </c>
      <c r="D45" s="5">
        <v>21020001</v>
      </c>
      <c r="E45" s="4" t="s">
        <v>81</v>
      </c>
      <c r="F45" s="4">
        <v>1062</v>
      </c>
      <c r="G45" s="6">
        <v>41182</v>
      </c>
      <c r="H45" s="7">
        <v>1514307</v>
      </c>
      <c r="I45" s="7">
        <v>0</v>
      </c>
      <c r="J45" s="7">
        <v>0</v>
      </c>
      <c r="K45" s="7">
        <v>0</v>
      </c>
      <c r="L45" s="7">
        <f t="shared" si="0"/>
        <v>1514307</v>
      </c>
      <c r="M45" s="7">
        <v>-414608</v>
      </c>
      <c r="N45" s="7">
        <v>-47630</v>
      </c>
      <c r="O45" s="7">
        <v>0</v>
      </c>
      <c r="P45" s="7">
        <f t="shared" si="1"/>
        <v>-462238</v>
      </c>
      <c r="Q45" s="7">
        <f t="shared" si="2"/>
        <v>1099699</v>
      </c>
      <c r="R45" s="7">
        <f t="shared" si="3"/>
        <v>1052069</v>
      </c>
      <c r="S45" s="5" t="s">
        <v>47</v>
      </c>
      <c r="T45" s="5">
        <v>100802</v>
      </c>
      <c r="U45" s="5" t="s">
        <v>27</v>
      </c>
      <c r="V45" s="5">
        <v>47020001</v>
      </c>
      <c r="W45" s="5" t="s">
        <v>28</v>
      </c>
    </row>
    <row r="46" spans="2:23" x14ac:dyDescent="0.25">
      <c r="B46" s="4">
        <v>20000995</v>
      </c>
      <c r="C46" s="4">
        <v>0</v>
      </c>
      <c r="D46" s="5">
        <v>21020001</v>
      </c>
      <c r="E46" s="4" t="s">
        <v>80</v>
      </c>
      <c r="F46" s="4">
        <v>1061</v>
      </c>
      <c r="G46" s="6">
        <v>40360</v>
      </c>
      <c r="H46" s="7">
        <v>5222387</v>
      </c>
      <c r="I46" s="7">
        <v>0</v>
      </c>
      <c r="J46" s="7">
        <v>0</v>
      </c>
      <c r="K46" s="7">
        <v>0</v>
      </c>
      <c r="L46" s="7">
        <f t="shared" si="0"/>
        <v>5222387</v>
      </c>
      <c r="M46" s="7">
        <v>-2048065</v>
      </c>
      <c r="N46" s="7">
        <v>-184957</v>
      </c>
      <c r="O46" s="7">
        <v>0</v>
      </c>
      <c r="P46" s="7">
        <f t="shared" si="1"/>
        <v>-2233022</v>
      </c>
      <c r="Q46" s="7">
        <f t="shared" si="2"/>
        <v>3174322</v>
      </c>
      <c r="R46" s="7">
        <f t="shared" si="3"/>
        <v>2989365</v>
      </c>
      <c r="S46" s="5" t="s">
        <v>47</v>
      </c>
      <c r="T46" s="5">
        <v>100801</v>
      </c>
      <c r="U46" s="5" t="s">
        <v>32</v>
      </c>
      <c r="V46" s="5">
        <v>47020001</v>
      </c>
      <c r="W46" s="5" t="s">
        <v>28</v>
      </c>
    </row>
    <row r="47" spans="2:23" x14ac:dyDescent="0.25">
      <c r="B47" s="4">
        <v>20001010</v>
      </c>
      <c r="C47" s="4">
        <v>0</v>
      </c>
      <c r="D47" s="5">
        <v>21020001</v>
      </c>
      <c r="E47" s="4" t="s">
        <v>80</v>
      </c>
      <c r="F47" s="4">
        <v>1061</v>
      </c>
      <c r="G47" s="6">
        <v>40908</v>
      </c>
      <c r="H47" s="7">
        <v>8171015</v>
      </c>
      <c r="I47" s="7">
        <v>0</v>
      </c>
      <c r="J47" s="7">
        <v>0</v>
      </c>
      <c r="K47" s="7">
        <v>0</v>
      </c>
      <c r="L47" s="7">
        <f t="shared" si="0"/>
        <v>8171015</v>
      </c>
      <c r="M47" s="7">
        <v>-2878491</v>
      </c>
      <c r="N47" s="7">
        <v>-310134</v>
      </c>
      <c r="O47" s="7">
        <v>0</v>
      </c>
      <c r="P47" s="7">
        <f t="shared" si="1"/>
        <v>-3188625</v>
      </c>
      <c r="Q47" s="7">
        <f t="shared" si="2"/>
        <v>5292524</v>
      </c>
      <c r="R47" s="7">
        <f t="shared" si="3"/>
        <v>4982390</v>
      </c>
      <c r="S47" s="5" t="s">
        <v>47</v>
      </c>
      <c r="T47" s="5">
        <v>100801</v>
      </c>
      <c r="U47" s="5" t="s">
        <v>32</v>
      </c>
      <c r="V47" s="5">
        <v>47020001</v>
      </c>
      <c r="W47" s="5" t="s">
        <v>28</v>
      </c>
    </row>
    <row r="48" spans="2:23" x14ac:dyDescent="0.25">
      <c r="B48" s="4">
        <v>20001012</v>
      </c>
      <c r="C48" s="4">
        <v>0</v>
      </c>
      <c r="D48" s="5">
        <v>21020001</v>
      </c>
      <c r="E48" s="4" t="s">
        <v>80</v>
      </c>
      <c r="F48" s="4">
        <v>1061</v>
      </c>
      <c r="G48" s="6">
        <v>40269</v>
      </c>
      <c r="H48" s="7">
        <v>8678883</v>
      </c>
      <c r="I48" s="7">
        <v>0</v>
      </c>
      <c r="J48" s="7">
        <v>0</v>
      </c>
      <c r="K48" s="7">
        <v>0</v>
      </c>
      <c r="L48" s="7">
        <f t="shared" si="0"/>
        <v>8678883</v>
      </c>
      <c r="M48" s="7">
        <v>-3461218</v>
      </c>
      <c r="N48" s="7">
        <v>-303715</v>
      </c>
      <c r="O48" s="7">
        <v>0</v>
      </c>
      <c r="P48" s="7">
        <f t="shared" si="1"/>
        <v>-3764933</v>
      </c>
      <c r="Q48" s="7">
        <f t="shared" si="2"/>
        <v>5217665</v>
      </c>
      <c r="R48" s="7">
        <f t="shared" si="3"/>
        <v>4913950</v>
      </c>
      <c r="S48" s="5" t="s">
        <v>47</v>
      </c>
      <c r="T48" s="5">
        <v>100801</v>
      </c>
      <c r="U48" s="5" t="s">
        <v>32</v>
      </c>
      <c r="V48" s="5">
        <v>47020001</v>
      </c>
      <c r="W48" s="5" t="s">
        <v>28</v>
      </c>
    </row>
    <row r="49" spans="2:23" x14ac:dyDescent="0.25">
      <c r="B49" s="4">
        <v>20001031</v>
      </c>
      <c r="C49" s="4">
        <v>0</v>
      </c>
      <c r="D49" s="5">
        <v>21020001</v>
      </c>
      <c r="E49" s="4" t="s">
        <v>48</v>
      </c>
      <c r="F49" s="4">
        <v>1061</v>
      </c>
      <c r="G49" s="6">
        <v>40816</v>
      </c>
      <c r="H49" s="7">
        <v>19979685</v>
      </c>
      <c r="I49" s="7">
        <v>0</v>
      </c>
      <c r="J49" s="7">
        <v>0</v>
      </c>
      <c r="K49" s="7">
        <v>0</v>
      </c>
      <c r="L49" s="7">
        <f t="shared" si="0"/>
        <v>19979685</v>
      </c>
      <c r="M49" s="7">
        <v>-6163428</v>
      </c>
      <c r="N49" s="7">
        <v>-625358</v>
      </c>
      <c r="O49" s="7">
        <v>0</v>
      </c>
      <c r="P49" s="7">
        <f t="shared" si="1"/>
        <v>-6788786</v>
      </c>
      <c r="Q49" s="7">
        <f t="shared" si="2"/>
        <v>13816257</v>
      </c>
      <c r="R49" s="7">
        <f t="shared" si="3"/>
        <v>13190899</v>
      </c>
      <c r="S49" s="5" t="s">
        <v>47</v>
      </c>
      <c r="T49" s="5">
        <v>100801</v>
      </c>
      <c r="U49" s="5" t="s">
        <v>32</v>
      </c>
      <c r="V49" s="5">
        <v>47020001</v>
      </c>
      <c r="W49" s="5" t="s">
        <v>28</v>
      </c>
    </row>
    <row r="50" spans="2:23" x14ac:dyDescent="0.25">
      <c r="B50" s="4">
        <v>20001038</v>
      </c>
      <c r="C50" s="4">
        <v>0</v>
      </c>
      <c r="D50" s="5">
        <v>21020001</v>
      </c>
      <c r="E50" s="4" t="s">
        <v>80</v>
      </c>
      <c r="F50" s="4">
        <v>1061</v>
      </c>
      <c r="G50" s="6">
        <v>40816</v>
      </c>
      <c r="H50" s="7">
        <v>25411128</v>
      </c>
      <c r="I50" s="7">
        <v>0</v>
      </c>
      <c r="J50" s="7">
        <v>0</v>
      </c>
      <c r="K50" s="7">
        <v>0</v>
      </c>
      <c r="L50" s="7">
        <f t="shared" si="0"/>
        <v>25411128</v>
      </c>
      <c r="M50" s="7">
        <v>-9122768</v>
      </c>
      <c r="N50" s="7">
        <v>-953802</v>
      </c>
      <c r="O50" s="7">
        <v>0</v>
      </c>
      <c r="P50" s="7">
        <f t="shared" si="1"/>
        <v>-10076570</v>
      </c>
      <c r="Q50" s="7">
        <f t="shared" si="2"/>
        <v>16288360</v>
      </c>
      <c r="R50" s="7">
        <f t="shared" si="3"/>
        <v>15334558</v>
      </c>
      <c r="S50" s="5" t="s">
        <v>47</v>
      </c>
      <c r="T50" s="5">
        <v>100801</v>
      </c>
      <c r="U50" s="5" t="s">
        <v>32</v>
      </c>
      <c r="V50" s="5">
        <v>47020001</v>
      </c>
      <c r="W50" s="5" t="s">
        <v>28</v>
      </c>
    </row>
    <row r="51" spans="2:23" x14ac:dyDescent="0.25">
      <c r="B51" s="4">
        <v>20001154</v>
      </c>
      <c r="C51" s="4">
        <v>0</v>
      </c>
      <c r="D51" s="5">
        <v>21020001</v>
      </c>
      <c r="E51" s="4" t="s">
        <v>82</v>
      </c>
      <c r="F51" s="4">
        <v>1063</v>
      </c>
      <c r="G51" s="6">
        <v>42826</v>
      </c>
      <c r="H51" s="7">
        <v>20649052</v>
      </c>
      <c r="I51" s="7">
        <v>0</v>
      </c>
      <c r="J51" s="7">
        <v>0</v>
      </c>
      <c r="K51" s="7">
        <v>0</v>
      </c>
      <c r="L51" s="7">
        <f t="shared" si="0"/>
        <v>20649052</v>
      </c>
      <c r="M51" s="7">
        <v>-9158685</v>
      </c>
      <c r="N51" s="7">
        <v>-663966</v>
      </c>
      <c r="O51" s="7">
        <v>0</v>
      </c>
      <c r="P51" s="7">
        <f t="shared" si="1"/>
        <v>-9822651</v>
      </c>
      <c r="Q51" s="7">
        <f t="shared" si="2"/>
        <v>11490367</v>
      </c>
      <c r="R51" s="7">
        <f t="shared" si="3"/>
        <v>10826401</v>
      </c>
      <c r="S51" s="5" t="s">
        <v>47</v>
      </c>
      <c r="T51" s="5">
        <v>100803</v>
      </c>
      <c r="U51" s="5" t="s">
        <v>40</v>
      </c>
      <c r="V51" s="5">
        <v>47020001</v>
      </c>
      <c r="W51" s="5" t="s">
        <v>28</v>
      </c>
    </row>
    <row r="52" spans="2:23" x14ac:dyDescent="0.25">
      <c r="B52" s="4">
        <v>20001155</v>
      </c>
      <c r="C52" s="4">
        <v>0</v>
      </c>
      <c r="D52" s="5">
        <v>21020001</v>
      </c>
      <c r="E52" s="4" t="s">
        <v>83</v>
      </c>
      <c r="F52" s="4">
        <v>1063</v>
      </c>
      <c r="G52" s="6">
        <v>42826</v>
      </c>
      <c r="H52" s="7">
        <v>16137169</v>
      </c>
      <c r="I52" s="7">
        <v>0</v>
      </c>
      <c r="J52" s="7">
        <v>0</v>
      </c>
      <c r="K52" s="7">
        <v>0</v>
      </c>
      <c r="L52" s="7">
        <f t="shared" si="0"/>
        <v>16137169</v>
      </c>
      <c r="M52" s="7">
        <v>-7157482</v>
      </c>
      <c r="N52" s="7">
        <v>-518887</v>
      </c>
      <c r="O52" s="7">
        <v>0</v>
      </c>
      <c r="P52" s="7">
        <f t="shared" si="1"/>
        <v>-7676369</v>
      </c>
      <c r="Q52" s="7">
        <f t="shared" si="2"/>
        <v>8979687</v>
      </c>
      <c r="R52" s="7">
        <f t="shared" si="3"/>
        <v>8460800</v>
      </c>
      <c r="S52" s="5" t="s">
        <v>47</v>
      </c>
      <c r="T52" s="5">
        <v>100803</v>
      </c>
      <c r="U52" s="5" t="s">
        <v>40</v>
      </c>
      <c r="V52" s="5">
        <v>47020001</v>
      </c>
      <c r="W52" s="5" t="s">
        <v>28</v>
      </c>
    </row>
    <row r="53" spans="2:23" x14ac:dyDescent="0.25">
      <c r="B53" s="4">
        <v>20001156</v>
      </c>
      <c r="C53" s="4">
        <v>0</v>
      </c>
      <c r="D53" s="5">
        <v>21020001</v>
      </c>
      <c r="E53" s="4" t="s">
        <v>84</v>
      </c>
      <c r="F53" s="4">
        <v>1063</v>
      </c>
      <c r="G53" s="6">
        <v>42826</v>
      </c>
      <c r="H53" s="7">
        <v>8410587</v>
      </c>
      <c r="I53" s="7">
        <v>0</v>
      </c>
      <c r="J53" s="7">
        <v>0</v>
      </c>
      <c r="K53" s="7">
        <v>0</v>
      </c>
      <c r="L53" s="7">
        <f t="shared" si="0"/>
        <v>8410587</v>
      </c>
      <c r="M53" s="7">
        <v>-3730433</v>
      </c>
      <c r="N53" s="7">
        <v>-270441</v>
      </c>
      <c r="O53" s="7">
        <v>0</v>
      </c>
      <c r="P53" s="7">
        <f t="shared" si="1"/>
        <v>-4000874</v>
      </c>
      <c r="Q53" s="7">
        <f t="shared" si="2"/>
        <v>4680154</v>
      </c>
      <c r="R53" s="7">
        <f t="shared" si="3"/>
        <v>4409713</v>
      </c>
      <c r="S53" s="5" t="s">
        <v>47</v>
      </c>
      <c r="T53" s="5">
        <v>100803</v>
      </c>
      <c r="U53" s="5" t="s">
        <v>40</v>
      </c>
      <c r="V53" s="5">
        <v>47020001</v>
      </c>
      <c r="W53" s="5" t="s">
        <v>28</v>
      </c>
    </row>
    <row r="54" spans="2:23" x14ac:dyDescent="0.25">
      <c r="B54" s="4">
        <v>20001157</v>
      </c>
      <c r="C54" s="4">
        <v>0</v>
      </c>
      <c r="D54" s="5">
        <v>21020001</v>
      </c>
      <c r="E54" s="4" t="s">
        <v>82</v>
      </c>
      <c r="F54" s="4">
        <v>1063</v>
      </c>
      <c r="G54" s="6">
        <v>42826</v>
      </c>
      <c r="H54" s="7">
        <v>15893007</v>
      </c>
      <c r="I54" s="7">
        <v>0</v>
      </c>
      <c r="J54" s="7">
        <v>0</v>
      </c>
      <c r="K54" s="7">
        <v>0</v>
      </c>
      <c r="L54" s="7">
        <f t="shared" si="0"/>
        <v>15893007</v>
      </c>
      <c r="M54" s="7">
        <v>-4823137</v>
      </c>
      <c r="N54" s="7">
        <v>-501331</v>
      </c>
      <c r="O54" s="7">
        <v>0</v>
      </c>
      <c r="P54" s="7">
        <f t="shared" si="1"/>
        <v>-5324468</v>
      </c>
      <c r="Q54" s="7">
        <f t="shared" si="2"/>
        <v>11069870</v>
      </c>
      <c r="R54" s="7">
        <f t="shared" si="3"/>
        <v>10568539</v>
      </c>
      <c r="S54" s="5" t="s">
        <v>47</v>
      </c>
      <c r="T54" s="5">
        <v>100803</v>
      </c>
      <c r="U54" s="5" t="s">
        <v>40</v>
      </c>
      <c r="V54" s="5">
        <v>47020001</v>
      </c>
      <c r="W54" s="5" t="s">
        <v>28</v>
      </c>
    </row>
    <row r="55" spans="2:23" x14ac:dyDescent="0.25">
      <c r="B55" s="4">
        <v>21001021</v>
      </c>
      <c r="C55" s="4">
        <v>0</v>
      </c>
      <c r="D55" s="5">
        <v>21020011</v>
      </c>
      <c r="E55" s="4" t="s">
        <v>85</v>
      </c>
      <c r="F55" s="4">
        <v>1062</v>
      </c>
      <c r="G55" s="6">
        <v>41799</v>
      </c>
      <c r="H55" s="7">
        <v>1105052</v>
      </c>
      <c r="I55" s="7">
        <v>0</v>
      </c>
      <c r="J55" s="7">
        <v>0</v>
      </c>
      <c r="K55" s="7">
        <v>0</v>
      </c>
      <c r="L55" s="7">
        <f t="shared" si="0"/>
        <v>1105052</v>
      </c>
      <c r="M55" s="7">
        <v>-119171</v>
      </c>
      <c r="N55" s="7">
        <v>-17497</v>
      </c>
      <c r="O55" s="7">
        <v>0</v>
      </c>
      <c r="P55" s="7">
        <f t="shared" si="1"/>
        <v>-136668</v>
      </c>
      <c r="Q55" s="7">
        <f t="shared" si="2"/>
        <v>985881</v>
      </c>
      <c r="R55" s="7">
        <f t="shared" si="3"/>
        <v>968384</v>
      </c>
      <c r="S55" s="5" t="s">
        <v>47</v>
      </c>
      <c r="T55" s="5">
        <v>100802</v>
      </c>
      <c r="U55" s="5" t="s">
        <v>27</v>
      </c>
      <c r="V55" s="5">
        <v>47020001</v>
      </c>
      <c r="W55" s="5" t="s">
        <v>28</v>
      </c>
    </row>
    <row r="56" spans="2:23" x14ac:dyDescent="0.25">
      <c r="B56" s="4">
        <v>21001024</v>
      </c>
      <c r="C56" s="4">
        <v>0</v>
      </c>
      <c r="D56" s="5">
        <v>21020011</v>
      </c>
      <c r="E56" s="4" t="s">
        <v>86</v>
      </c>
      <c r="F56" s="4">
        <v>1061</v>
      </c>
      <c r="G56" s="6">
        <v>39082</v>
      </c>
      <c r="H56" s="7">
        <v>185628916</v>
      </c>
      <c r="I56" s="7">
        <v>0</v>
      </c>
      <c r="J56" s="7">
        <v>0</v>
      </c>
      <c r="K56" s="7">
        <v>0</v>
      </c>
      <c r="L56" s="7">
        <f t="shared" si="0"/>
        <v>185628916</v>
      </c>
      <c r="M56" s="7">
        <v>-41823456</v>
      </c>
      <c r="N56" s="7">
        <v>-2940372</v>
      </c>
      <c r="O56" s="7">
        <v>0</v>
      </c>
      <c r="P56" s="7">
        <f t="shared" si="1"/>
        <v>-44763828</v>
      </c>
      <c r="Q56" s="7">
        <f t="shared" si="2"/>
        <v>143805460</v>
      </c>
      <c r="R56" s="7">
        <f t="shared" si="3"/>
        <v>140865088</v>
      </c>
      <c r="S56" s="5" t="s">
        <v>47</v>
      </c>
      <c r="T56" s="5">
        <v>100801</v>
      </c>
      <c r="U56" s="5" t="s">
        <v>32</v>
      </c>
      <c r="V56" s="5">
        <v>47020001</v>
      </c>
      <c r="W56" s="5" t="s">
        <v>28</v>
      </c>
    </row>
    <row r="57" spans="2:23" x14ac:dyDescent="0.25">
      <c r="B57" s="4">
        <v>21001037</v>
      </c>
      <c r="C57" s="4">
        <v>0</v>
      </c>
      <c r="D57" s="5">
        <v>21020011</v>
      </c>
      <c r="E57" s="4" t="s">
        <v>87</v>
      </c>
      <c r="F57" s="4">
        <v>1061</v>
      </c>
      <c r="G57" s="6">
        <v>39478</v>
      </c>
      <c r="H57" s="7">
        <v>94852716</v>
      </c>
      <c r="I57" s="7">
        <v>0</v>
      </c>
      <c r="J57" s="7">
        <v>0</v>
      </c>
      <c r="K57" s="7">
        <v>0</v>
      </c>
      <c r="L57" s="7">
        <f t="shared" si="0"/>
        <v>94852716</v>
      </c>
      <c r="M57" s="7">
        <v>-20100308</v>
      </c>
      <c r="N57" s="7">
        <v>-1494885</v>
      </c>
      <c r="O57" s="7">
        <v>0</v>
      </c>
      <c r="P57" s="7">
        <f t="shared" si="1"/>
        <v>-21595193</v>
      </c>
      <c r="Q57" s="7">
        <f t="shared" si="2"/>
        <v>74752408</v>
      </c>
      <c r="R57" s="7">
        <f t="shared" si="3"/>
        <v>73257523</v>
      </c>
      <c r="S57" s="5" t="s">
        <v>47</v>
      </c>
      <c r="T57" s="5">
        <v>100801</v>
      </c>
      <c r="U57" s="5" t="s">
        <v>32</v>
      </c>
      <c r="V57" s="5">
        <v>47020001</v>
      </c>
      <c r="W57" s="5" t="s">
        <v>28</v>
      </c>
    </row>
    <row r="58" spans="2:23" x14ac:dyDescent="0.25">
      <c r="B58" s="4">
        <v>21001038</v>
      </c>
      <c r="C58" s="4">
        <v>0</v>
      </c>
      <c r="D58" s="5">
        <v>21020011</v>
      </c>
      <c r="E58" s="4" t="s">
        <v>88</v>
      </c>
      <c r="F58" s="4">
        <v>1061</v>
      </c>
      <c r="G58" s="6">
        <v>39082</v>
      </c>
      <c r="H58" s="7">
        <v>58627029</v>
      </c>
      <c r="I58" s="7">
        <v>0</v>
      </c>
      <c r="J58" s="7">
        <v>0</v>
      </c>
      <c r="K58" s="7">
        <v>0</v>
      </c>
      <c r="L58" s="7">
        <f t="shared" si="0"/>
        <v>58627029</v>
      </c>
      <c r="M58" s="7">
        <v>-13209066</v>
      </c>
      <c r="N58" s="7">
        <v>-928655</v>
      </c>
      <c r="O58" s="7">
        <v>0</v>
      </c>
      <c r="P58" s="7">
        <f t="shared" si="1"/>
        <v>-14137721</v>
      </c>
      <c r="Q58" s="7">
        <f t="shared" si="2"/>
        <v>45417963</v>
      </c>
      <c r="R58" s="7">
        <f t="shared" si="3"/>
        <v>44489308</v>
      </c>
      <c r="S58" s="5" t="s">
        <v>47</v>
      </c>
      <c r="T58" s="5">
        <v>100801</v>
      </c>
      <c r="U58" s="5" t="s">
        <v>32</v>
      </c>
      <c r="V58" s="5">
        <v>47020001</v>
      </c>
      <c r="W58" s="5" t="s">
        <v>28</v>
      </c>
    </row>
    <row r="59" spans="2:23" x14ac:dyDescent="0.25">
      <c r="B59" s="4">
        <v>21001045</v>
      </c>
      <c r="C59" s="4">
        <v>0</v>
      </c>
      <c r="D59" s="5">
        <v>21020011</v>
      </c>
      <c r="E59" s="4" t="s">
        <v>89</v>
      </c>
      <c r="F59" s="4">
        <v>1061</v>
      </c>
      <c r="G59" s="6">
        <v>39082</v>
      </c>
      <c r="H59" s="7">
        <v>47498631</v>
      </c>
      <c r="I59" s="7">
        <v>0</v>
      </c>
      <c r="J59" s="7">
        <v>0</v>
      </c>
      <c r="K59" s="7">
        <v>0</v>
      </c>
      <c r="L59" s="7">
        <f t="shared" si="0"/>
        <v>47498631</v>
      </c>
      <c r="M59" s="7">
        <v>-10701766</v>
      </c>
      <c r="N59" s="7">
        <v>-752381</v>
      </c>
      <c r="O59" s="7">
        <v>0</v>
      </c>
      <c r="P59" s="7">
        <f t="shared" si="1"/>
        <v>-11454147</v>
      </c>
      <c r="Q59" s="7">
        <f t="shared" si="2"/>
        <v>36796865</v>
      </c>
      <c r="R59" s="7">
        <f t="shared" si="3"/>
        <v>36044484</v>
      </c>
      <c r="S59" s="5" t="s">
        <v>47</v>
      </c>
      <c r="T59" s="5">
        <v>100801</v>
      </c>
      <c r="U59" s="5" t="s">
        <v>32</v>
      </c>
      <c r="V59" s="5">
        <v>47020001</v>
      </c>
      <c r="W59" s="5" t="s">
        <v>28</v>
      </c>
    </row>
    <row r="60" spans="2:23" x14ac:dyDescent="0.25">
      <c r="B60" s="4">
        <v>21001047</v>
      </c>
      <c r="C60" s="4">
        <v>0</v>
      </c>
      <c r="D60" s="5">
        <v>21020011</v>
      </c>
      <c r="E60" s="4" t="s">
        <v>90</v>
      </c>
      <c r="F60" s="4">
        <v>1061</v>
      </c>
      <c r="G60" s="6">
        <v>39401</v>
      </c>
      <c r="H60" s="7">
        <v>57039645</v>
      </c>
      <c r="I60" s="7">
        <v>0</v>
      </c>
      <c r="J60" s="7">
        <v>0</v>
      </c>
      <c r="K60" s="7">
        <v>0</v>
      </c>
      <c r="L60" s="7">
        <f t="shared" si="0"/>
        <v>57039645</v>
      </c>
      <c r="M60" s="7">
        <v>-12222179</v>
      </c>
      <c r="N60" s="7">
        <v>-900123</v>
      </c>
      <c r="O60" s="7">
        <v>0</v>
      </c>
      <c r="P60" s="7">
        <f t="shared" si="1"/>
        <v>-13122302</v>
      </c>
      <c r="Q60" s="7">
        <f t="shared" si="2"/>
        <v>44817466</v>
      </c>
      <c r="R60" s="7">
        <f t="shared" si="3"/>
        <v>43917343</v>
      </c>
      <c r="S60" s="5" t="s">
        <v>47</v>
      </c>
      <c r="T60" s="5">
        <v>100801</v>
      </c>
      <c r="U60" s="5" t="s">
        <v>32</v>
      </c>
      <c r="V60" s="5">
        <v>47020001</v>
      </c>
      <c r="W60" s="5" t="s">
        <v>28</v>
      </c>
    </row>
    <row r="61" spans="2:23" x14ac:dyDescent="0.25">
      <c r="B61" s="4">
        <v>21001048</v>
      </c>
      <c r="C61" s="4">
        <v>0</v>
      </c>
      <c r="D61" s="5">
        <v>21020011</v>
      </c>
      <c r="E61" s="4" t="s">
        <v>91</v>
      </c>
      <c r="F61" s="4">
        <v>1061</v>
      </c>
      <c r="G61" s="6">
        <v>39082</v>
      </c>
      <c r="H61" s="7">
        <v>44401332</v>
      </c>
      <c r="I61" s="7">
        <v>0</v>
      </c>
      <c r="J61" s="7">
        <v>0</v>
      </c>
      <c r="K61" s="7">
        <v>0</v>
      </c>
      <c r="L61" s="7">
        <f t="shared" si="0"/>
        <v>44401332</v>
      </c>
      <c r="M61" s="7">
        <v>-10003919</v>
      </c>
      <c r="N61" s="7">
        <v>-703319</v>
      </c>
      <c r="O61" s="7">
        <v>0</v>
      </c>
      <c r="P61" s="7">
        <f t="shared" si="1"/>
        <v>-10707238</v>
      </c>
      <c r="Q61" s="7">
        <f t="shared" si="2"/>
        <v>34397413</v>
      </c>
      <c r="R61" s="7">
        <f t="shared" si="3"/>
        <v>33694094</v>
      </c>
      <c r="S61" s="5" t="s">
        <v>47</v>
      </c>
      <c r="T61" s="5">
        <v>100801</v>
      </c>
      <c r="U61" s="5" t="s">
        <v>32</v>
      </c>
      <c r="V61" s="5">
        <v>47020001</v>
      </c>
      <c r="W61" s="5" t="s">
        <v>28</v>
      </c>
    </row>
    <row r="62" spans="2:23" x14ac:dyDescent="0.25">
      <c r="B62" s="4">
        <v>21001062</v>
      </c>
      <c r="C62" s="4">
        <v>0</v>
      </c>
      <c r="D62" s="5">
        <v>21020011</v>
      </c>
      <c r="E62" s="4" t="s">
        <v>92</v>
      </c>
      <c r="F62" s="4">
        <v>1061</v>
      </c>
      <c r="G62" s="6">
        <v>39082</v>
      </c>
      <c r="H62" s="7">
        <v>27438396</v>
      </c>
      <c r="I62" s="7">
        <v>0</v>
      </c>
      <c r="J62" s="7">
        <v>0</v>
      </c>
      <c r="K62" s="7">
        <v>0</v>
      </c>
      <c r="L62" s="7">
        <f t="shared" si="0"/>
        <v>27438396</v>
      </c>
      <c r="M62" s="7">
        <v>-6182060</v>
      </c>
      <c r="N62" s="7">
        <v>-434626</v>
      </c>
      <c r="O62" s="7">
        <v>0</v>
      </c>
      <c r="P62" s="7">
        <f t="shared" si="1"/>
        <v>-6616686</v>
      </c>
      <c r="Q62" s="7">
        <f t="shared" si="2"/>
        <v>21256336</v>
      </c>
      <c r="R62" s="7">
        <f t="shared" si="3"/>
        <v>20821710</v>
      </c>
      <c r="S62" s="5" t="s">
        <v>47</v>
      </c>
      <c r="T62" s="5">
        <v>100801</v>
      </c>
      <c r="U62" s="5" t="s">
        <v>32</v>
      </c>
      <c r="V62" s="5">
        <v>47020001</v>
      </c>
      <c r="W62" s="5" t="s">
        <v>28</v>
      </c>
    </row>
    <row r="63" spans="2:23" x14ac:dyDescent="0.25">
      <c r="B63" s="4">
        <v>21001072</v>
      </c>
      <c r="C63" s="4">
        <v>0</v>
      </c>
      <c r="D63" s="5">
        <v>21020011</v>
      </c>
      <c r="E63" s="4" t="s">
        <v>93</v>
      </c>
      <c r="F63" s="4">
        <v>1061</v>
      </c>
      <c r="G63" s="6">
        <v>39082</v>
      </c>
      <c r="H63" s="7">
        <v>23797387</v>
      </c>
      <c r="I63" s="7">
        <v>0</v>
      </c>
      <c r="J63" s="7">
        <v>0</v>
      </c>
      <c r="K63" s="7">
        <v>0</v>
      </c>
      <c r="L63" s="7">
        <f t="shared" si="0"/>
        <v>23797387</v>
      </c>
      <c r="M63" s="7">
        <v>-5361714</v>
      </c>
      <c r="N63" s="7">
        <v>-376952</v>
      </c>
      <c r="O63" s="7">
        <v>0</v>
      </c>
      <c r="P63" s="7">
        <f t="shared" si="1"/>
        <v>-5738666</v>
      </c>
      <c r="Q63" s="7">
        <f t="shared" si="2"/>
        <v>18435673</v>
      </c>
      <c r="R63" s="7">
        <f t="shared" si="3"/>
        <v>18058721</v>
      </c>
      <c r="S63" s="5" t="s">
        <v>47</v>
      </c>
      <c r="T63" s="5">
        <v>100801</v>
      </c>
      <c r="U63" s="5" t="s">
        <v>32</v>
      </c>
      <c r="V63" s="5">
        <v>47020001</v>
      </c>
      <c r="W63" s="5" t="s">
        <v>28</v>
      </c>
    </row>
    <row r="64" spans="2:23" x14ac:dyDescent="0.25">
      <c r="B64" s="4">
        <v>21001096</v>
      </c>
      <c r="C64" s="4">
        <v>0</v>
      </c>
      <c r="D64" s="5">
        <v>21020011</v>
      </c>
      <c r="E64" s="4" t="s">
        <v>94</v>
      </c>
      <c r="F64" s="4">
        <v>1062</v>
      </c>
      <c r="G64" s="6">
        <v>39264</v>
      </c>
      <c r="H64" s="7">
        <v>24406527</v>
      </c>
      <c r="I64" s="7">
        <v>0</v>
      </c>
      <c r="J64" s="7">
        <v>0</v>
      </c>
      <c r="K64" s="7">
        <v>0</v>
      </c>
      <c r="L64" s="7">
        <f t="shared" si="0"/>
        <v>24406527</v>
      </c>
      <c r="M64" s="7">
        <v>-5381967</v>
      </c>
      <c r="N64" s="7">
        <v>-384985</v>
      </c>
      <c r="O64" s="7">
        <v>0</v>
      </c>
      <c r="P64" s="7">
        <f t="shared" si="1"/>
        <v>-5766952</v>
      </c>
      <c r="Q64" s="7">
        <f t="shared" si="2"/>
        <v>19024560</v>
      </c>
      <c r="R64" s="7">
        <f t="shared" si="3"/>
        <v>18639575</v>
      </c>
      <c r="S64" s="5" t="s">
        <v>47</v>
      </c>
      <c r="T64" s="5">
        <v>100802</v>
      </c>
      <c r="U64" s="5" t="s">
        <v>27</v>
      </c>
      <c r="V64" s="5">
        <v>47020001</v>
      </c>
      <c r="W64" s="5" t="s">
        <v>28</v>
      </c>
    </row>
    <row r="65" spans="2:23" x14ac:dyDescent="0.25">
      <c r="B65" s="4">
        <v>21001174</v>
      </c>
      <c r="C65" s="4">
        <v>0</v>
      </c>
      <c r="D65" s="5">
        <v>21020011</v>
      </c>
      <c r="E65" s="4" t="s">
        <v>95</v>
      </c>
      <c r="F65" s="4">
        <v>1062</v>
      </c>
      <c r="G65" s="6">
        <v>39264</v>
      </c>
      <c r="H65" s="7">
        <v>9208404</v>
      </c>
      <c r="I65" s="7">
        <v>0</v>
      </c>
      <c r="J65" s="7">
        <v>0</v>
      </c>
      <c r="K65" s="7">
        <v>0</v>
      </c>
      <c r="L65" s="7">
        <f t="shared" si="0"/>
        <v>9208404</v>
      </c>
      <c r="M65" s="7">
        <v>-2030576</v>
      </c>
      <c r="N65" s="7">
        <v>-145252</v>
      </c>
      <c r="O65" s="7">
        <v>0</v>
      </c>
      <c r="P65" s="7">
        <f t="shared" si="1"/>
        <v>-2175828</v>
      </c>
      <c r="Q65" s="7">
        <f t="shared" si="2"/>
        <v>7177828</v>
      </c>
      <c r="R65" s="7">
        <f t="shared" si="3"/>
        <v>7032576</v>
      </c>
      <c r="S65" s="5" t="s">
        <v>47</v>
      </c>
      <c r="T65" s="5">
        <v>100802</v>
      </c>
      <c r="U65" s="5" t="s">
        <v>27</v>
      </c>
      <c r="V65" s="5">
        <v>47020001</v>
      </c>
      <c r="W65" s="5" t="s">
        <v>28</v>
      </c>
    </row>
    <row r="66" spans="2:23" x14ac:dyDescent="0.25">
      <c r="B66" s="4">
        <v>21001177</v>
      </c>
      <c r="C66" s="4">
        <v>0</v>
      </c>
      <c r="D66" s="5">
        <v>21020011</v>
      </c>
      <c r="E66" s="4" t="s">
        <v>96</v>
      </c>
      <c r="F66" s="4">
        <v>1061</v>
      </c>
      <c r="G66" s="6">
        <v>39082</v>
      </c>
      <c r="H66" s="7">
        <v>6313337</v>
      </c>
      <c r="I66" s="7">
        <v>0</v>
      </c>
      <c r="J66" s="7">
        <v>0</v>
      </c>
      <c r="K66" s="7">
        <v>0</v>
      </c>
      <c r="L66" s="7">
        <f t="shared" si="0"/>
        <v>6313337</v>
      </c>
      <c r="M66" s="7">
        <v>-1422440</v>
      </c>
      <c r="N66" s="7">
        <v>-100004</v>
      </c>
      <c r="O66" s="7">
        <v>0</v>
      </c>
      <c r="P66" s="7">
        <f t="shared" si="1"/>
        <v>-1522444</v>
      </c>
      <c r="Q66" s="7">
        <f t="shared" si="2"/>
        <v>4890897</v>
      </c>
      <c r="R66" s="7">
        <f t="shared" si="3"/>
        <v>4790893</v>
      </c>
      <c r="S66" s="5" t="s">
        <v>47</v>
      </c>
      <c r="T66" s="5">
        <v>100801</v>
      </c>
      <c r="U66" s="5" t="s">
        <v>32</v>
      </c>
      <c r="V66" s="5">
        <v>47020001</v>
      </c>
      <c r="W66" s="5" t="s">
        <v>28</v>
      </c>
    </row>
    <row r="67" spans="2:23" x14ac:dyDescent="0.25">
      <c r="B67" s="4">
        <v>21001185</v>
      </c>
      <c r="C67" s="4">
        <v>0</v>
      </c>
      <c r="D67" s="5">
        <v>21020011</v>
      </c>
      <c r="E67" s="4" t="s">
        <v>97</v>
      </c>
      <c r="F67" s="4">
        <v>1061</v>
      </c>
      <c r="G67" s="6">
        <v>39082</v>
      </c>
      <c r="H67" s="7">
        <v>5440221</v>
      </c>
      <c r="I67" s="7">
        <v>0</v>
      </c>
      <c r="J67" s="7">
        <v>0</v>
      </c>
      <c r="K67" s="7">
        <v>0</v>
      </c>
      <c r="L67" s="7">
        <f t="shared" si="0"/>
        <v>5440221</v>
      </c>
      <c r="M67" s="7">
        <v>-1225716</v>
      </c>
      <c r="N67" s="7">
        <v>-86173</v>
      </c>
      <c r="O67" s="7">
        <v>0</v>
      </c>
      <c r="P67" s="7">
        <f t="shared" si="1"/>
        <v>-1311889</v>
      </c>
      <c r="Q67" s="7">
        <f t="shared" si="2"/>
        <v>4214505</v>
      </c>
      <c r="R67" s="7">
        <f t="shared" si="3"/>
        <v>4128332</v>
      </c>
      <c r="S67" s="5" t="s">
        <v>47</v>
      </c>
      <c r="T67" s="5">
        <v>100801</v>
      </c>
      <c r="U67" s="5" t="s">
        <v>32</v>
      </c>
      <c r="V67" s="5">
        <v>47020001</v>
      </c>
      <c r="W67" s="5" t="s">
        <v>28</v>
      </c>
    </row>
    <row r="68" spans="2:23" x14ac:dyDescent="0.25">
      <c r="B68" s="4">
        <v>21001193</v>
      </c>
      <c r="C68" s="4">
        <v>0</v>
      </c>
      <c r="D68" s="5">
        <v>21020011</v>
      </c>
      <c r="E68" s="4" t="s">
        <v>98</v>
      </c>
      <c r="F68" s="4">
        <v>1061</v>
      </c>
      <c r="G68" s="6">
        <v>39082</v>
      </c>
      <c r="H68" s="7">
        <v>4974921</v>
      </c>
      <c r="I68" s="7">
        <v>0</v>
      </c>
      <c r="J68" s="7">
        <v>0</v>
      </c>
      <c r="K68" s="7">
        <v>0</v>
      </c>
      <c r="L68" s="7">
        <f t="shared" si="0"/>
        <v>4974921</v>
      </c>
      <c r="M68" s="7">
        <v>-1120884</v>
      </c>
      <c r="N68" s="7">
        <v>-78803</v>
      </c>
      <c r="O68" s="7">
        <v>0</v>
      </c>
      <c r="P68" s="7">
        <f t="shared" si="1"/>
        <v>-1199687</v>
      </c>
      <c r="Q68" s="7">
        <f t="shared" si="2"/>
        <v>3854037</v>
      </c>
      <c r="R68" s="7">
        <f t="shared" si="3"/>
        <v>3775234</v>
      </c>
      <c r="S68" s="5" t="s">
        <v>47</v>
      </c>
      <c r="T68" s="5">
        <v>100801</v>
      </c>
      <c r="U68" s="5" t="s">
        <v>32</v>
      </c>
      <c r="V68" s="5">
        <v>47020001</v>
      </c>
      <c r="W68" s="5" t="s">
        <v>28</v>
      </c>
    </row>
    <row r="69" spans="2:23" x14ac:dyDescent="0.25">
      <c r="B69" s="4">
        <v>21001239</v>
      </c>
      <c r="C69" s="4">
        <v>0</v>
      </c>
      <c r="D69" s="5">
        <v>21020011</v>
      </c>
      <c r="E69" s="4" t="s">
        <v>99</v>
      </c>
      <c r="F69" s="4">
        <v>1062</v>
      </c>
      <c r="G69" s="6">
        <v>39264</v>
      </c>
      <c r="H69" s="7">
        <v>5306465</v>
      </c>
      <c r="I69" s="7">
        <v>0</v>
      </c>
      <c r="J69" s="7">
        <v>0</v>
      </c>
      <c r="K69" s="7">
        <v>0</v>
      </c>
      <c r="L69" s="7">
        <f t="shared" ref="L69:L114" si="4">SUM(H69:K69)</f>
        <v>5306465</v>
      </c>
      <c r="M69" s="7">
        <v>-1170143</v>
      </c>
      <c r="N69" s="7">
        <v>-83703</v>
      </c>
      <c r="O69" s="7">
        <v>0</v>
      </c>
      <c r="P69" s="7">
        <f t="shared" ref="P69:P114" si="5">SUM(M69:O69)</f>
        <v>-1253846</v>
      </c>
      <c r="Q69" s="7">
        <f t="shared" ref="Q69:Q114" si="6">H69+M69</f>
        <v>4136322</v>
      </c>
      <c r="R69" s="7">
        <f t="shared" ref="R69:R114" si="7">L69+P69</f>
        <v>4052619</v>
      </c>
      <c r="S69" s="5" t="s">
        <v>47</v>
      </c>
      <c r="T69" s="5">
        <v>100802</v>
      </c>
      <c r="U69" s="5" t="s">
        <v>27</v>
      </c>
      <c r="V69" s="5">
        <v>47020001</v>
      </c>
      <c r="W69" s="5" t="s">
        <v>28</v>
      </c>
    </row>
    <row r="70" spans="2:23" x14ac:dyDescent="0.25">
      <c r="B70" s="4">
        <v>21001245</v>
      </c>
      <c r="C70" s="4">
        <v>0</v>
      </c>
      <c r="D70" s="5">
        <v>21020011</v>
      </c>
      <c r="E70" s="4" t="s">
        <v>100</v>
      </c>
      <c r="F70" s="4">
        <v>1061</v>
      </c>
      <c r="G70" s="6">
        <v>39447</v>
      </c>
      <c r="H70" s="7">
        <v>4759678</v>
      </c>
      <c r="I70" s="7">
        <v>0</v>
      </c>
      <c r="J70" s="7">
        <v>0</v>
      </c>
      <c r="K70" s="7">
        <v>0</v>
      </c>
      <c r="L70" s="7">
        <f t="shared" si="4"/>
        <v>4759678</v>
      </c>
      <c r="M70" s="7">
        <v>-1011610</v>
      </c>
      <c r="N70" s="7">
        <v>-75085</v>
      </c>
      <c r="O70" s="7">
        <v>0</v>
      </c>
      <c r="P70" s="7">
        <f t="shared" si="5"/>
        <v>-1086695</v>
      </c>
      <c r="Q70" s="7">
        <f t="shared" si="6"/>
        <v>3748068</v>
      </c>
      <c r="R70" s="7">
        <f t="shared" si="7"/>
        <v>3672983</v>
      </c>
      <c r="S70" s="5" t="s">
        <v>47</v>
      </c>
      <c r="T70" s="5">
        <v>100801</v>
      </c>
      <c r="U70" s="5" t="s">
        <v>32</v>
      </c>
      <c r="V70" s="5">
        <v>47020001</v>
      </c>
      <c r="W70" s="5" t="s">
        <v>28</v>
      </c>
    </row>
    <row r="71" spans="2:23" x14ac:dyDescent="0.25">
      <c r="B71" s="4">
        <v>21001251</v>
      </c>
      <c r="C71" s="4">
        <v>0</v>
      </c>
      <c r="D71" s="5">
        <v>21020011</v>
      </c>
      <c r="E71" s="4" t="s">
        <v>101</v>
      </c>
      <c r="F71" s="4">
        <v>1061</v>
      </c>
      <c r="G71" s="6">
        <v>39082</v>
      </c>
      <c r="H71" s="7">
        <v>3456885</v>
      </c>
      <c r="I71" s="7">
        <v>0</v>
      </c>
      <c r="J71" s="7">
        <v>0</v>
      </c>
      <c r="K71" s="7">
        <v>0</v>
      </c>
      <c r="L71" s="7">
        <f t="shared" si="4"/>
        <v>3456885</v>
      </c>
      <c r="M71" s="7">
        <v>-778858</v>
      </c>
      <c r="N71" s="7">
        <v>-54757</v>
      </c>
      <c r="O71" s="7">
        <v>0</v>
      </c>
      <c r="P71" s="7">
        <f t="shared" si="5"/>
        <v>-833615</v>
      </c>
      <c r="Q71" s="7">
        <f t="shared" si="6"/>
        <v>2678027</v>
      </c>
      <c r="R71" s="7">
        <f t="shared" si="7"/>
        <v>2623270</v>
      </c>
      <c r="S71" s="5" t="s">
        <v>47</v>
      </c>
      <c r="T71" s="5">
        <v>100801</v>
      </c>
      <c r="U71" s="5" t="s">
        <v>32</v>
      </c>
      <c r="V71" s="5">
        <v>47020001</v>
      </c>
      <c r="W71" s="5" t="s">
        <v>28</v>
      </c>
    </row>
    <row r="72" spans="2:23" x14ac:dyDescent="0.25">
      <c r="B72" s="4">
        <v>21001256</v>
      </c>
      <c r="C72" s="4">
        <v>0</v>
      </c>
      <c r="D72" s="5">
        <v>21020011</v>
      </c>
      <c r="E72" s="4" t="s">
        <v>102</v>
      </c>
      <c r="F72" s="4">
        <v>1061</v>
      </c>
      <c r="G72" s="6">
        <v>39082</v>
      </c>
      <c r="H72" s="7">
        <v>3395133</v>
      </c>
      <c r="I72" s="7">
        <v>0</v>
      </c>
      <c r="J72" s="7">
        <v>0</v>
      </c>
      <c r="K72" s="7">
        <v>0</v>
      </c>
      <c r="L72" s="7">
        <f t="shared" si="4"/>
        <v>3395133</v>
      </c>
      <c r="M72" s="7">
        <v>-764945</v>
      </c>
      <c r="N72" s="7">
        <v>-53779</v>
      </c>
      <c r="O72" s="7">
        <v>0</v>
      </c>
      <c r="P72" s="7">
        <f t="shared" si="5"/>
        <v>-818724</v>
      </c>
      <c r="Q72" s="7">
        <f t="shared" si="6"/>
        <v>2630188</v>
      </c>
      <c r="R72" s="7">
        <f t="shared" si="7"/>
        <v>2576409</v>
      </c>
      <c r="S72" s="5" t="s">
        <v>47</v>
      </c>
      <c r="T72" s="5">
        <v>100801</v>
      </c>
      <c r="U72" s="5" t="s">
        <v>32</v>
      </c>
      <c r="V72" s="5">
        <v>47020001</v>
      </c>
      <c r="W72" s="5" t="s">
        <v>28</v>
      </c>
    </row>
    <row r="73" spans="2:23" x14ac:dyDescent="0.25">
      <c r="B73" s="4">
        <v>21001283</v>
      </c>
      <c r="C73" s="4">
        <v>0</v>
      </c>
      <c r="D73" s="5">
        <v>21020011</v>
      </c>
      <c r="E73" s="4" t="s">
        <v>103</v>
      </c>
      <c r="F73" s="4">
        <v>1062</v>
      </c>
      <c r="G73" s="6">
        <v>39264</v>
      </c>
      <c r="H73" s="7">
        <v>4094125</v>
      </c>
      <c r="I73" s="7">
        <v>0</v>
      </c>
      <c r="J73" s="7">
        <v>0</v>
      </c>
      <c r="K73" s="7">
        <v>0</v>
      </c>
      <c r="L73" s="7">
        <f t="shared" si="4"/>
        <v>4094125</v>
      </c>
      <c r="M73" s="7">
        <v>-902808</v>
      </c>
      <c r="N73" s="7">
        <v>-64580</v>
      </c>
      <c r="O73" s="7">
        <v>0</v>
      </c>
      <c r="P73" s="7">
        <f t="shared" si="5"/>
        <v>-967388</v>
      </c>
      <c r="Q73" s="7">
        <f t="shared" si="6"/>
        <v>3191317</v>
      </c>
      <c r="R73" s="7">
        <f t="shared" si="7"/>
        <v>3126737</v>
      </c>
      <c r="S73" s="5" t="s">
        <v>47</v>
      </c>
      <c r="T73" s="5">
        <v>100802</v>
      </c>
      <c r="U73" s="5" t="s">
        <v>27</v>
      </c>
      <c r="V73" s="5">
        <v>47020001</v>
      </c>
      <c r="W73" s="5" t="s">
        <v>28</v>
      </c>
    </row>
    <row r="74" spans="2:23" x14ac:dyDescent="0.25">
      <c r="B74" s="4">
        <v>21001296</v>
      </c>
      <c r="C74" s="4">
        <v>0</v>
      </c>
      <c r="D74" s="5">
        <v>21020011</v>
      </c>
      <c r="E74" s="4" t="s">
        <v>104</v>
      </c>
      <c r="F74" s="4">
        <v>1062</v>
      </c>
      <c r="G74" s="6">
        <v>39264</v>
      </c>
      <c r="H74" s="7">
        <v>2310879</v>
      </c>
      <c r="I74" s="7">
        <v>0</v>
      </c>
      <c r="J74" s="7">
        <v>0</v>
      </c>
      <c r="K74" s="7">
        <v>0</v>
      </c>
      <c r="L74" s="7">
        <f t="shared" si="4"/>
        <v>2310879</v>
      </c>
      <c r="M74" s="7">
        <v>-502555</v>
      </c>
      <c r="N74" s="7">
        <v>-36603</v>
      </c>
      <c r="O74" s="7">
        <v>0</v>
      </c>
      <c r="P74" s="7">
        <f t="shared" si="5"/>
        <v>-539158</v>
      </c>
      <c r="Q74" s="7">
        <f t="shared" si="6"/>
        <v>1808324</v>
      </c>
      <c r="R74" s="7">
        <f t="shared" si="7"/>
        <v>1771721</v>
      </c>
      <c r="S74" s="5" t="s">
        <v>47</v>
      </c>
      <c r="T74" s="5">
        <v>100802</v>
      </c>
      <c r="U74" s="5" t="s">
        <v>27</v>
      </c>
      <c r="V74" s="5">
        <v>47020001</v>
      </c>
      <c r="W74" s="5" t="s">
        <v>28</v>
      </c>
    </row>
    <row r="75" spans="2:23" x14ac:dyDescent="0.25">
      <c r="B75" s="4">
        <v>21001314</v>
      </c>
      <c r="C75" s="4">
        <v>0</v>
      </c>
      <c r="D75" s="5">
        <v>21020011</v>
      </c>
      <c r="E75" s="4" t="s">
        <v>105</v>
      </c>
      <c r="F75" s="4">
        <v>1062</v>
      </c>
      <c r="G75" s="6">
        <v>39264</v>
      </c>
      <c r="H75" s="7">
        <v>3238782</v>
      </c>
      <c r="I75" s="7">
        <v>0</v>
      </c>
      <c r="J75" s="7">
        <v>0</v>
      </c>
      <c r="K75" s="7">
        <v>0</v>
      </c>
      <c r="L75" s="7">
        <f t="shared" si="4"/>
        <v>3238782</v>
      </c>
      <c r="M75" s="7">
        <v>-714195</v>
      </c>
      <c r="N75" s="7">
        <v>-51088</v>
      </c>
      <c r="O75" s="7">
        <v>0</v>
      </c>
      <c r="P75" s="7">
        <f t="shared" si="5"/>
        <v>-765283</v>
      </c>
      <c r="Q75" s="7">
        <f t="shared" si="6"/>
        <v>2524587</v>
      </c>
      <c r="R75" s="7">
        <f t="shared" si="7"/>
        <v>2473499</v>
      </c>
      <c r="S75" s="5" t="s">
        <v>47</v>
      </c>
      <c r="T75" s="5">
        <v>100802</v>
      </c>
      <c r="U75" s="5" t="s">
        <v>27</v>
      </c>
      <c r="V75" s="5">
        <v>47020001</v>
      </c>
      <c r="W75" s="5" t="s">
        <v>28</v>
      </c>
    </row>
    <row r="76" spans="2:23" x14ac:dyDescent="0.25">
      <c r="B76" s="4">
        <v>21001353</v>
      </c>
      <c r="C76" s="4">
        <v>0</v>
      </c>
      <c r="D76" s="5">
        <v>21020011</v>
      </c>
      <c r="E76" s="4" t="s">
        <v>106</v>
      </c>
      <c r="F76" s="4">
        <v>1061</v>
      </c>
      <c r="G76" s="6">
        <v>39082</v>
      </c>
      <c r="H76" s="7">
        <v>1681210</v>
      </c>
      <c r="I76" s="7">
        <v>0</v>
      </c>
      <c r="J76" s="7">
        <v>0</v>
      </c>
      <c r="K76" s="7">
        <v>0</v>
      </c>
      <c r="L76" s="7">
        <f t="shared" si="4"/>
        <v>1681210</v>
      </c>
      <c r="M76" s="7">
        <v>-378786</v>
      </c>
      <c r="N76" s="7">
        <v>-26631</v>
      </c>
      <c r="O76" s="7">
        <v>0</v>
      </c>
      <c r="P76" s="7">
        <f t="shared" si="5"/>
        <v>-405417</v>
      </c>
      <c r="Q76" s="7">
        <f t="shared" si="6"/>
        <v>1302424</v>
      </c>
      <c r="R76" s="7">
        <f t="shared" si="7"/>
        <v>1275793</v>
      </c>
      <c r="S76" s="5" t="s">
        <v>47</v>
      </c>
      <c r="T76" s="5">
        <v>100801</v>
      </c>
      <c r="U76" s="5" t="s">
        <v>32</v>
      </c>
      <c r="V76" s="5">
        <v>47020001</v>
      </c>
      <c r="W76" s="5" t="s">
        <v>28</v>
      </c>
    </row>
    <row r="77" spans="2:23" x14ac:dyDescent="0.25">
      <c r="B77" s="4">
        <v>21001356</v>
      </c>
      <c r="C77" s="4">
        <v>0</v>
      </c>
      <c r="D77" s="5">
        <v>21020011</v>
      </c>
      <c r="E77" s="4" t="s">
        <v>107</v>
      </c>
      <c r="F77" s="4">
        <v>1062</v>
      </c>
      <c r="G77" s="6">
        <v>39264</v>
      </c>
      <c r="H77" s="7">
        <v>2345072</v>
      </c>
      <c r="I77" s="7">
        <v>0</v>
      </c>
      <c r="J77" s="7">
        <v>0</v>
      </c>
      <c r="K77" s="7">
        <v>0</v>
      </c>
      <c r="L77" s="7">
        <f t="shared" si="4"/>
        <v>2345072</v>
      </c>
      <c r="M77" s="7">
        <v>-517121</v>
      </c>
      <c r="N77" s="7">
        <v>-36991</v>
      </c>
      <c r="O77" s="7">
        <v>0</v>
      </c>
      <c r="P77" s="7">
        <f t="shared" si="5"/>
        <v>-554112</v>
      </c>
      <c r="Q77" s="7">
        <f t="shared" si="6"/>
        <v>1827951</v>
      </c>
      <c r="R77" s="7">
        <f t="shared" si="7"/>
        <v>1790960</v>
      </c>
      <c r="S77" s="5" t="s">
        <v>47</v>
      </c>
      <c r="T77" s="5">
        <v>100802</v>
      </c>
      <c r="U77" s="5" t="s">
        <v>27</v>
      </c>
      <c r="V77" s="5">
        <v>47020001</v>
      </c>
      <c r="W77" s="5" t="s">
        <v>28</v>
      </c>
    </row>
    <row r="78" spans="2:23" x14ac:dyDescent="0.25">
      <c r="B78" s="4">
        <v>21001357</v>
      </c>
      <c r="C78" s="4">
        <v>0</v>
      </c>
      <c r="D78" s="5">
        <v>21020011</v>
      </c>
      <c r="E78" s="4" t="s">
        <v>108</v>
      </c>
      <c r="F78" s="4">
        <v>1061</v>
      </c>
      <c r="G78" s="6">
        <v>39082</v>
      </c>
      <c r="H78" s="7">
        <v>1646701</v>
      </c>
      <c r="I78" s="7">
        <v>0</v>
      </c>
      <c r="J78" s="7">
        <v>0</v>
      </c>
      <c r="K78" s="7">
        <v>0</v>
      </c>
      <c r="L78" s="7">
        <f t="shared" si="4"/>
        <v>1646701</v>
      </c>
      <c r="M78" s="7">
        <v>-371014</v>
      </c>
      <c r="N78" s="7">
        <v>-26084</v>
      </c>
      <c r="O78" s="7">
        <v>0</v>
      </c>
      <c r="P78" s="7">
        <f t="shared" si="5"/>
        <v>-397098</v>
      </c>
      <c r="Q78" s="7">
        <f t="shared" si="6"/>
        <v>1275687</v>
      </c>
      <c r="R78" s="7">
        <f t="shared" si="7"/>
        <v>1249603</v>
      </c>
      <c r="S78" s="5" t="s">
        <v>47</v>
      </c>
      <c r="T78" s="5">
        <v>100801</v>
      </c>
      <c r="U78" s="5" t="s">
        <v>32</v>
      </c>
      <c r="V78" s="5">
        <v>47020001</v>
      </c>
      <c r="W78" s="5" t="s">
        <v>28</v>
      </c>
    </row>
    <row r="79" spans="2:23" x14ac:dyDescent="0.25">
      <c r="B79" s="4">
        <v>21001378</v>
      </c>
      <c r="C79" s="4">
        <v>0</v>
      </c>
      <c r="D79" s="5">
        <v>21020011</v>
      </c>
      <c r="E79" s="4" t="s">
        <v>109</v>
      </c>
      <c r="F79" s="4">
        <v>1061</v>
      </c>
      <c r="G79" s="6">
        <v>39082</v>
      </c>
      <c r="H79" s="7">
        <v>1322526</v>
      </c>
      <c r="I79" s="7">
        <v>0</v>
      </c>
      <c r="J79" s="7">
        <v>0</v>
      </c>
      <c r="K79" s="7">
        <v>0</v>
      </c>
      <c r="L79" s="7">
        <f t="shared" si="4"/>
        <v>1322526</v>
      </c>
      <c r="M79" s="7">
        <v>-297974</v>
      </c>
      <c r="N79" s="7">
        <v>-20949</v>
      </c>
      <c r="O79" s="7">
        <v>0</v>
      </c>
      <c r="P79" s="7">
        <f t="shared" si="5"/>
        <v>-318923</v>
      </c>
      <c r="Q79" s="7">
        <f t="shared" si="6"/>
        <v>1024552</v>
      </c>
      <c r="R79" s="7">
        <f t="shared" si="7"/>
        <v>1003603</v>
      </c>
      <c r="S79" s="5" t="s">
        <v>47</v>
      </c>
      <c r="T79" s="5">
        <v>100801</v>
      </c>
      <c r="U79" s="5" t="s">
        <v>32</v>
      </c>
      <c r="V79" s="5">
        <v>47020001</v>
      </c>
      <c r="W79" s="5" t="s">
        <v>28</v>
      </c>
    </row>
    <row r="80" spans="2:23" x14ac:dyDescent="0.25">
      <c r="B80" s="4">
        <v>21001394</v>
      </c>
      <c r="C80" s="4">
        <v>0</v>
      </c>
      <c r="D80" s="5">
        <v>21020011</v>
      </c>
      <c r="E80" s="4" t="s">
        <v>110</v>
      </c>
      <c r="F80" s="4">
        <v>1061</v>
      </c>
      <c r="G80" s="6">
        <v>39082</v>
      </c>
      <c r="H80" s="7">
        <v>1194086</v>
      </c>
      <c r="I80" s="7">
        <v>0</v>
      </c>
      <c r="J80" s="7">
        <v>0</v>
      </c>
      <c r="K80" s="7">
        <v>0</v>
      </c>
      <c r="L80" s="7">
        <f t="shared" si="4"/>
        <v>1194086</v>
      </c>
      <c r="M80" s="7">
        <v>-269033</v>
      </c>
      <c r="N80" s="7">
        <v>-18914</v>
      </c>
      <c r="O80" s="7">
        <v>0</v>
      </c>
      <c r="P80" s="7">
        <f t="shared" si="5"/>
        <v>-287947</v>
      </c>
      <c r="Q80" s="7">
        <f t="shared" si="6"/>
        <v>925053</v>
      </c>
      <c r="R80" s="7">
        <f t="shared" si="7"/>
        <v>906139</v>
      </c>
      <c r="S80" s="5" t="s">
        <v>47</v>
      </c>
      <c r="T80" s="5">
        <v>100801</v>
      </c>
      <c r="U80" s="5" t="s">
        <v>32</v>
      </c>
      <c r="V80" s="5">
        <v>47020001</v>
      </c>
      <c r="W80" s="5" t="s">
        <v>28</v>
      </c>
    </row>
    <row r="81" spans="2:23" x14ac:dyDescent="0.25">
      <c r="B81" s="4">
        <v>21001437</v>
      </c>
      <c r="C81" s="4">
        <v>0</v>
      </c>
      <c r="D81" s="5">
        <v>21020011</v>
      </c>
      <c r="E81" s="4" t="s">
        <v>111</v>
      </c>
      <c r="F81" s="4">
        <v>1061</v>
      </c>
      <c r="G81" s="6">
        <v>39994</v>
      </c>
      <c r="H81" s="7">
        <v>2893029</v>
      </c>
      <c r="I81" s="7">
        <v>0</v>
      </c>
      <c r="J81" s="7">
        <v>0</v>
      </c>
      <c r="K81" s="7">
        <v>0</v>
      </c>
      <c r="L81" s="7">
        <f t="shared" si="4"/>
        <v>2893029</v>
      </c>
      <c r="M81" s="7">
        <v>-553435</v>
      </c>
      <c r="N81" s="7">
        <v>-45494</v>
      </c>
      <c r="O81" s="7">
        <v>0</v>
      </c>
      <c r="P81" s="7">
        <f t="shared" si="5"/>
        <v>-598929</v>
      </c>
      <c r="Q81" s="7">
        <f t="shared" si="6"/>
        <v>2339594</v>
      </c>
      <c r="R81" s="7">
        <f t="shared" si="7"/>
        <v>2294100</v>
      </c>
      <c r="S81" s="5" t="s">
        <v>47</v>
      </c>
      <c r="T81" s="5">
        <v>100801</v>
      </c>
      <c r="U81" s="5" t="s">
        <v>32</v>
      </c>
      <c r="V81" s="5">
        <v>47020001</v>
      </c>
      <c r="W81" s="5" t="s">
        <v>28</v>
      </c>
    </row>
    <row r="82" spans="2:23" x14ac:dyDescent="0.25">
      <c r="B82" s="4">
        <v>21001453</v>
      </c>
      <c r="C82" s="4">
        <v>0</v>
      </c>
      <c r="D82" s="5">
        <v>21020011</v>
      </c>
      <c r="E82" s="4" t="s">
        <v>112</v>
      </c>
      <c r="F82" s="4">
        <v>1061</v>
      </c>
      <c r="G82" s="6">
        <v>39082</v>
      </c>
      <c r="H82" s="7">
        <v>742111</v>
      </c>
      <c r="I82" s="7">
        <v>0</v>
      </c>
      <c r="J82" s="7">
        <v>0</v>
      </c>
      <c r="K82" s="7">
        <v>0</v>
      </c>
      <c r="L82" s="7">
        <f t="shared" si="4"/>
        <v>742111</v>
      </c>
      <c r="M82" s="7">
        <v>-167202</v>
      </c>
      <c r="N82" s="7">
        <v>-11755</v>
      </c>
      <c r="O82" s="7">
        <v>0</v>
      </c>
      <c r="P82" s="7">
        <f t="shared" si="5"/>
        <v>-178957</v>
      </c>
      <c r="Q82" s="7">
        <f t="shared" si="6"/>
        <v>574909</v>
      </c>
      <c r="R82" s="7">
        <f t="shared" si="7"/>
        <v>563154</v>
      </c>
      <c r="S82" s="5" t="s">
        <v>47</v>
      </c>
      <c r="T82" s="5">
        <v>100801</v>
      </c>
      <c r="U82" s="5" t="s">
        <v>32</v>
      </c>
      <c r="V82" s="5">
        <v>47020001</v>
      </c>
      <c r="W82" s="5" t="s">
        <v>28</v>
      </c>
    </row>
    <row r="83" spans="2:23" x14ac:dyDescent="0.25">
      <c r="B83" s="4">
        <v>21001537</v>
      </c>
      <c r="C83" s="4">
        <v>0</v>
      </c>
      <c r="D83" s="5">
        <v>21020011</v>
      </c>
      <c r="E83" s="4" t="s">
        <v>113</v>
      </c>
      <c r="F83" s="4">
        <v>1061</v>
      </c>
      <c r="G83" s="6">
        <v>39082</v>
      </c>
      <c r="H83" s="7">
        <v>366954</v>
      </c>
      <c r="I83" s="7">
        <v>0</v>
      </c>
      <c r="J83" s="7">
        <v>0</v>
      </c>
      <c r="K83" s="7">
        <v>0</v>
      </c>
      <c r="L83" s="7">
        <f t="shared" si="4"/>
        <v>366954</v>
      </c>
      <c r="M83" s="7">
        <v>-82681</v>
      </c>
      <c r="N83" s="7">
        <v>-5812</v>
      </c>
      <c r="O83" s="7">
        <v>0</v>
      </c>
      <c r="P83" s="7">
        <f t="shared" si="5"/>
        <v>-88493</v>
      </c>
      <c r="Q83" s="7">
        <f t="shared" si="6"/>
        <v>284273</v>
      </c>
      <c r="R83" s="7">
        <f t="shared" si="7"/>
        <v>278461</v>
      </c>
      <c r="S83" s="5" t="s">
        <v>47</v>
      </c>
      <c r="T83" s="5">
        <v>100801</v>
      </c>
      <c r="U83" s="5" t="s">
        <v>32</v>
      </c>
      <c r="V83" s="5">
        <v>47020001</v>
      </c>
      <c r="W83" s="5" t="s">
        <v>28</v>
      </c>
    </row>
    <row r="84" spans="2:23" x14ac:dyDescent="0.25">
      <c r="B84" s="4">
        <v>21001557</v>
      </c>
      <c r="C84" s="4">
        <v>0</v>
      </c>
      <c r="D84" s="5">
        <v>21020011</v>
      </c>
      <c r="E84" s="4" t="s">
        <v>114</v>
      </c>
      <c r="F84" s="4">
        <v>1061</v>
      </c>
      <c r="G84" s="6">
        <v>39082</v>
      </c>
      <c r="H84" s="7">
        <v>312348</v>
      </c>
      <c r="I84" s="7">
        <v>0</v>
      </c>
      <c r="J84" s="7">
        <v>0</v>
      </c>
      <c r="K84" s="7">
        <v>0</v>
      </c>
      <c r="L84" s="7">
        <f t="shared" si="4"/>
        <v>312348</v>
      </c>
      <c r="M84" s="7">
        <v>-70377</v>
      </c>
      <c r="N84" s="7">
        <v>-4948</v>
      </c>
      <c r="O84" s="7">
        <v>0</v>
      </c>
      <c r="P84" s="7">
        <f t="shared" si="5"/>
        <v>-75325</v>
      </c>
      <c r="Q84" s="7">
        <f t="shared" si="6"/>
        <v>241971</v>
      </c>
      <c r="R84" s="7">
        <f t="shared" si="7"/>
        <v>237023</v>
      </c>
      <c r="S84" s="5" t="s">
        <v>47</v>
      </c>
      <c r="T84" s="5">
        <v>100801</v>
      </c>
      <c r="U84" s="5" t="s">
        <v>32</v>
      </c>
      <c r="V84" s="5">
        <v>47020001</v>
      </c>
      <c r="W84" s="5" t="s">
        <v>28</v>
      </c>
    </row>
    <row r="85" spans="2:23" x14ac:dyDescent="0.25">
      <c r="B85" s="4">
        <v>21001564</v>
      </c>
      <c r="C85" s="4">
        <v>0</v>
      </c>
      <c r="D85" s="5">
        <v>21020011</v>
      </c>
      <c r="E85" s="4" t="s">
        <v>111</v>
      </c>
      <c r="F85" s="4">
        <v>1061</v>
      </c>
      <c r="G85" s="6">
        <v>39447</v>
      </c>
      <c r="H85" s="7">
        <v>372279</v>
      </c>
      <c r="I85" s="7">
        <v>0</v>
      </c>
      <c r="J85" s="7">
        <v>0</v>
      </c>
      <c r="K85" s="7">
        <v>0</v>
      </c>
      <c r="L85" s="7">
        <f t="shared" si="4"/>
        <v>372279</v>
      </c>
      <c r="M85" s="7">
        <v>-79125</v>
      </c>
      <c r="N85" s="7">
        <v>-5873</v>
      </c>
      <c r="O85" s="7">
        <v>0</v>
      </c>
      <c r="P85" s="7">
        <f t="shared" si="5"/>
        <v>-84998</v>
      </c>
      <c r="Q85" s="7">
        <f t="shared" si="6"/>
        <v>293154</v>
      </c>
      <c r="R85" s="7">
        <f t="shared" si="7"/>
        <v>287281</v>
      </c>
      <c r="S85" s="5" t="s">
        <v>47</v>
      </c>
      <c r="T85" s="5">
        <v>100801</v>
      </c>
      <c r="U85" s="5" t="s">
        <v>32</v>
      </c>
      <c r="V85" s="5">
        <v>47020001</v>
      </c>
      <c r="W85" s="5" t="s">
        <v>28</v>
      </c>
    </row>
    <row r="86" spans="2:23" x14ac:dyDescent="0.25">
      <c r="B86" s="4">
        <v>21001569</v>
      </c>
      <c r="C86" s="4">
        <v>0</v>
      </c>
      <c r="D86" s="5">
        <v>21020011</v>
      </c>
      <c r="E86" s="4" t="s">
        <v>115</v>
      </c>
      <c r="F86" s="4">
        <v>1062</v>
      </c>
      <c r="G86" s="6">
        <v>39264</v>
      </c>
      <c r="H86" s="7">
        <v>392099</v>
      </c>
      <c r="I86" s="7">
        <v>0</v>
      </c>
      <c r="J86" s="7">
        <v>0</v>
      </c>
      <c r="K86" s="7">
        <v>0</v>
      </c>
      <c r="L86" s="7">
        <f t="shared" si="4"/>
        <v>392099</v>
      </c>
      <c r="M86" s="7">
        <v>-86464</v>
      </c>
      <c r="N86" s="7">
        <v>-6185</v>
      </c>
      <c r="O86" s="7">
        <v>0</v>
      </c>
      <c r="P86" s="7">
        <f t="shared" si="5"/>
        <v>-92649</v>
      </c>
      <c r="Q86" s="7">
        <f t="shared" si="6"/>
        <v>305635</v>
      </c>
      <c r="R86" s="7">
        <f t="shared" si="7"/>
        <v>299450</v>
      </c>
      <c r="S86" s="5" t="s">
        <v>47</v>
      </c>
      <c r="T86" s="5">
        <v>100802</v>
      </c>
      <c r="U86" s="5" t="s">
        <v>27</v>
      </c>
      <c r="V86" s="5">
        <v>47020001</v>
      </c>
      <c r="W86" s="5" t="s">
        <v>28</v>
      </c>
    </row>
    <row r="87" spans="2:23" x14ac:dyDescent="0.25">
      <c r="B87" s="4">
        <v>21001625</v>
      </c>
      <c r="C87" s="4">
        <v>0</v>
      </c>
      <c r="D87" s="5">
        <v>21020011</v>
      </c>
      <c r="E87" s="4" t="s">
        <v>91</v>
      </c>
      <c r="F87" s="4">
        <v>1061</v>
      </c>
      <c r="G87" s="6">
        <v>40179</v>
      </c>
      <c r="H87" s="7">
        <v>338278</v>
      </c>
      <c r="I87" s="7">
        <v>0</v>
      </c>
      <c r="J87" s="7">
        <v>0</v>
      </c>
      <c r="K87" s="7">
        <v>0</v>
      </c>
      <c r="L87" s="7">
        <f t="shared" si="4"/>
        <v>338278</v>
      </c>
      <c r="M87" s="7">
        <v>-61885</v>
      </c>
      <c r="N87" s="7">
        <v>-5322</v>
      </c>
      <c r="O87" s="7">
        <v>0</v>
      </c>
      <c r="P87" s="7">
        <f t="shared" si="5"/>
        <v>-67207</v>
      </c>
      <c r="Q87" s="7">
        <f t="shared" si="6"/>
        <v>276393</v>
      </c>
      <c r="R87" s="7">
        <f t="shared" si="7"/>
        <v>271071</v>
      </c>
      <c r="S87" s="5" t="s">
        <v>47</v>
      </c>
      <c r="T87" s="5">
        <v>100801</v>
      </c>
      <c r="U87" s="5" t="s">
        <v>32</v>
      </c>
      <c r="V87" s="5">
        <v>47020001</v>
      </c>
      <c r="W87" s="5" t="s">
        <v>28</v>
      </c>
    </row>
    <row r="88" spans="2:23" x14ac:dyDescent="0.25">
      <c r="B88" s="4">
        <v>21001627</v>
      </c>
      <c r="C88" s="4">
        <v>0</v>
      </c>
      <c r="D88" s="5">
        <v>21020011</v>
      </c>
      <c r="E88" s="4" t="s">
        <v>116</v>
      </c>
      <c r="F88" s="4">
        <v>1061</v>
      </c>
      <c r="G88" s="6">
        <v>39447</v>
      </c>
      <c r="H88" s="7">
        <v>213525</v>
      </c>
      <c r="I88" s="7">
        <v>0</v>
      </c>
      <c r="J88" s="7">
        <v>0</v>
      </c>
      <c r="K88" s="7">
        <v>0</v>
      </c>
      <c r="L88" s="7">
        <f t="shared" si="4"/>
        <v>213525</v>
      </c>
      <c r="M88" s="7">
        <v>-45379</v>
      </c>
      <c r="N88" s="7">
        <v>-3368</v>
      </c>
      <c r="O88" s="7">
        <v>0</v>
      </c>
      <c r="P88" s="7">
        <f t="shared" si="5"/>
        <v>-48747</v>
      </c>
      <c r="Q88" s="7">
        <f t="shared" si="6"/>
        <v>168146</v>
      </c>
      <c r="R88" s="7">
        <f t="shared" si="7"/>
        <v>164778</v>
      </c>
      <c r="S88" s="5" t="s">
        <v>47</v>
      </c>
      <c r="T88" s="5">
        <v>100801</v>
      </c>
      <c r="U88" s="5" t="s">
        <v>32</v>
      </c>
      <c r="V88" s="5">
        <v>47020001</v>
      </c>
      <c r="W88" s="5" t="s">
        <v>28</v>
      </c>
    </row>
    <row r="89" spans="2:23" x14ac:dyDescent="0.25">
      <c r="B89" s="4">
        <v>21001641</v>
      </c>
      <c r="C89" s="4">
        <v>0</v>
      </c>
      <c r="D89" s="5">
        <v>21020011</v>
      </c>
      <c r="E89" s="4" t="s">
        <v>117</v>
      </c>
      <c r="F89" s="4">
        <v>1062</v>
      </c>
      <c r="G89" s="6">
        <v>39264</v>
      </c>
      <c r="H89" s="7">
        <v>198028</v>
      </c>
      <c r="I89" s="7">
        <v>0</v>
      </c>
      <c r="J89" s="7">
        <v>0</v>
      </c>
      <c r="K89" s="7">
        <v>0</v>
      </c>
      <c r="L89" s="7">
        <f t="shared" si="4"/>
        <v>198028</v>
      </c>
      <c r="M89" s="7">
        <v>-43670</v>
      </c>
      <c r="N89" s="7">
        <v>-3124</v>
      </c>
      <c r="O89" s="7">
        <v>0</v>
      </c>
      <c r="P89" s="7">
        <f t="shared" si="5"/>
        <v>-46794</v>
      </c>
      <c r="Q89" s="7">
        <f t="shared" si="6"/>
        <v>154358</v>
      </c>
      <c r="R89" s="7">
        <f t="shared" si="7"/>
        <v>151234</v>
      </c>
      <c r="S89" s="5" t="s">
        <v>47</v>
      </c>
      <c r="T89" s="5">
        <v>100802</v>
      </c>
      <c r="U89" s="5" t="s">
        <v>27</v>
      </c>
      <c r="V89" s="5">
        <v>47020001</v>
      </c>
      <c r="W89" s="5" t="s">
        <v>28</v>
      </c>
    </row>
    <row r="90" spans="2:23" x14ac:dyDescent="0.25">
      <c r="B90" s="4">
        <v>21001660</v>
      </c>
      <c r="C90" s="4">
        <v>0</v>
      </c>
      <c r="D90" s="5">
        <v>21020011</v>
      </c>
      <c r="E90" s="4" t="s">
        <v>118</v>
      </c>
      <c r="F90" s="4">
        <v>1061</v>
      </c>
      <c r="G90" s="6">
        <v>39082</v>
      </c>
      <c r="H90" s="7">
        <v>106811</v>
      </c>
      <c r="I90" s="7">
        <v>0</v>
      </c>
      <c r="J90" s="7">
        <v>0</v>
      </c>
      <c r="K90" s="7">
        <v>0</v>
      </c>
      <c r="L90" s="7">
        <f t="shared" si="4"/>
        <v>106811</v>
      </c>
      <c r="M90" s="7">
        <v>-24066</v>
      </c>
      <c r="N90" s="7">
        <v>-1692</v>
      </c>
      <c r="O90" s="7">
        <v>0</v>
      </c>
      <c r="P90" s="7">
        <f t="shared" si="5"/>
        <v>-25758</v>
      </c>
      <c r="Q90" s="7">
        <f t="shared" si="6"/>
        <v>82745</v>
      </c>
      <c r="R90" s="7">
        <f t="shared" si="7"/>
        <v>81053</v>
      </c>
      <c r="S90" s="5" t="s">
        <v>47</v>
      </c>
      <c r="T90" s="5">
        <v>100801</v>
      </c>
      <c r="U90" s="5" t="s">
        <v>32</v>
      </c>
      <c r="V90" s="5">
        <v>47020001</v>
      </c>
      <c r="W90" s="5" t="s">
        <v>28</v>
      </c>
    </row>
    <row r="91" spans="2:23" x14ac:dyDescent="0.25">
      <c r="B91" s="4">
        <v>21001664</v>
      </c>
      <c r="C91" s="4">
        <v>0</v>
      </c>
      <c r="D91" s="5">
        <v>21020011</v>
      </c>
      <c r="E91" s="4" t="s">
        <v>119</v>
      </c>
      <c r="F91" s="4">
        <v>1061</v>
      </c>
      <c r="G91" s="6">
        <v>39082</v>
      </c>
      <c r="H91" s="7">
        <v>71881</v>
      </c>
      <c r="I91" s="7">
        <v>0</v>
      </c>
      <c r="J91" s="7">
        <v>0</v>
      </c>
      <c r="K91" s="7">
        <v>0</v>
      </c>
      <c r="L91" s="7">
        <f t="shared" si="4"/>
        <v>71881</v>
      </c>
      <c r="M91" s="7">
        <v>-15943</v>
      </c>
      <c r="N91" s="7">
        <v>-1144</v>
      </c>
      <c r="O91" s="7">
        <v>0</v>
      </c>
      <c r="P91" s="7">
        <f t="shared" si="5"/>
        <v>-17087</v>
      </c>
      <c r="Q91" s="7">
        <f t="shared" si="6"/>
        <v>55938</v>
      </c>
      <c r="R91" s="7">
        <f t="shared" si="7"/>
        <v>54794</v>
      </c>
      <c r="S91" s="5" t="s">
        <v>47</v>
      </c>
      <c r="T91" s="5">
        <v>100801</v>
      </c>
      <c r="U91" s="5" t="s">
        <v>32</v>
      </c>
      <c r="V91" s="5">
        <v>47020001</v>
      </c>
      <c r="W91" s="5" t="s">
        <v>28</v>
      </c>
    </row>
    <row r="92" spans="2:23" x14ac:dyDescent="0.25">
      <c r="B92" s="4">
        <v>21001688</v>
      </c>
      <c r="C92" s="4">
        <v>0</v>
      </c>
      <c r="D92" s="5">
        <v>21020011</v>
      </c>
      <c r="E92" s="4" t="s">
        <v>120</v>
      </c>
      <c r="F92" s="4">
        <v>1061</v>
      </c>
      <c r="G92" s="6">
        <v>39447</v>
      </c>
      <c r="H92" s="7">
        <v>89013</v>
      </c>
      <c r="I92" s="7">
        <v>0</v>
      </c>
      <c r="J92" s="7">
        <v>0</v>
      </c>
      <c r="K92" s="7">
        <v>0</v>
      </c>
      <c r="L92" s="7">
        <f t="shared" si="4"/>
        <v>89013</v>
      </c>
      <c r="M92" s="7">
        <v>-18917</v>
      </c>
      <c r="N92" s="7">
        <v>-1404</v>
      </c>
      <c r="O92" s="7">
        <v>0</v>
      </c>
      <c r="P92" s="7">
        <f t="shared" si="5"/>
        <v>-20321</v>
      </c>
      <c r="Q92" s="7">
        <f t="shared" si="6"/>
        <v>70096</v>
      </c>
      <c r="R92" s="7">
        <f t="shared" si="7"/>
        <v>68692</v>
      </c>
      <c r="S92" s="5" t="s">
        <v>47</v>
      </c>
      <c r="T92" s="5">
        <v>100801</v>
      </c>
      <c r="U92" s="5" t="s">
        <v>32</v>
      </c>
      <c r="V92" s="5">
        <v>47020001</v>
      </c>
      <c r="W92" s="5" t="s">
        <v>28</v>
      </c>
    </row>
    <row r="93" spans="2:23" x14ac:dyDescent="0.25">
      <c r="B93" s="4">
        <v>21001726</v>
      </c>
      <c r="C93" s="4">
        <v>0</v>
      </c>
      <c r="D93" s="5">
        <v>21020011</v>
      </c>
      <c r="E93" s="4" t="s">
        <v>121</v>
      </c>
      <c r="F93" s="4">
        <v>1061</v>
      </c>
      <c r="G93" s="6">
        <v>39994</v>
      </c>
      <c r="H93" s="7">
        <v>35844</v>
      </c>
      <c r="I93" s="7">
        <v>0</v>
      </c>
      <c r="J93" s="7">
        <v>0</v>
      </c>
      <c r="K93" s="7">
        <v>0</v>
      </c>
      <c r="L93" s="7">
        <f t="shared" si="4"/>
        <v>35844</v>
      </c>
      <c r="M93" s="7">
        <v>-6859</v>
      </c>
      <c r="N93" s="7">
        <v>-564</v>
      </c>
      <c r="O93" s="7">
        <v>0</v>
      </c>
      <c r="P93" s="7">
        <f t="shared" si="5"/>
        <v>-7423</v>
      </c>
      <c r="Q93" s="7">
        <f t="shared" si="6"/>
        <v>28985</v>
      </c>
      <c r="R93" s="7">
        <f t="shared" si="7"/>
        <v>28421</v>
      </c>
      <c r="S93" s="5" t="s">
        <v>47</v>
      </c>
      <c r="T93" s="5">
        <v>100801</v>
      </c>
      <c r="U93" s="5" t="s">
        <v>32</v>
      </c>
      <c r="V93" s="5">
        <v>47020001</v>
      </c>
      <c r="W93" s="5" t="s">
        <v>28</v>
      </c>
    </row>
    <row r="94" spans="2:23" x14ac:dyDescent="0.25">
      <c r="B94" s="4">
        <v>21001740</v>
      </c>
      <c r="C94" s="4">
        <v>0</v>
      </c>
      <c r="D94" s="5">
        <v>21020011</v>
      </c>
      <c r="E94" s="4" t="s">
        <v>122</v>
      </c>
      <c r="F94" s="4">
        <v>1061</v>
      </c>
      <c r="G94" s="6">
        <v>41729</v>
      </c>
      <c r="H94" s="7">
        <v>22132072</v>
      </c>
      <c r="I94" s="7">
        <v>0</v>
      </c>
      <c r="J94" s="7">
        <v>0</v>
      </c>
      <c r="K94" s="7">
        <v>0</v>
      </c>
      <c r="L94" s="7">
        <f t="shared" si="4"/>
        <v>22132072</v>
      </c>
      <c r="M94" s="7">
        <v>-2454006</v>
      </c>
      <c r="N94" s="7">
        <v>-350423</v>
      </c>
      <c r="O94" s="7">
        <v>0</v>
      </c>
      <c r="P94" s="7">
        <f t="shared" si="5"/>
        <v>-2804429</v>
      </c>
      <c r="Q94" s="7">
        <f t="shared" si="6"/>
        <v>19678066</v>
      </c>
      <c r="R94" s="7">
        <f t="shared" si="7"/>
        <v>19327643</v>
      </c>
      <c r="S94" s="5" t="s">
        <v>47</v>
      </c>
      <c r="T94" s="5">
        <v>100801</v>
      </c>
      <c r="U94" s="5" t="s">
        <v>32</v>
      </c>
      <c r="V94" s="5">
        <v>47020001</v>
      </c>
      <c r="W94" s="5" t="s">
        <v>28</v>
      </c>
    </row>
    <row r="95" spans="2:23" x14ac:dyDescent="0.25">
      <c r="B95" s="4">
        <v>21001764</v>
      </c>
      <c r="C95" s="4">
        <v>0</v>
      </c>
      <c r="D95" s="5">
        <v>21020011</v>
      </c>
      <c r="E95" s="4" t="s">
        <v>123</v>
      </c>
      <c r="F95" s="4">
        <v>1062</v>
      </c>
      <c r="G95" s="6">
        <v>40634</v>
      </c>
      <c r="H95" s="7">
        <v>83735</v>
      </c>
      <c r="I95" s="7">
        <v>0</v>
      </c>
      <c r="J95" s="7">
        <v>0</v>
      </c>
      <c r="K95" s="7">
        <v>0</v>
      </c>
      <c r="L95" s="7">
        <f t="shared" si="4"/>
        <v>83735</v>
      </c>
      <c r="M95" s="7">
        <v>-14499</v>
      </c>
      <c r="N95" s="7">
        <v>-1407</v>
      </c>
      <c r="O95" s="7">
        <v>0</v>
      </c>
      <c r="P95" s="7">
        <f t="shared" si="5"/>
        <v>-15906</v>
      </c>
      <c r="Q95" s="7">
        <f t="shared" si="6"/>
        <v>69236</v>
      </c>
      <c r="R95" s="7">
        <f t="shared" si="7"/>
        <v>67829</v>
      </c>
      <c r="S95" s="5" t="s">
        <v>47</v>
      </c>
      <c r="T95" s="5">
        <v>100802</v>
      </c>
      <c r="U95" s="5" t="s">
        <v>27</v>
      </c>
      <c r="V95" s="5">
        <v>47020001</v>
      </c>
      <c r="W95" s="5" t="s">
        <v>28</v>
      </c>
    </row>
    <row r="96" spans="2:23" x14ac:dyDescent="0.25">
      <c r="B96" s="4">
        <v>21001803</v>
      </c>
      <c r="C96" s="4">
        <v>0</v>
      </c>
      <c r="D96" s="5">
        <v>21020011</v>
      </c>
      <c r="E96" s="4" t="s">
        <v>124</v>
      </c>
      <c r="F96" s="4">
        <v>1061</v>
      </c>
      <c r="G96" s="6">
        <v>40816</v>
      </c>
      <c r="H96" s="7">
        <v>346688</v>
      </c>
      <c r="I96" s="7">
        <v>0</v>
      </c>
      <c r="J96" s="7">
        <v>0</v>
      </c>
      <c r="K96" s="7">
        <v>0</v>
      </c>
      <c r="L96" s="7">
        <f t="shared" si="4"/>
        <v>346688</v>
      </c>
      <c r="M96" s="7">
        <v>-53236</v>
      </c>
      <c r="N96" s="7">
        <v>-5468</v>
      </c>
      <c r="O96" s="7">
        <v>0</v>
      </c>
      <c r="P96" s="7">
        <f t="shared" si="5"/>
        <v>-58704</v>
      </c>
      <c r="Q96" s="7">
        <f t="shared" si="6"/>
        <v>293452</v>
      </c>
      <c r="R96" s="7">
        <f t="shared" si="7"/>
        <v>287984</v>
      </c>
      <c r="S96" s="5" t="s">
        <v>47</v>
      </c>
      <c r="T96" s="5">
        <v>100801</v>
      </c>
      <c r="U96" s="5" t="s">
        <v>32</v>
      </c>
      <c r="V96" s="5">
        <v>47020001</v>
      </c>
      <c r="W96" s="5" t="s">
        <v>28</v>
      </c>
    </row>
    <row r="97" spans="2:23" x14ac:dyDescent="0.25">
      <c r="B97" s="4">
        <v>21001847</v>
      </c>
      <c r="C97" s="4">
        <v>0</v>
      </c>
      <c r="D97" s="5">
        <v>21020011</v>
      </c>
      <c r="E97" s="4" t="s">
        <v>123</v>
      </c>
      <c r="F97" s="4">
        <v>1062</v>
      </c>
      <c r="G97" s="6">
        <v>40360</v>
      </c>
      <c r="H97" s="7">
        <v>693749</v>
      </c>
      <c r="I97" s="7">
        <v>0</v>
      </c>
      <c r="J97" s="7">
        <v>0</v>
      </c>
      <c r="K97" s="7">
        <v>0</v>
      </c>
      <c r="L97" s="7">
        <f t="shared" si="4"/>
        <v>693749</v>
      </c>
      <c r="M97" s="7">
        <v>-128490</v>
      </c>
      <c r="N97" s="7">
        <v>-11472</v>
      </c>
      <c r="O97" s="7">
        <v>0</v>
      </c>
      <c r="P97" s="7">
        <f t="shared" si="5"/>
        <v>-139962</v>
      </c>
      <c r="Q97" s="7">
        <f t="shared" si="6"/>
        <v>565259</v>
      </c>
      <c r="R97" s="7">
        <f t="shared" si="7"/>
        <v>553787</v>
      </c>
      <c r="S97" s="5" t="s">
        <v>47</v>
      </c>
      <c r="T97" s="5">
        <v>100802</v>
      </c>
      <c r="U97" s="5" t="s">
        <v>27</v>
      </c>
      <c r="V97" s="5">
        <v>47020001</v>
      </c>
      <c r="W97" s="5" t="s">
        <v>28</v>
      </c>
    </row>
    <row r="98" spans="2:23" x14ac:dyDescent="0.25">
      <c r="B98" s="4">
        <v>21001858</v>
      </c>
      <c r="C98" s="4">
        <v>0</v>
      </c>
      <c r="D98" s="5">
        <v>21020011</v>
      </c>
      <c r="E98" s="4" t="s">
        <v>125</v>
      </c>
      <c r="F98" s="4">
        <v>1061</v>
      </c>
      <c r="G98" s="6">
        <v>40634</v>
      </c>
      <c r="H98" s="7">
        <v>883867</v>
      </c>
      <c r="I98" s="7">
        <v>0</v>
      </c>
      <c r="J98" s="7">
        <v>0</v>
      </c>
      <c r="K98" s="7">
        <v>0</v>
      </c>
      <c r="L98" s="7">
        <f t="shared" si="4"/>
        <v>883867</v>
      </c>
      <c r="M98" s="7">
        <v>-154013</v>
      </c>
      <c r="N98" s="7">
        <v>-14987</v>
      </c>
      <c r="O98" s="7">
        <v>0</v>
      </c>
      <c r="P98" s="7">
        <f t="shared" si="5"/>
        <v>-169000</v>
      </c>
      <c r="Q98" s="7">
        <f t="shared" si="6"/>
        <v>729854</v>
      </c>
      <c r="R98" s="7">
        <f t="shared" si="7"/>
        <v>714867</v>
      </c>
      <c r="S98" s="5" t="s">
        <v>47</v>
      </c>
      <c r="T98" s="5">
        <v>100801</v>
      </c>
      <c r="U98" s="5" t="s">
        <v>32</v>
      </c>
      <c r="V98" s="5">
        <v>47020001</v>
      </c>
      <c r="W98" s="5" t="s">
        <v>28</v>
      </c>
    </row>
    <row r="99" spans="2:23" x14ac:dyDescent="0.25">
      <c r="B99" s="4">
        <v>21001868</v>
      </c>
      <c r="C99" s="4">
        <v>0</v>
      </c>
      <c r="D99" s="5">
        <v>21020011</v>
      </c>
      <c r="E99" s="4" t="s">
        <v>123</v>
      </c>
      <c r="F99" s="4">
        <v>1062</v>
      </c>
      <c r="G99" s="6">
        <v>40908</v>
      </c>
      <c r="H99" s="7">
        <v>1085448</v>
      </c>
      <c r="I99" s="7">
        <v>0</v>
      </c>
      <c r="J99" s="7">
        <v>0</v>
      </c>
      <c r="K99" s="7">
        <v>0</v>
      </c>
      <c r="L99" s="7">
        <f t="shared" si="4"/>
        <v>1085448</v>
      </c>
      <c r="M99" s="7">
        <v>-174860</v>
      </c>
      <c r="N99" s="7">
        <v>-18515</v>
      </c>
      <c r="O99" s="7">
        <v>0</v>
      </c>
      <c r="P99" s="7">
        <f t="shared" si="5"/>
        <v>-193375</v>
      </c>
      <c r="Q99" s="7">
        <f t="shared" si="6"/>
        <v>910588</v>
      </c>
      <c r="R99" s="7">
        <f t="shared" si="7"/>
        <v>892073</v>
      </c>
      <c r="S99" s="5" t="s">
        <v>47</v>
      </c>
      <c r="T99" s="5">
        <v>100802</v>
      </c>
      <c r="U99" s="5" t="s">
        <v>27</v>
      </c>
      <c r="V99" s="5">
        <v>47020001</v>
      </c>
      <c r="W99" s="5" t="s">
        <v>28</v>
      </c>
    </row>
    <row r="100" spans="2:23" x14ac:dyDescent="0.25">
      <c r="B100" s="4">
        <v>21001869</v>
      </c>
      <c r="C100" s="4">
        <v>0</v>
      </c>
      <c r="D100" s="5">
        <v>21020011</v>
      </c>
      <c r="E100" s="4" t="s">
        <v>126</v>
      </c>
      <c r="F100" s="4">
        <v>1061</v>
      </c>
      <c r="G100" s="6">
        <v>41182</v>
      </c>
      <c r="H100" s="7">
        <v>1099248</v>
      </c>
      <c r="I100" s="7">
        <v>0</v>
      </c>
      <c r="J100" s="7">
        <v>0</v>
      </c>
      <c r="K100" s="7">
        <v>0</v>
      </c>
      <c r="L100" s="7">
        <f t="shared" si="4"/>
        <v>1099248</v>
      </c>
      <c r="M100" s="7">
        <v>-150010</v>
      </c>
      <c r="N100" s="7">
        <v>-17365</v>
      </c>
      <c r="O100" s="7">
        <v>0</v>
      </c>
      <c r="P100" s="7">
        <f t="shared" si="5"/>
        <v>-167375</v>
      </c>
      <c r="Q100" s="7">
        <f t="shared" si="6"/>
        <v>949238</v>
      </c>
      <c r="R100" s="7">
        <f t="shared" si="7"/>
        <v>931873</v>
      </c>
      <c r="S100" s="5" t="s">
        <v>47</v>
      </c>
      <c r="T100" s="5">
        <v>100801</v>
      </c>
      <c r="U100" s="5" t="s">
        <v>32</v>
      </c>
      <c r="V100" s="5">
        <v>47020001</v>
      </c>
      <c r="W100" s="5" t="s">
        <v>28</v>
      </c>
    </row>
    <row r="101" spans="2:23" x14ac:dyDescent="0.25">
      <c r="B101" s="4">
        <v>21001874</v>
      </c>
      <c r="C101" s="4">
        <v>0</v>
      </c>
      <c r="D101" s="5">
        <v>21020011</v>
      </c>
      <c r="E101" s="4" t="s">
        <v>123</v>
      </c>
      <c r="F101" s="4">
        <v>1062</v>
      </c>
      <c r="G101" s="6">
        <v>40269</v>
      </c>
      <c r="H101" s="7">
        <v>1152914</v>
      </c>
      <c r="I101" s="7">
        <v>0</v>
      </c>
      <c r="J101" s="7">
        <v>0</v>
      </c>
      <c r="K101" s="7">
        <v>0</v>
      </c>
      <c r="L101" s="7">
        <f t="shared" si="4"/>
        <v>1152914</v>
      </c>
      <c r="M101" s="7">
        <v>-218156</v>
      </c>
      <c r="N101" s="7">
        <v>-18965</v>
      </c>
      <c r="O101" s="7">
        <v>0</v>
      </c>
      <c r="P101" s="7">
        <f t="shared" si="5"/>
        <v>-237121</v>
      </c>
      <c r="Q101" s="7">
        <f t="shared" si="6"/>
        <v>934758</v>
      </c>
      <c r="R101" s="7">
        <f t="shared" si="7"/>
        <v>915793</v>
      </c>
      <c r="S101" s="5" t="s">
        <v>47</v>
      </c>
      <c r="T101" s="5">
        <v>100802</v>
      </c>
      <c r="U101" s="5" t="s">
        <v>27</v>
      </c>
      <c r="V101" s="5">
        <v>47020001</v>
      </c>
      <c r="W101" s="5" t="s">
        <v>28</v>
      </c>
    </row>
    <row r="102" spans="2:23" x14ac:dyDescent="0.25">
      <c r="B102" s="4">
        <v>21001876</v>
      </c>
      <c r="C102" s="4">
        <v>0</v>
      </c>
      <c r="D102" s="5">
        <v>21020011</v>
      </c>
      <c r="E102" s="4" t="s">
        <v>127</v>
      </c>
      <c r="F102" s="4">
        <v>1061</v>
      </c>
      <c r="G102" s="6">
        <v>40390</v>
      </c>
      <c r="H102" s="7">
        <v>1208678</v>
      </c>
      <c r="I102" s="7">
        <v>0</v>
      </c>
      <c r="J102" s="7">
        <v>0</v>
      </c>
      <c r="K102" s="7">
        <v>0</v>
      </c>
      <c r="L102" s="7">
        <f t="shared" si="4"/>
        <v>1208678</v>
      </c>
      <c r="M102" s="7">
        <v>-209638</v>
      </c>
      <c r="N102" s="7">
        <v>-19027</v>
      </c>
      <c r="O102" s="7">
        <v>0</v>
      </c>
      <c r="P102" s="7">
        <f t="shared" si="5"/>
        <v>-228665</v>
      </c>
      <c r="Q102" s="7">
        <f t="shared" si="6"/>
        <v>999040</v>
      </c>
      <c r="R102" s="7">
        <f t="shared" si="7"/>
        <v>980013</v>
      </c>
      <c r="S102" s="5" t="s">
        <v>47</v>
      </c>
      <c r="T102" s="5">
        <v>100801</v>
      </c>
      <c r="U102" s="5" t="s">
        <v>32</v>
      </c>
      <c r="V102" s="5">
        <v>47020001</v>
      </c>
      <c r="W102" s="5" t="s">
        <v>28</v>
      </c>
    </row>
    <row r="103" spans="2:23" x14ac:dyDescent="0.25">
      <c r="B103" s="4">
        <v>21001899</v>
      </c>
      <c r="C103" s="4">
        <v>0</v>
      </c>
      <c r="D103" s="5">
        <v>21020011</v>
      </c>
      <c r="E103" s="4" t="s">
        <v>128</v>
      </c>
      <c r="F103" s="4">
        <v>1061</v>
      </c>
      <c r="G103" s="6">
        <v>40816</v>
      </c>
      <c r="H103" s="7">
        <v>2026634</v>
      </c>
      <c r="I103" s="7">
        <v>0</v>
      </c>
      <c r="J103" s="7">
        <v>0</v>
      </c>
      <c r="K103" s="7">
        <v>0</v>
      </c>
      <c r="L103" s="7">
        <f t="shared" si="4"/>
        <v>2026634</v>
      </c>
      <c r="M103" s="7">
        <v>-311207</v>
      </c>
      <c r="N103" s="7">
        <v>-31965</v>
      </c>
      <c r="O103" s="7">
        <v>0</v>
      </c>
      <c r="P103" s="7">
        <f t="shared" si="5"/>
        <v>-343172</v>
      </c>
      <c r="Q103" s="7">
        <f t="shared" si="6"/>
        <v>1715427</v>
      </c>
      <c r="R103" s="7">
        <f t="shared" si="7"/>
        <v>1683462</v>
      </c>
      <c r="S103" s="5" t="s">
        <v>47</v>
      </c>
      <c r="T103" s="5">
        <v>100801</v>
      </c>
      <c r="U103" s="5" t="s">
        <v>32</v>
      </c>
      <c r="V103" s="5">
        <v>47020001</v>
      </c>
      <c r="W103" s="5" t="s">
        <v>28</v>
      </c>
    </row>
    <row r="104" spans="2:23" x14ac:dyDescent="0.25">
      <c r="B104" s="4">
        <v>21001922</v>
      </c>
      <c r="C104" s="4">
        <v>0</v>
      </c>
      <c r="D104" s="5">
        <v>21020011</v>
      </c>
      <c r="E104" s="4" t="s">
        <v>123</v>
      </c>
      <c r="F104" s="4">
        <v>1062</v>
      </c>
      <c r="G104" s="6">
        <v>40816</v>
      </c>
      <c r="H104" s="7">
        <v>3375648</v>
      </c>
      <c r="I104" s="7">
        <v>0</v>
      </c>
      <c r="J104" s="7">
        <v>0</v>
      </c>
      <c r="K104" s="7">
        <v>0</v>
      </c>
      <c r="L104" s="7">
        <f t="shared" si="4"/>
        <v>3375648</v>
      </c>
      <c r="M104" s="7">
        <v>-557470</v>
      </c>
      <c r="N104" s="7">
        <v>-57288</v>
      </c>
      <c r="O104" s="7">
        <v>0</v>
      </c>
      <c r="P104" s="7">
        <f t="shared" si="5"/>
        <v>-614758</v>
      </c>
      <c r="Q104" s="7">
        <f t="shared" si="6"/>
        <v>2818178</v>
      </c>
      <c r="R104" s="7">
        <f t="shared" si="7"/>
        <v>2760890</v>
      </c>
      <c r="S104" s="5" t="s">
        <v>47</v>
      </c>
      <c r="T104" s="5">
        <v>100802</v>
      </c>
      <c r="U104" s="5" t="s">
        <v>27</v>
      </c>
      <c r="V104" s="5">
        <v>47020001</v>
      </c>
      <c r="W104" s="5" t="s">
        <v>28</v>
      </c>
    </row>
    <row r="105" spans="2:23" x14ac:dyDescent="0.25">
      <c r="B105" s="4">
        <v>21001960</v>
      </c>
      <c r="C105" s="4">
        <v>0</v>
      </c>
      <c r="D105" s="5">
        <v>21020011</v>
      </c>
      <c r="E105" s="4" t="s">
        <v>129</v>
      </c>
      <c r="F105" s="4">
        <v>1062</v>
      </c>
      <c r="G105" s="6">
        <v>40451</v>
      </c>
      <c r="H105" s="7">
        <v>7177428</v>
      </c>
      <c r="I105" s="7">
        <v>0</v>
      </c>
      <c r="J105" s="7">
        <v>0</v>
      </c>
      <c r="K105" s="7">
        <v>0</v>
      </c>
      <c r="L105" s="7">
        <f t="shared" si="4"/>
        <v>7177428</v>
      </c>
      <c r="M105" s="7">
        <v>-1224402</v>
      </c>
      <c r="N105" s="7">
        <v>-113016</v>
      </c>
      <c r="O105" s="7">
        <v>0</v>
      </c>
      <c r="P105" s="7">
        <f t="shared" si="5"/>
        <v>-1337418</v>
      </c>
      <c r="Q105" s="7">
        <f t="shared" si="6"/>
        <v>5953026</v>
      </c>
      <c r="R105" s="7">
        <f t="shared" si="7"/>
        <v>5840010</v>
      </c>
      <c r="S105" s="5" t="s">
        <v>47</v>
      </c>
      <c r="T105" s="5">
        <v>100802</v>
      </c>
      <c r="U105" s="5" t="s">
        <v>27</v>
      </c>
      <c r="V105" s="5">
        <v>47020001</v>
      </c>
      <c r="W105" s="5" t="s">
        <v>28</v>
      </c>
    </row>
    <row r="106" spans="2:23" x14ac:dyDescent="0.25">
      <c r="B106" s="4">
        <v>21001962</v>
      </c>
      <c r="C106" s="4">
        <v>0</v>
      </c>
      <c r="D106" s="5">
        <v>21020011</v>
      </c>
      <c r="E106" s="4" t="s">
        <v>125</v>
      </c>
      <c r="F106" s="4">
        <v>1061</v>
      </c>
      <c r="G106" s="6">
        <v>40360</v>
      </c>
      <c r="H106" s="7">
        <v>7322904</v>
      </c>
      <c r="I106" s="7">
        <v>0</v>
      </c>
      <c r="J106" s="7">
        <v>0</v>
      </c>
      <c r="K106" s="7">
        <v>0</v>
      </c>
      <c r="L106" s="7">
        <f t="shared" si="4"/>
        <v>7322904</v>
      </c>
      <c r="M106" s="7">
        <v>-1364294</v>
      </c>
      <c r="N106" s="7">
        <v>-122238</v>
      </c>
      <c r="O106" s="7">
        <v>0</v>
      </c>
      <c r="P106" s="7">
        <f t="shared" si="5"/>
        <v>-1486532</v>
      </c>
      <c r="Q106" s="7">
        <f t="shared" si="6"/>
        <v>5958610</v>
      </c>
      <c r="R106" s="7">
        <f t="shared" si="7"/>
        <v>5836372</v>
      </c>
      <c r="S106" s="5" t="s">
        <v>47</v>
      </c>
      <c r="T106" s="5">
        <v>100801</v>
      </c>
      <c r="U106" s="5" t="s">
        <v>32</v>
      </c>
      <c r="V106" s="5">
        <v>47020001</v>
      </c>
      <c r="W106" s="5" t="s">
        <v>28</v>
      </c>
    </row>
    <row r="107" spans="2:23" x14ac:dyDescent="0.25">
      <c r="B107" s="4">
        <v>21001982</v>
      </c>
      <c r="C107" s="4">
        <v>0</v>
      </c>
      <c r="D107" s="5">
        <v>21020011</v>
      </c>
      <c r="E107" s="4" t="s">
        <v>86</v>
      </c>
      <c r="F107" s="4">
        <v>1061</v>
      </c>
      <c r="G107" s="6">
        <v>40816</v>
      </c>
      <c r="H107" s="7">
        <v>9048988</v>
      </c>
      <c r="I107" s="7">
        <v>0</v>
      </c>
      <c r="J107" s="7">
        <v>0</v>
      </c>
      <c r="K107" s="7">
        <v>0</v>
      </c>
      <c r="L107" s="7">
        <f t="shared" si="4"/>
        <v>9048988</v>
      </c>
      <c r="M107" s="7">
        <v>-1389544</v>
      </c>
      <c r="N107" s="7">
        <v>-142724</v>
      </c>
      <c r="O107" s="7">
        <v>0</v>
      </c>
      <c r="P107" s="7">
        <f t="shared" si="5"/>
        <v>-1532268</v>
      </c>
      <c r="Q107" s="7">
        <f t="shared" si="6"/>
        <v>7659444</v>
      </c>
      <c r="R107" s="7">
        <f t="shared" si="7"/>
        <v>7516720</v>
      </c>
      <c r="S107" s="5" t="s">
        <v>47</v>
      </c>
      <c r="T107" s="5">
        <v>100801</v>
      </c>
      <c r="U107" s="5" t="s">
        <v>32</v>
      </c>
      <c r="V107" s="5">
        <v>47020001</v>
      </c>
      <c r="W107" s="5" t="s">
        <v>28</v>
      </c>
    </row>
    <row r="108" spans="2:23" x14ac:dyDescent="0.25">
      <c r="B108" s="4">
        <v>21001990</v>
      </c>
      <c r="C108" s="4">
        <v>0</v>
      </c>
      <c r="D108" s="5">
        <v>21020011</v>
      </c>
      <c r="E108" s="4" t="s">
        <v>125</v>
      </c>
      <c r="F108" s="4">
        <v>1061</v>
      </c>
      <c r="G108" s="6">
        <v>40908</v>
      </c>
      <c r="H108" s="7">
        <v>11457512</v>
      </c>
      <c r="I108" s="7">
        <v>0</v>
      </c>
      <c r="J108" s="7">
        <v>0</v>
      </c>
      <c r="K108" s="7">
        <v>0</v>
      </c>
      <c r="L108" s="7">
        <f t="shared" si="4"/>
        <v>11457512</v>
      </c>
      <c r="M108" s="7">
        <v>-1858764</v>
      </c>
      <c r="N108" s="7">
        <v>-197296</v>
      </c>
      <c r="O108" s="7">
        <v>0</v>
      </c>
      <c r="P108" s="7">
        <f t="shared" si="5"/>
        <v>-2056060</v>
      </c>
      <c r="Q108" s="7">
        <f t="shared" si="6"/>
        <v>9598748</v>
      </c>
      <c r="R108" s="7">
        <f t="shared" si="7"/>
        <v>9401452</v>
      </c>
      <c r="S108" s="5" t="s">
        <v>47</v>
      </c>
      <c r="T108" s="5">
        <v>100801</v>
      </c>
      <c r="U108" s="5" t="s">
        <v>32</v>
      </c>
      <c r="V108" s="5">
        <v>47020001</v>
      </c>
      <c r="W108" s="5" t="s">
        <v>28</v>
      </c>
    </row>
    <row r="109" spans="2:23" x14ac:dyDescent="0.25">
      <c r="B109" s="4">
        <v>21001995</v>
      </c>
      <c r="C109" s="4">
        <v>0</v>
      </c>
      <c r="D109" s="5">
        <v>21020011</v>
      </c>
      <c r="E109" s="4" t="s">
        <v>125</v>
      </c>
      <c r="F109" s="4">
        <v>1061</v>
      </c>
      <c r="G109" s="6">
        <v>40269</v>
      </c>
      <c r="H109" s="7">
        <v>12169652</v>
      </c>
      <c r="I109" s="7">
        <v>0</v>
      </c>
      <c r="J109" s="7">
        <v>0</v>
      </c>
      <c r="K109" s="7">
        <v>0</v>
      </c>
      <c r="L109" s="7">
        <f t="shared" si="4"/>
        <v>12169652</v>
      </c>
      <c r="M109" s="7">
        <v>-2315995</v>
      </c>
      <c r="N109" s="7">
        <v>-202077</v>
      </c>
      <c r="O109" s="7">
        <v>0</v>
      </c>
      <c r="P109" s="7">
        <f t="shared" si="5"/>
        <v>-2518072</v>
      </c>
      <c r="Q109" s="7">
        <f t="shared" si="6"/>
        <v>9853657</v>
      </c>
      <c r="R109" s="7">
        <f t="shared" si="7"/>
        <v>9651580</v>
      </c>
      <c r="S109" s="5" t="s">
        <v>47</v>
      </c>
      <c r="T109" s="5">
        <v>100801</v>
      </c>
      <c r="U109" s="5" t="s">
        <v>32</v>
      </c>
      <c r="V109" s="5">
        <v>47020001</v>
      </c>
      <c r="W109" s="5" t="s">
        <v>28</v>
      </c>
    </row>
    <row r="110" spans="2:23" x14ac:dyDescent="0.25">
      <c r="B110" s="4">
        <v>21002036</v>
      </c>
      <c r="C110" s="4">
        <v>0</v>
      </c>
      <c r="D110" s="5">
        <v>21020011</v>
      </c>
      <c r="E110" s="4" t="s">
        <v>125</v>
      </c>
      <c r="F110" s="4">
        <v>1061</v>
      </c>
      <c r="G110" s="6">
        <v>40816</v>
      </c>
      <c r="H110" s="7">
        <v>35631840</v>
      </c>
      <c r="I110" s="7">
        <v>0</v>
      </c>
      <c r="J110" s="7">
        <v>0</v>
      </c>
      <c r="K110" s="7">
        <v>0</v>
      </c>
      <c r="L110" s="7">
        <f t="shared" si="4"/>
        <v>35631840</v>
      </c>
      <c r="M110" s="7">
        <v>-5924672</v>
      </c>
      <c r="N110" s="7">
        <v>-610459</v>
      </c>
      <c r="O110" s="7">
        <v>0</v>
      </c>
      <c r="P110" s="7">
        <f t="shared" si="5"/>
        <v>-6535131</v>
      </c>
      <c r="Q110" s="7">
        <f t="shared" si="6"/>
        <v>29707168</v>
      </c>
      <c r="R110" s="7">
        <f t="shared" si="7"/>
        <v>29096709</v>
      </c>
      <c r="S110" s="5" t="s">
        <v>47</v>
      </c>
      <c r="T110" s="5">
        <v>100801</v>
      </c>
      <c r="U110" s="5" t="s">
        <v>32</v>
      </c>
      <c r="V110" s="5">
        <v>47020001</v>
      </c>
      <c r="W110" s="5" t="s">
        <v>28</v>
      </c>
    </row>
    <row r="111" spans="2:23" x14ac:dyDescent="0.25">
      <c r="B111" s="4">
        <v>21002094</v>
      </c>
      <c r="C111" s="4">
        <v>0</v>
      </c>
      <c r="D111" s="5">
        <v>21020011</v>
      </c>
      <c r="E111" s="4" t="s">
        <v>130</v>
      </c>
      <c r="F111" s="4">
        <v>1061</v>
      </c>
      <c r="G111" s="6">
        <v>41730</v>
      </c>
      <c r="H111" s="7">
        <v>1955886</v>
      </c>
      <c r="I111" s="7">
        <v>0</v>
      </c>
      <c r="J111" s="7">
        <v>0</v>
      </c>
      <c r="K111" s="7">
        <v>0</v>
      </c>
      <c r="L111" s="7">
        <f t="shared" si="4"/>
        <v>1955886</v>
      </c>
      <c r="M111" s="7">
        <v>-216776</v>
      </c>
      <c r="N111" s="7">
        <v>-30968</v>
      </c>
      <c r="O111" s="7">
        <v>0</v>
      </c>
      <c r="P111" s="7">
        <f t="shared" si="5"/>
        <v>-247744</v>
      </c>
      <c r="Q111" s="7">
        <f t="shared" si="6"/>
        <v>1739110</v>
      </c>
      <c r="R111" s="7">
        <f t="shared" si="7"/>
        <v>1708142</v>
      </c>
      <c r="S111" s="5" t="s">
        <v>47</v>
      </c>
      <c r="T111" s="5">
        <v>100801</v>
      </c>
      <c r="U111" s="5" t="s">
        <v>32</v>
      </c>
      <c r="V111" s="5">
        <v>47020001</v>
      </c>
      <c r="W111" s="5" t="s">
        <v>28</v>
      </c>
    </row>
    <row r="112" spans="2:23" x14ac:dyDescent="0.25">
      <c r="B112" s="4">
        <v>21002105</v>
      </c>
      <c r="C112" s="4">
        <v>0</v>
      </c>
      <c r="D112" s="5">
        <v>21020011</v>
      </c>
      <c r="E112" s="4" t="s">
        <v>131</v>
      </c>
      <c r="F112" s="4">
        <v>1062</v>
      </c>
      <c r="G112" s="6">
        <v>43539</v>
      </c>
      <c r="H112" s="7">
        <v>1551071</v>
      </c>
      <c r="I112" s="7">
        <v>0</v>
      </c>
      <c r="J112" s="7">
        <v>0</v>
      </c>
      <c r="K112" s="7">
        <v>0</v>
      </c>
      <c r="L112" s="7">
        <f t="shared" si="4"/>
        <v>1551071</v>
      </c>
      <c r="M112" s="7">
        <v>-50262</v>
      </c>
      <c r="N112" s="7">
        <v>-24559</v>
      </c>
      <c r="O112" s="7">
        <v>0</v>
      </c>
      <c r="P112" s="7">
        <f t="shared" si="5"/>
        <v>-74821</v>
      </c>
      <c r="Q112" s="7">
        <f t="shared" si="6"/>
        <v>1500809</v>
      </c>
      <c r="R112" s="7">
        <f t="shared" si="7"/>
        <v>1476250</v>
      </c>
      <c r="S112" s="5" t="s">
        <v>47</v>
      </c>
      <c r="T112" s="5">
        <v>100802</v>
      </c>
      <c r="U112" s="5" t="s">
        <v>27</v>
      </c>
      <c r="V112" s="5">
        <v>47020001</v>
      </c>
      <c r="W112" s="5" t="s">
        <v>28</v>
      </c>
    </row>
    <row r="113" spans="2:23" x14ac:dyDescent="0.25">
      <c r="B113" s="4">
        <v>21002106</v>
      </c>
      <c r="C113" s="4">
        <v>0</v>
      </c>
      <c r="D113" s="5">
        <v>21020011</v>
      </c>
      <c r="E113" s="4" t="s">
        <v>132</v>
      </c>
      <c r="F113" s="4">
        <v>1062</v>
      </c>
      <c r="G113" s="6">
        <v>43539</v>
      </c>
      <c r="H113" s="7">
        <v>1779562</v>
      </c>
      <c r="I113" s="7">
        <v>0</v>
      </c>
      <c r="J113" s="7">
        <v>0</v>
      </c>
      <c r="K113" s="7">
        <v>0</v>
      </c>
      <c r="L113" s="7">
        <f t="shared" si="4"/>
        <v>1779562</v>
      </c>
      <c r="M113" s="7">
        <v>-57664</v>
      </c>
      <c r="N113" s="7">
        <v>-28176</v>
      </c>
      <c r="O113" s="7">
        <v>0</v>
      </c>
      <c r="P113" s="7">
        <f t="shared" si="5"/>
        <v>-85840</v>
      </c>
      <c r="Q113" s="7">
        <f t="shared" si="6"/>
        <v>1721898</v>
      </c>
      <c r="R113" s="7">
        <f t="shared" si="7"/>
        <v>1693722</v>
      </c>
      <c r="S113" s="5" t="s">
        <v>47</v>
      </c>
      <c r="T113" s="5">
        <v>100802</v>
      </c>
      <c r="U113" s="5" t="s">
        <v>27</v>
      </c>
      <c r="V113" s="5">
        <v>47020001</v>
      </c>
      <c r="W113" s="5" t="s">
        <v>28</v>
      </c>
    </row>
    <row r="114" spans="2:23" x14ac:dyDescent="0.25">
      <c r="B114" s="4">
        <v>21002107</v>
      </c>
      <c r="C114" s="4">
        <v>0</v>
      </c>
      <c r="D114" s="5">
        <v>21020011</v>
      </c>
      <c r="E114" s="4" t="s">
        <v>133</v>
      </c>
      <c r="F114" s="4">
        <v>1062</v>
      </c>
      <c r="G114" s="6">
        <v>43539</v>
      </c>
      <c r="H114" s="7">
        <v>1312733.3799999999</v>
      </c>
      <c r="I114" s="7">
        <v>0</v>
      </c>
      <c r="J114" s="7">
        <v>0</v>
      </c>
      <c r="K114" s="7">
        <v>0</v>
      </c>
      <c r="L114" s="7">
        <f t="shared" si="4"/>
        <v>1312733.3799999999</v>
      </c>
      <c r="M114" s="7">
        <v>-42538.38</v>
      </c>
      <c r="N114" s="7">
        <v>-20785</v>
      </c>
      <c r="O114" s="7">
        <v>0</v>
      </c>
      <c r="P114" s="7">
        <f t="shared" si="5"/>
        <v>-63323.38</v>
      </c>
      <c r="Q114" s="7">
        <f t="shared" si="6"/>
        <v>1270195</v>
      </c>
      <c r="R114" s="7">
        <f t="shared" si="7"/>
        <v>1249410</v>
      </c>
      <c r="S114" s="5" t="s">
        <v>47</v>
      </c>
      <c r="T114" s="5">
        <v>100802</v>
      </c>
      <c r="U114" s="5" t="s">
        <v>27</v>
      </c>
      <c r="V114" s="5">
        <v>47020001</v>
      </c>
      <c r="W114" s="5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8C52D-B731-453B-9060-36B44F0DE116}">
  <dimension ref="B2:W362"/>
  <sheetViews>
    <sheetView workbookViewId="0">
      <selection activeCell="E17" sqref="E17"/>
    </sheetView>
  </sheetViews>
  <sheetFormatPr defaultRowHeight="15" x14ac:dyDescent="0.25"/>
  <cols>
    <col min="2" max="2" width="9" bestFit="1" customWidth="1"/>
    <col min="3" max="3" width="10.42578125" bestFit="1" customWidth="1"/>
    <col min="5" max="5" width="42" customWidth="1"/>
    <col min="6" max="6" width="7" bestFit="1" customWidth="1"/>
    <col min="7" max="7" width="12.7109375" bestFit="1" customWidth="1"/>
    <col min="8" max="8" width="20.140625" bestFit="1" customWidth="1"/>
    <col min="9" max="9" width="15.5703125" bestFit="1" customWidth="1"/>
    <col min="10" max="10" width="17.85546875" bestFit="1" customWidth="1"/>
    <col min="11" max="11" width="15.5703125" bestFit="1" customWidth="1"/>
    <col min="12" max="12" width="19.85546875" bestFit="1" customWidth="1"/>
    <col min="13" max="13" width="18.85546875" customWidth="1"/>
    <col min="14" max="14" width="17.85546875" customWidth="1"/>
    <col min="15" max="15" width="14.5703125" customWidth="1"/>
    <col min="16" max="16" width="18.85546875" customWidth="1"/>
    <col min="17" max="17" width="28.140625" customWidth="1"/>
    <col min="18" max="18" width="29.140625" customWidth="1"/>
    <col min="19" max="19" width="16.42578125" customWidth="1"/>
    <col min="21" max="21" width="24.5703125" bestFit="1" customWidth="1"/>
  </cols>
  <sheetData>
    <row r="2" spans="2:23" x14ac:dyDescent="0.25">
      <c r="B2" s="1" t="s">
        <v>0</v>
      </c>
    </row>
    <row r="3" spans="2:23" x14ac:dyDescent="0.25">
      <c r="B3" s="2" t="s">
        <v>1</v>
      </c>
      <c r="C3" s="2" t="s">
        <v>2</v>
      </c>
      <c r="R3" t="s">
        <v>3</v>
      </c>
    </row>
    <row r="4" spans="2:23" x14ac:dyDescent="0.25"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  <c r="Q4" s="3" t="s">
        <v>19</v>
      </c>
      <c r="R4" s="3" t="str">
        <f>C3</f>
        <v>31.03.2022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</row>
    <row r="5" spans="2:23" x14ac:dyDescent="0.25">
      <c r="B5" s="4">
        <v>30000818</v>
      </c>
      <c r="C5" s="4">
        <v>0</v>
      </c>
      <c r="D5" s="5">
        <v>21030011</v>
      </c>
      <c r="E5" s="4" t="s">
        <v>134</v>
      </c>
      <c r="F5" s="4">
        <v>1061</v>
      </c>
      <c r="G5" s="6">
        <v>39082</v>
      </c>
      <c r="H5" s="7">
        <v>94403485</v>
      </c>
      <c r="I5" s="7">
        <v>0</v>
      </c>
      <c r="J5" s="7">
        <v>0</v>
      </c>
      <c r="K5" s="7">
        <v>0</v>
      </c>
      <c r="L5" s="7">
        <f t="shared" ref="L5:L10" si="0">SUM(H5:K5)</f>
        <v>94403485</v>
      </c>
      <c r="M5" s="7">
        <v>-51198715</v>
      </c>
      <c r="N5" s="7">
        <v>-3579734</v>
      </c>
      <c r="O5" s="7">
        <v>0</v>
      </c>
      <c r="P5" s="7">
        <f t="shared" ref="P5:P9" si="1">SUM(M5:O5)</f>
        <v>-54778449</v>
      </c>
      <c r="Q5" s="7">
        <f t="shared" ref="Q5:Q68" si="2">H5+M5</f>
        <v>43204770</v>
      </c>
      <c r="R5" s="7">
        <f t="shared" ref="R5:R68" si="3">L5+P5</f>
        <v>39625036</v>
      </c>
      <c r="S5" s="5" t="s">
        <v>135</v>
      </c>
      <c r="T5" s="5">
        <v>100801</v>
      </c>
      <c r="U5" s="5" t="s">
        <v>32</v>
      </c>
      <c r="V5" s="5">
        <v>47030001</v>
      </c>
      <c r="W5" s="5" t="s">
        <v>28</v>
      </c>
    </row>
    <row r="6" spans="2:23" x14ac:dyDescent="0.25">
      <c r="B6" s="4">
        <v>30000820</v>
      </c>
      <c r="C6" s="4">
        <v>0</v>
      </c>
      <c r="D6" s="5">
        <v>21030011</v>
      </c>
      <c r="E6" s="4" t="s">
        <v>136</v>
      </c>
      <c r="F6" s="4">
        <v>1061</v>
      </c>
      <c r="G6" s="6">
        <v>39082</v>
      </c>
      <c r="H6" s="7">
        <v>353328002</v>
      </c>
      <c r="I6" s="7">
        <v>0</v>
      </c>
      <c r="J6" s="7">
        <v>0</v>
      </c>
      <c r="K6" s="7">
        <v>0</v>
      </c>
      <c r="L6" s="7">
        <f t="shared" si="0"/>
        <v>353328002</v>
      </c>
      <c r="M6" s="7">
        <v>-208598482</v>
      </c>
      <c r="N6" s="7">
        <v>-11819072</v>
      </c>
      <c r="O6" s="7">
        <v>0</v>
      </c>
      <c r="P6" s="7">
        <f t="shared" si="1"/>
        <v>-220417554</v>
      </c>
      <c r="Q6" s="7">
        <f t="shared" si="2"/>
        <v>144729520</v>
      </c>
      <c r="R6" s="7">
        <f t="shared" si="3"/>
        <v>132910448</v>
      </c>
      <c r="S6" s="5" t="s">
        <v>135</v>
      </c>
      <c r="T6" s="5">
        <v>100801</v>
      </c>
      <c r="U6" s="5" t="s">
        <v>32</v>
      </c>
      <c r="V6" s="5">
        <v>47030001</v>
      </c>
      <c r="W6" s="5" t="s">
        <v>28</v>
      </c>
    </row>
    <row r="7" spans="2:23" x14ac:dyDescent="0.25">
      <c r="B7" s="4">
        <v>30000861</v>
      </c>
      <c r="C7" s="4">
        <v>0</v>
      </c>
      <c r="D7" s="5">
        <v>21030011</v>
      </c>
      <c r="E7" s="4" t="s">
        <v>137</v>
      </c>
      <c r="F7" s="4">
        <v>1061</v>
      </c>
      <c r="G7" s="6">
        <v>39082</v>
      </c>
      <c r="H7" s="7">
        <v>154705582</v>
      </c>
      <c r="I7" s="7">
        <v>0</v>
      </c>
      <c r="J7" s="7">
        <v>0</v>
      </c>
      <c r="K7" s="7">
        <v>0</v>
      </c>
      <c r="L7" s="7">
        <f t="shared" si="0"/>
        <v>154705582</v>
      </c>
      <c r="M7" s="7">
        <v>-91335385</v>
      </c>
      <c r="N7" s="7">
        <v>-5175011</v>
      </c>
      <c r="O7" s="7">
        <v>0</v>
      </c>
      <c r="P7" s="7">
        <f t="shared" si="1"/>
        <v>-96510396</v>
      </c>
      <c r="Q7" s="7">
        <f t="shared" si="2"/>
        <v>63370197</v>
      </c>
      <c r="R7" s="7">
        <f t="shared" si="3"/>
        <v>58195186</v>
      </c>
      <c r="S7" s="5" t="s">
        <v>135</v>
      </c>
      <c r="T7" s="5">
        <v>100801</v>
      </c>
      <c r="U7" s="5" t="s">
        <v>32</v>
      </c>
      <c r="V7" s="5">
        <v>47030001</v>
      </c>
      <c r="W7" s="5" t="s">
        <v>28</v>
      </c>
    </row>
    <row r="8" spans="2:23" x14ac:dyDescent="0.25">
      <c r="B8" s="4">
        <v>30000895</v>
      </c>
      <c r="C8" s="4">
        <v>0</v>
      </c>
      <c r="D8" s="5">
        <v>21030011</v>
      </c>
      <c r="E8" s="4" t="s">
        <v>138</v>
      </c>
      <c r="F8" s="4">
        <v>1063</v>
      </c>
      <c r="G8" s="6">
        <v>39436</v>
      </c>
      <c r="H8" s="7">
        <v>119219459</v>
      </c>
      <c r="I8" s="7">
        <v>0</v>
      </c>
      <c r="J8" s="7">
        <v>0</v>
      </c>
      <c r="K8" s="7">
        <v>0</v>
      </c>
      <c r="L8" s="7">
        <f t="shared" si="0"/>
        <v>119219459</v>
      </c>
      <c r="M8" s="7">
        <v>-65853527</v>
      </c>
      <c r="N8" s="7">
        <v>-4045548</v>
      </c>
      <c r="O8" s="7">
        <v>0</v>
      </c>
      <c r="P8" s="7">
        <f t="shared" si="1"/>
        <v>-69899075</v>
      </c>
      <c r="Q8" s="7">
        <f t="shared" si="2"/>
        <v>53365932</v>
      </c>
      <c r="R8" s="7">
        <f t="shared" si="3"/>
        <v>49320384</v>
      </c>
      <c r="S8" s="5" t="s">
        <v>135</v>
      </c>
      <c r="T8" s="5">
        <v>100803</v>
      </c>
      <c r="U8" s="5" t="s">
        <v>40</v>
      </c>
      <c r="V8" s="5">
        <v>47030001</v>
      </c>
      <c r="W8" s="5" t="s">
        <v>28</v>
      </c>
    </row>
    <row r="9" spans="2:23" x14ac:dyDescent="0.25">
      <c r="B9" s="4">
        <v>30000904</v>
      </c>
      <c r="C9" s="4">
        <v>0</v>
      </c>
      <c r="D9" s="5">
        <v>21030011</v>
      </c>
      <c r="E9" s="4" t="s">
        <v>139</v>
      </c>
      <c r="F9" s="4">
        <v>1063</v>
      </c>
      <c r="G9" s="6">
        <v>39356</v>
      </c>
      <c r="H9" s="7">
        <v>86828304</v>
      </c>
      <c r="I9" s="7">
        <v>0</v>
      </c>
      <c r="J9" s="7">
        <f>-10310918-3208058.49</f>
        <v>-13518976.49</v>
      </c>
      <c r="K9" s="7">
        <v>0</v>
      </c>
      <c r="L9" s="7">
        <f t="shared" si="0"/>
        <v>73309327.510000005</v>
      </c>
      <c r="M9" s="7">
        <v>-49260810</v>
      </c>
      <c r="N9" s="7">
        <v>-2851357.4</v>
      </c>
      <c r="O9" s="7">
        <v>0</v>
      </c>
      <c r="P9" s="7">
        <f t="shared" si="1"/>
        <v>-52112167.399999999</v>
      </c>
      <c r="Q9" s="7">
        <f t="shared" si="2"/>
        <v>37567494</v>
      </c>
      <c r="R9" s="7">
        <f t="shared" si="3"/>
        <v>21197160.110000007</v>
      </c>
      <c r="S9" s="5" t="s">
        <v>135</v>
      </c>
      <c r="T9" s="5">
        <v>100803</v>
      </c>
      <c r="U9" s="5" t="s">
        <v>40</v>
      </c>
      <c r="V9" s="5">
        <v>47030001</v>
      </c>
      <c r="W9" s="5" t="s">
        <v>28</v>
      </c>
    </row>
    <row r="10" spans="2:23" x14ac:dyDescent="0.25">
      <c r="B10" s="4">
        <v>30000953</v>
      </c>
      <c r="C10" s="4">
        <v>0</v>
      </c>
      <c r="D10" s="5">
        <v>21030011</v>
      </c>
      <c r="E10" s="4" t="s">
        <v>140</v>
      </c>
      <c r="F10" s="4">
        <v>1061</v>
      </c>
      <c r="G10" s="6">
        <v>39082</v>
      </c>
      <c r="H10" s="7">
        <v>50731918</v>
      </c>
      <c r="I10" s="7">
        <v>0</v>
      </c>
      <c r="J10" s="7">
        <v>0</v>
      </c>
      <c r="K10" s="7">
        <v>0</v>
      </c>
      <c r="L10" s="7">
        <f t="shared" si="0"/>
        <v>50731918</v>
      </c>
      <c r="M10" s="7">
        <v>-29698248</v>
      </c>
      <c r="N10" s="7">
        <v>-1720549</v>
      </c>
      <c r="O10" s="7">
        <v>0</v>
      </c>
      <c r="P10" s="7">
        <f t="shared" ref="P10:P14" si="4">SUM(M10:O10)</f>
        <v>-31418797</v>
      </c>
      <c r="Q10" s="7">
        <f t="shared" si="2"/>
        <v>21033670</v>
      </c>
      <c r="R10" s="7">
        <f t="shared" si="3"/>
        <v>19313121</v>
      </c>
      <c r="S10" s="5" t="s">
        <v>135</v>
      </c>
      <c r="T10" s="5">
        <v>100801</v>
      </c>
      <c r="U10" s="5" t="s">
        <v>32</v>
      </c>
      <c r="V10" s="5">
        <v>47030001</v>
      </c>
      <c r="W10" s="5" t="s">
        <v>28</v>
      </c>
    </row>
    <row r="11" spans="2:23" x14ac:dyDescent="0.25">
      <c r="B11" s="4">
        <v>30000956</v>
      </c>
      <c r="C11" s="4">
        <v>0</v>
      </c>
      <c r="D11" s="5">
        <v>21030011</v>
      </c>
      <c r="E11" s="4" t="s">
        <v>141</v>
      </c>
      <c r="F11" s="4">
        <v>1062</v>
      </c>
      <c r="G11" s="6">
        <v>39264</v>
      </c>
      <c r="H11" s="7">
        <v>101483662</v>
      </c>
      <c r="I11" s="7">
        <v>0</v>
      </c>
      <c r="J11" s="7">
        <v>0</v>
      </c>
      <c r="K11" s="7">
        <v>0</v>
      </c>
      <c r="L11" s="7">
        <f t="shared" ref="L11:L74" si="5">SUM(H11:K11)</f>
        <v>101483662</v>
      </c>
      <c r="M11" s="7">
        <v>-58380884</v>
      </c>
      <c r="N11" s="7">
        <v>-3381349</v>
      </c>
      <c r="O11" s="7">
        <v>0</v>
      </c>
      <c r="P11" s="7">
        <f t="shared" si="4"/>
        <v>-61762233</v>
      </c>
      <c r="Q11" s="7">
        <f t="shared" si="2"/>
        <v>43102778</v>
      </c>
      <c r="R11" s="7">
        <f t="shared" si="3"/>
        <v>39721429</v>
      </c>
      <c r="S11" s="5" t="s">
        <v>135</v>
      </c>
      <c r="T11" s="5">
        <v>100802</v>
      </c>
      <c r="U11" s="5" t="s">
        <v>27</v>
      </c>
      <c r="V11" s="5">
        <v>47030001</v>
      </c>
      <c r="W11" s="5" t="s">
        <v>28</v>
      </c>
    </row>
    <row r="12" spans="2:23" x14ac:dyDescent="0.25">
      <c r="B12" s="4">
        <v>30000957</v>
      </c>
      <c r="C12" s="4">
        <v>0</v>
      </c>
      <c r="D12" s="5">
        <v>21030011</v>
      </c>
      <c r="E12" s="4" t="s">
        <v>142</v>
      </c>
      <c r="F12" s="4">
        <v>1061</v>
      </c>
      <c r="G12" s="6">
        <v>39082</v>
      </c>
      <c r="H12" s="7">
        <v>73573791</v>
      </c>
      <c r="I12" s="7">
        <v>0</v>
      </c>
      <c r="J12" s="7">
        <v>0</v>
      </c>
      <c r="K12" s="7">
        <v>0</v>
      </c>
      <c r="L12" s="7">
        <f t="shared" si="5"/>
        <v>73573791</v>
      </c>
      <c r="M12" s="7">
        <v>-43571625</v>
      </c>
      <c r="N12" s="7">
        <v>-2448540</v>
      </c>
      <c r="O12" s="7">
        <v>0</v>
      </c>
      <c r="P12" s="7">
        <f t="shared" si="4"/>
        <v>-46020165</v>
      </c>
      <c r="Q12" s="7">
        <f t="shared" si="2"/>
        <v>30002166</v>
      </c>
      <c r="R12" s="7">
        <f t="shared" si="3"/>
        <v>27553626</v>
      </c>
      <c r="S12" s="5" t="s">
        <v>135</v>
      </c>
      <c r="T12" s="5">
        <v>100801</v>
      </c>
      <c r="U12" s="5" t="s">
        <v>32</v>
      </c>
      <c r="V12" s="5">
        <v>47030001</v>
      </c>
      <c r="W12" s="5" t="s">
        <v>28</v>
      </c>
    </row>
    <row r="13" spans="2:23" x14ac:dyDescent="0.25">
      <c r="B13" s="4">
        <v>30001010</v>
      </c>
      <c r="C13" s="4">
        <v>0</v>
      </c>
      <c r="D13" s="5">
        <v>21030011</v>
      </c>
      <c r="E13" s="4" t="s">
        <v>143</v>
      </c>
      <c r="F13" s="4">
        <v>1063</v>
      </c>
      <c r="G13" s="6">
        <v>39436</v>
      </c>
      <c r="H13" s="7">
        <v>55528139</v>
      </c>
      <c r="I13" s="7">
        <v>0</v>
      </c>
      <c r="J13" s="7">
        <v>0</v>
      </c>
      <c r="K13" s="7">
        <v>0</v>
      </c>
      <c r="L13" s="7">
        <f t="shared" si="5"/>
        <v>55528139</v>
      </c>
      <c r="M13" s="7">
        <v>-30672207</v>
      </c>
      <c r="N13" s="7">
        <v>-1884271</v>
      </c>
      <c r="O13" s="7">
        <v>0</v>
      </c>
      <c r="P13" s="7">
        <f t="shared" si="4"/>
        <v>-32556478</v>
      </c>
      <c r="Q13" s="7">
        <f t="shared" si="2"/>
        <v>24855932</v>
      </c>
      <c r="R13" s="7">
        <f t="shared" si="3"/>
        <v>22971661</v>
      </c>
      <c r="S13" s="5" t="s">
        <v>135</v>
      </c>
      <c r="T13" s="5">
        <v>100803</v>
      </c>
      <c r="U13" s="5" t="s">
        <v>40</v>
      </c>
      <c r="V13" s="5">
        <v>47030001</v>
      </c>
      <c r="W13" s="5" t="s">
        <v>28</v>
      </c>
    </row>
    <row r="14" spans="2:23" x14ac:dyDescent="0.25">
      <c r="B14" s="4">
        <v>30001022</v>
      </c>
      <c r="C14" s="4">
        <v>0</v>
      </c>
      <c r="D14" s="5">
        <v>21030011</v>
      </c>
      <c r="E14" s="4" t="s">
        <v>144</v>
      </c>
      <c r="F14" s="4">
        <v>1062</v>
      </c>
      <c r="G14" s="6">
        <v>39264</v>
      </c>
      <c r="H14" s="7">
        <v>76134703</v>
      </c>
      <c r="I14" s="7">
        <v>0</v>
      </c>
      <c r="J14" s="7">
        <v>-76134703</v>
      </c>
      <c r="K14" s="7">
        <v>0</v>
      </c>
      <c r="L14" s="7">
        <f t="shared" si="5"/>
        <v>0</v>
      </c>
      <c r="M14" s="7">
        <v>-43816627</v>
      </c>
      <c r="N14" s="7">
        <v>-2535113</v>
      </c>
      <c r="O14" s="7">
        <v>0</v>
      </c>
      <c r="P14" s="7">
        <f t="shared" si="4"/>
        <v>-46351740</v>
      </c>
      <c r="Q14" s="7">
        <f t="shared" si="2"/>
        <v>32318076</v>
      </c>
      <c r="R14" s="7">
        <f t="shared" si="3"/>
        <v>-46351740</v>
      </c>
      <c r="S14" s="5" t="s">
        <v>135</v>
      </c>
      <c r="T14" s="5">
        <v>100802</v>
      </c>
      <c r="U14" s="5" t="s">
        <v>27</v>
      </c>
      <c r="V14" s="5">
        <v>47030001</v>
      </c>
      <c r="W14" s="5" t="s">
        <v>28</v>
      </c>
    </row>
    <row r="15" spans="2:23" x14ac:dyDescent="0.25">
      <c r="B15" s="4">
        <v>30001063</v>
      </c>
      <c r="C15" s="4">
        <v>0</v>
      </c>
      <c r="D15" s="5">
        <v>21030011</v>
      </c>
      <c r="E15" s="4" t="s">
        <v>145</v>
      </c>
      <c r="F15" s="4">
        <v>1061</v>
      </c>
      <c r="G15" s="6">
        <v>39082</v>
      </c>
      <c r="H15" s="7">
        <v>12603491.16</v>
      </c>
      <c r="I15" s="7">
        <v>0</v>
      </c>
      <c r="J15" s="7">
        <v>0</v>
      </c>
      <c r="K15" s="7">
        <v>0</v>
      </c>
      <c r="L15" s="7">
        <f t="shared" si="5"/>
        <v>12603491.16</v>
      </c>
      <c r="M15" s="7">
        <v>-7440875.1600000001</v>
      </c>
      <c r="N15" s="7">
        <v>-421596</v>
      </c>
      <c r="O15" s="7">
        <v>0</v>
      </c>
      <c r="P15" s="7">
        <f t="shared" ref="P15:P57" si="6">SUM(M15:O15)</f>
        <v>-7862471.1600000001</v>
      </c>
      <c r="Q15" s="7">
        <f t="shared" si="2"/>
        <v>5162616</v>
      </c>
      <c r="R15" s="7">
        <f t="shared" si="3"/>
        <v>4741020</v>
      </c>
      <c r="S15" s="5" t="s">
        <v>135</v>
      </c>
      <c r="T15" s="5">
        <v>100801</v>
      </c>
      <c r="U15" s="5" t="s">
        <v>32</v>
      </c>
      <c r="V15" s="5">
        <v>47030001</v>
      </c>
      <c r="W15" s="5" t="s">
        <v>28</v>
      </c>
    </row>
    <row r="16" spans="2:23" x14ac:dyDescent="0.25">
      <c r="B16" s="4">
        <v>30001080</v>
      </c>
      <c r="C16" s="4">
        <v>0</v>
      </c>
      <c r="D16" s="5">
        <v>21030011</v>
      </c>
      <c r="E16" s="4" t="s">
        <v>146</v>
      </c>
      <c r="F16" s="4">
        <v>1061</v>
      </c>
      <c r="G16" s="6">
        <v>39082</v>
      </c>
      <c r="H16" s="7">
        <v>36262821</v>
      </c>
      <c r="I16" s="7">
        <v>0</v>
      </c>
      <c r="J16" s="7">
        <v>0</v>
      </c>
      <c r="K16" s="7">
        <v>0</v>
      </c>
      <c r="L16" s="7">
        <f t="shared" si="5"/>
        <v>36262821</v>
      </c>
      <c r="M16" s="7">
        <v>-21408916</v>
      </c>
      <c r="N16" s="7">
        <v>-1213017</v>
      </c>
      <c r="O16" s="7">
        <v>0</v>
      </c>
      <c r="P16" s="7">
        <f t="shared" si="6"/>
        <v>-22621933</v>
      </c>
      <c r="Q16" s="7">
        <f t="shared" si="2"/>
        <v>14853905</v>
      </c>
      <c r="R16" s="7">
        <f t="shared" si="3"/>
        <v>13640888</v>
      </c>
      <c r="S16" s="5" t="s">
        <v>135</v>
      </c>
      <c r="T16" s="5">
        <v>100801</v>
      </c>
      <c r="U16" s="5" t="s">
        <v>32</v>
      </c>
      <c r="V16" s="5">
        <v>47030001</v>
      </c>
      <c r="W16" s="5" t="s">
        <v>28</v>
      </c>
    </row>
    <row r="17" spans="2:23" x14ac:dyDescent="0.25">
      <c r="B17" s="4">
        <v>30001099</v>
      </c>
      <c r="C17" s="4">
        <v>0</v>
      </c>
      <c r="D17" s="5">
        <v>21030011</v>
      </c>
      <c r="E17" s="4" t="s">
        <v>147</v>
      </c>
      <c r="F17" s="4">
        <v>1061</v>
      </c>
      <c r="G17" s="6">
        <v>39082</v>
      </c>
      <c r="H17" s="7">
        <v>33558981</v>
      </c>
      <c r="I17" s="7">
        <v>0</v>
      </c>
      <c r="J17" s="7">
        <v>0</v>
      </c>
      <c r="K17" s="7">
        <v>0</v>
      </c>
      <c r="L17" s="7">
        <f t="shared" si="5"/>
        <v>33558981</v>
      </c>
      <c r="M17" s="7">
        <v>-19812619</v>
      </c>
      <c r="N17" s="7">
        <v>-1122572</v>
      </c>
      <c r="O17" s="7">
        <v>0</v>
      </c>
      <c r="P17" s="7">
        <f t="shared" si="6"/>
        <v>-20935191</v>
      </c>
      <c r="Q17" s="7">
        <f t="shared" si="2"/>
        <v>13746362</v>
      </c>
      <c r="R17" s="7">
        <f t="shared" si="3"/>
        <v>12623790</v>
      </c>
      <c r="S17" s="5" t="s">
        <v>135</v>
      </c>
      <c r="T17" s="5">
        <v>100801</v>
      </c>
      <c r="U17" s="5" t="s">
        <v>32</v>
      </c>
      <c r="V17" s="5">
        <v>47030001</v>
      </c>
      <c r="W17" s="5" t="s">
        <v>28</v>
      </c>
    </row>
    <row r="18" spans="2:23" x14ac:dyDescent="0.25">
      <c r="B18" s="4">
        <v>30001148</v>
      </c>
      <c r="C18" s="4">
        <v>0</v>
      </c>
      <c r="D18" s="5">
        <v>21030011</v>
      </c>
      <c r="E18" s="4" t="s">
        <v>148</v>
      </c>
      <c r="F18" s="4">
        <v>1061</v>
      </c>
      <c r="G18" s="6">
        <v>39082</v>
      </c>
      <c r="H18" s="7">
        <v>28790004</v>
      </c>
      <c r="I18" s="7">
        <v>0</v>
      </c>
      <c r="J18" s="7">
        <v>0</v>
      </c>
      <c r="K18" s="7">
        <v>0</v>
      </c>
      <c r="L18" s="7">
        <f t="shared" si="5"/>
        <v>28790004</v>
      </c>
      <c r="M18" s="7">
        <v>-16997099</v>
      </c>
      <c r="N18" s="7">
        <v>-963046</v>
      </c>
      <c r="O18" s="7">
        <v>0</v>
      </c>
      <c r="P18" s="7">
        <f t="shared" si="6"/>
        <v>-17960145</v>
      </c>
      <c r="Q18" s="7">
        <f t="shared" si="2"/>
        <v>11792905</v>
      </c>
      <c r="R18" s="7">
        <f t="shared" si="3"/>
        <v>10829859</v>
      </c>
      <c r="S18" s="5" t="s">
        <v>135</v>
      </c>
      <c r="T18" s="5">
        <v>100801</v>
      </c>
      <c r="U18" s="5" t="s">
        <v>32</v>
      </c>
      <c r="V18" s="5">
        <v>47030001</v>
      </c>
      <c r="W18" s="5" t="s">
        <v>28</v>
      </c>
    </row>
    <row r="19" spans="2:23" x14ac:dyDescent="0.25">
      <c r="B19" s="4">
        <v>30001149</v>
      </c>
      <c r="C19" s="4">
        <v>0</v>
      </c>
      <c r="D19" s="5">
        <v>21030011</v>
      </c>
      <c r="E19" s="4" t="s">
        <v>149</v>
      </c>
      <c r="F19" s="4">
        <v>1061</v>
      </c>
      <c r="G19" s="6">
        <v>39082</v>
      </c>
      <c r="H19" s="7">
        <v>11618503</v>
      </c>
      <c r="I19" s="7">
        <v>0</v>
      </c>
      <c r="J19" s="7">
        <v>0</v>
      </c>
      <c r="K19" s="7">
        <v>0</v>
      </c>
      <c r="L19" s="7">
        <f t="shared" si="5"/>
        <v>11618503</v>
      </c>
      <c r="M19" s="7">
        <v>-6579238</v>
      </c>
      <c r="N19" s="7">
        <v>-414703</v>
      </c>
      <c r="O19" s="7">
        <v>0</v>
      </c>
      <c r="P19" s="7">
        <f t="shared" si="6"/>
        <v>-6993941</v>
      </c>
      <c r="Q19" s="7">
        <f t="shared" si="2"/>
        <v>5039265</v>
      </c>
      <c r="R19" s="7">
        <f t="shared" si="3"/>
        <v>4624562</v>
      </c>
      <c r="S19" s="5" t="s">
        <v>135</v>
      </c>
      <c r="T19" s="5">
        <v>100801</v>
      </c>
      <c r="U19" s="5" t="s">
        <v>32</v>
      </c>
      <c r="V19" s="5">
        <v>47030001</v>
      </c>
      <c r="W19" s="5" t="s">
        <v>28</v>
      </c>
    </row>
    <row r="20" spans="2:23" x14ac:dyDescent="0.25">
      <c r="B20" s="4">
        <v>30001181</v>
      </c>
      <c r="C20" s="4">
        <v>0</v>
      </c>
      <c r="D20" s="5">
        <v>21030011</v>
      </c>
      <c r="E20" s="4" t="s">
        <v>150</v>
      </c>
      <c r="F20" s="4">
        <v>1062</v>
      </c>
      <c r="G20" s="6">
        <v>39264</v>
      </c>
      <c r="H20" s="7">
        <v>40352049</v>
      </c>
      <c r="I20" s="7">
        <v>0</v>
      </c>
      <c r="J20" s="7">
        <v>0</v>
      </c>
      <c r="K20" s="7">
        <v>0</v>
      </c>
      <c r="L20" s="7">
        <f t="shared" si="5"/>
        <v>40352049</v>
      </c>
      <c r="M20" s="7">
        <v>-23213475</v>
      </c>
      <c r="N20" s="7">
        <v>-1344496</v>
      </c>
      <c r="O20" s="7">
        <v>0</v>
      </c>
      <c r="P20" s="7">
        <f t="shared" si="6"/>
        <v>-24557971</v>
      </c>
      <c r="Q20" s="7">
        <f t="shared" si="2"/>
        <v>17138574</v>
      </c>
      <c r="R20" s="7">
        <f t="shared" si="3"/>
        <v>15794078</v>
      </c>
      <c r="S20" s="5" t="s">
        <v>135</v>
      </c>
      <c r="T20" s="5">
        <v>100802</v>
      </c>
      <c r="U20" s="5" t="s">
        <v>27</v>
      </c>
      <c r="V20" s="5">
        <v>47030001</v>
      </c>
      <c r="W20" s="5" t="s">
        <v>28</v>
      </c>
    </row>
    <row r="21" spans="2:23" x14ac:dyDescent="0.25">
      <c r="B21" s="4">
        <v>30001203</v>
      </c>
      <c r="C21" s="4">
        <v>0</v>
      </c>
      <c r="D21" s="5">
        <v>21030011</v>
      </c>
      <c r="E21" s="4" t="s">
        <v>151</v>
      </c>
      <c r="F21" s="4">
        <v>1063</v>
      </c>
      <c r="G21" s="6">
        <v>39436</v>
      </c>
      <c r="H21" s="7">
        <v>27637467</v>
      </c>
      <c r="I21" s="7">
        <v>0</v>
      </c>
      <c r="J21" s="7">
        <v>0</v>
      </c>
      <c r="K21" s="7">
        <v>0</v>
      </c>
      <c r="L21" s="7">
        <f t="shared" si="5"/>
        <v>27637467</v>
      </c>
      <c r="M21" s="7">
        <v>-15266171</v>
      </c>
      <c r="N21" s="7">
        <v>-937839</v>
      </c>
      <c r="O21" s="7">
        <v>0</v>
      </c>
      <c r="P21" s="7">
        <f t="shared" si="6"/>
        <v>-16204010</v>
      </c>
      <c r="Q21" s="7">
        <f t="shared" si="2"/>
        <v>12371296</v>
      </c>
      <c r="R21" s="7">
        <f t="shared" si="3"/>
        <v>11433457</v>
      </c>
      <c r="S21" s="5" t="s">
        <v>135</v>
      </c>
      <c r="T21" s="5">
        <v>100803</v>
      </c>
      <c r="U21" s="5" t="s">
        <v>40</v>
      </c>
      <c r="V21" s="5">
        <v>47030001</v>
      </c>
      <c r="W21" s="5" t="s">
        <v>28</v>
      </c>
    </row>
    <row r="22" spans="2:23" x14ac:dyDescent="0.25">
      <c r="B22" s="4">
        <v>30001234</v>
      </c>
      <c r="C22" s="4">
        <v>0</v>
      </c>
      <c r="D22" s="5">
        <v>21030011</v>
      </c>
      <c r="E22" s="4" t="s">
        <v>152</v>
      </c>
      <c r="F22" s="4">
        <v>1062</v>
      </c>
      <c r="G22" s="6">
        <v>39264</v>
      </c>
      <c r="H22" s="7">
        <v>36374703</v>
      </c>
      <c r="I22" s="7">
        <v>0</v>
      </c>
      <c r="J22" s="7">
        <v>0</v>
      </c>
      <c r="K22" s="7">
        <v>0</v>
      </c>
      <c r="L22" s="7">
        <f t="shared" si="5"/>
        <v>36374703</v>
      </c>
      <c r="M22" s="7">
        <v>-20925411</v>
      </c>
      <c r="N22" s="7">
        <v>-1211974</v>
      </c>
      <c r="O22" s="7">
        <v>0</v>
      </c>
      <c r="P22" s="7">
        <f t="shared" si="6"/>
        <v>-22137385</v>
      </c>
      <c r="Q22" s="7">
        <f t="shared" si="2"/>
        <v>15449292</v>
      </c>
      <c r="R22" s="7">
        <f t="shared" si="3"/>
        <v>14237318</v>
      </c>
      <c r="S22" s="5" t="s">
        <v>135</v>
      </c>
      <c r="T22" s="5">
        <v>100802</v>
      </c>
      <c r="U22" s="5" t="s">
        <v>27</v>
      </c>
      <c r="V22" s="5">
        <v>47030001</v>
      </c>
      <c r="W22" s="5" t="s">
        <v>28</v>
      </c>
    </row>
    <row r="23" spans="2:23" x14ac:dyDescent="0.25">
      <c r="B23" s="4">
        <v>30001251</v>
      </c>
      <c r="C23" s="4">
        <v>0</v>
      </c>
      <c r="D23" s="5">
        <v>21030011</v>
      </c>
      <c r="E23" s="4" t="s">
        <v>153</v>
      </c>
      <c r="F23" s="4">
        <v>1061</v>
      </c>
      <c r="G23" s="6">
        <v>39082</v>
      </c>
      <c r="H23" s="7">
        <v>21866767</v>
      </c>
      <c r="I23" s="7">
        <v>0</v>
      </c>
      <c r="J23" s="7">
        <v>0</v>
      </c>
      <c r="K23" s="7">
        <v>0</v>
      </c>
      <c r="L23" s="7">
        <f t="shared" si="5"/>
        <v>21866767</v>
      </c>
      <c r="M23" s="7">
        <v>-12909746</v>
      </c>
      <c r="N23" s="7">
        <v>-731459</v>
      </c>
      <c r="O23" s="7">
        <v>0</v>
      </c>
      <c r="P23" s="7">
        <f t="shared" si="6"/>
        <v>-13641205</v>
      </c>
      <c r="Q23" s="7">
        <f t="shared" si="2"/>
        <v>8957021</v>
      </c>
      <c r="R23" s="7">
        <f t="shared" si="3"/>
        <v>8225562</v>
      </c>
      <c r="S23" s="5" t="s">
        <v>135</v>
      </c>
      <c r="T23" s="5">
        <v>100801</v>
      </c>
      <c r="U23" s="5" t="s">
        <v>32</v>
      </c>
      <c r="V23" s="5">
        <v>47030001</v>
      </c>
      <c r="W23" s="5" t="s">
        <v>28</v>
      </c>
    </row>
    <row r="24" spans="2:23" x14ac:dyDescent="0.25">
      <c r="B24" s="4">
        <v>30001258</v>
      </c>
      <c r="C24" s="4">
        <v>0</v>
      </c>
      <c r="D24" s="5">
        <v>21030011</v>
      </c>
      <c r="E24" s="4" t="s">
        <v>154</v>
      </c>
      <c r="F24" s="4">
        <v>1062</v>
      </c>
      <c r="G24" s="6">
        <v>39264</v>
      </c>
      <c r="H24" s="7">
        <v>33046621</v>
      </c>
      <c r="I24" s="7">
        <v>0</v>
      </c>
      <c r="J24" s="7">
        <v>0</v>
      </c>
      <c r="K24" s="7">
        <v>0</v>
      </c>
      <c r="L24" s="7">
        <f t="shared" si="5"/>
        <v>33046621</v>
      </c>
      <c r="M24" s="7">
        <v>-19010851</v>
      </c>
      <c r="N24" s="7">
        <v>-1101085</v>
      </c>
      <c r="O24" s="7">
        <v>0</v>
      </c>
      <c r="P24" s="7">
        <f t="shared" si="6"/>
        <v>-20111936</v>
      </c>
      <c r="Q24" s="7">
        <f t="shared" si="2"/>
        <v>14035770</v>
      </c>
      <c r="R24" s="7">
        <f t="shared" si="3"/>
        <v>12934685</v>
      </c>
      <c r="S24" s="5" t="s">
        <v>135</v>
      </c>
      <c r="T24" s="5">
        <v>100802</v>
      </c>
      <c r="U24" s="5" t="s">
        <v>27</v>
      </c>
      <c r="V24" s="5">
        <v>47030001</v>
      </c>
      <c r="W24" s="5" t="s">
        <v>28</v>
      </c>
    </row>
    <row r="25" spans="2:23" x14ac:dyDescent="0.25">
      <c r="B25" s="4">
        <v>30001263</v>
      </c>
      <c r="C25" s="4">
        <v>0</v>
      </c>
      <c r="D25" s="5">
        <v>21030011</v>
      </c>
      <c r="E25" s="4" t="s">
        <v>155</v>
      </c>
      <c r="F25" s="4">
        <v>1061</v>
      </c>
      <c r="G25" s="6">
        <v>39082</v>
      </c>
      <c r="H25" s="7">
        <v>21033013</v>
      </c>
      <c r="I25" s="7">
        <v>0</v>
      </c>
      <c r="J25" s="7">
        <v>0</v>
      </c>
      <c r="K25" s="7">
        <v>0</v>
      </c>
      <c r="L25" s="7">
        <f t="shared" si="5"/>
        <v>21033013</v>
      </c>
      <c r="M25" s="7">
        <v>-12417511</v>
      </c>
      <c r="N25" s="7">
        <v>-703569</v>
      </c>
      <c r="O25" s="7">
        <v>0</v>
      </c>
      <c r="P25" s="7">
        <f t="shared" si="6"/>
        <v>-13121080</v>
      </c>
      <c r="Q25" s="7">
        <f t="shared" si="2"/>
        <v>8615502</v>
      </c>
      <c r="R25" s="7">
        <f t="shared" si="3"/>
        <v>7911933</v>
      </c>
      <c r="S25" s="5" t="s">
        <v>135</v>
      </c>
      <c r="T25" s="5">
        <v>100801</v>
      </c>
      <c r="U25" s="5" t="s">
        <v>32</v>
      </c>
      <c r="V25" s="5">
        <v>47030001</v>
      </c>
      <c r="W25" s="5" t="s">
        <v>28</v>
      </c>
    </row>
    <row r="26" spans="2:23" x14ac:dyDescent="0.25">
      <c r="B26" s="4">
        <v>30001287</v>
      </c>
      <c r="C26" s="4">
        <v>0</v>
      </c>
      <c r="D26" s="5">
        <v>21030011</v>
      </c>
      <c r="E26" s="4" t="s">
        <v>156</v>
      </c>
      <c r="F26" s="4">
        <v>1062</v>
      </c>
      <c r="G26" s="6">
        <v>39264</v>
      </c>
      <c r="H26" s="7">
        <v>18031834</v>
      </c>
      <c r="I26" s="7">
        <v>0</v>
      </c>
      <c r="J26" s="7">
        <v>0</v>
      </c>
      <c r="K26" s="7">
        <v>0</v>
      </c>
      <c r="L26" s="7">
        <f t="shared" si="5"/>
        <v>18031834</v>
      </c>
      <c r="M26" s="7">
        <v>-10260360</v>
      </c>
      <c r="N26" s="7">
        <v>-610842</v>
      </c>
      <c r="O26" s="7">
        <v>0</v>
      </c>
      <c r="P26" s="7">
        <f t="shared" si="6"/>
        <v>-10871202</v>
      </c>
      <c r="Q26" s="7">
        <f t="shared" si="2"/>
        <v>7771474</v>
      </c>
      <c r="R26" s="7">
        <f t="shared" si="3"/>
        <v>7160632</v>
      </c>
      <c r="S26" s="5" t="s">
        <v>135</v>
      </c>
      <c r="T26" s="5">
        <v>100802</v>
      </c>
      <c r="U26" s="5" t="s">
        <v>27</v>
      </c>
      <c r="V26" s="5">
        <v>47030001</v>
      </c>
      <c r="W26" s="5" t="s">
        <v>28</v>
      </c>
    </row>
    <row r="27" spans="2:23" x14ac:dyDescent="0.25">
      <c r="B27" s="4">
        <v>30001288</v>
      </c>
      <c r="C27" s="4">
        <v>0</v>
      </c>
      <c r="D27" s="5">
        <v>21030011</v>
      </c>
      <c r="E27" s="4" t="s">
        <v>157</v>
      </c>
      <c r="F27" s="4">
        <v>1063</v>
      </c>
      <c r="G27" s="6">
        <v>39356</v>
      </c>
      <c r="H27" s="7">
        <v>18746067</v>
      </c>
      <c r="I27" s="7">
        <v>0</v>
      </c>
      <c r="J27" s="7">
        <v>0</v>
      </c>
      <c r="K27" s="7">
        <v>0</v>
      </c>
      <c r="L27" s="7">
        <f t="shared" si="5"/>
        <v>18746067</v>
      </c>
      <c r="M27" s="7">
        <v>-10487546</v>
      </c>
      <c r="N27" s="7">
        <v>-636703</v>
      </c>
      <c r="O27" s="7">
        <v>0</v>
      </c>
      <c r="P27" s="7">
        <f t="shared" si="6"/>
        <v>-11124249</v>
      </c>
      <c r="Q27" s="7">
        <f t="shared" si="2"/>
        <v>8258521</v>
      </c>
      <c r="R27" s="7">
        <f t="shared" si="3"/>
        <v>7621818</v>
      </c>
      <c r="S27" s="5" t="s">
        <v>135</v>
      </c>
      <c r="T27" s="5">
        <v>100803</v>
      </c>
      <c r="U27" s="5" t="s">
        <v>40</v>
      </c>
      <c r="V27" s="5">
        <v>47030001</v>
      </c>
      <c r="W27" s="5" t="s">
        <v>28</v>
      </c>
    </row>
    <row r="28" spans="2:23" x14ac:dyDescent="0.25">
      <c r="B28" s="4">
        <v>30001290</v>
      </c>
      <c r="C28" s="4">
        <v>0</v>
      </c>
      <c r="D28" s="5">
        <v>21030011</v>
      </c>
      <c r="E28" s="4" t="s">
        <v>158</v>
      </c>
      <c r="F28" s="4">
        <v>1062</v>
      </c>
      <c r="G28" s="6">
        <v>39264</v>
      </c>
      <c r="H28" s="7">
        <v>30227368</v>
      </c>
      <c r="I28" s="7">
        <v>0</v>
      </c>
      <c r="J28" s="7">
        <v>0</v>
      </c>
      <c r="K28" s="7">
        <v>0</v>
      </c>
      <c r="L28" s="7">
        <f t="shared" si="5"/>
        <v>30227368</v>
      </c>
      <c r="M28" s="7">
        <v>-17389010</v>
      </c>
      <c r="N28" s="7">
        <v>-1007150</v>
      </c>
      <c r="O28" s="7">
        <v>0</v>
      </c>
      <c r="P28" s="7">
        <f t="shared" si="6"/>
        <v>-18396160</v>
      </c>
      <c r="Q28" s="7">
        <f t="shared" si="2"/>
        <v>12838358</v>
      </c>
      <c r="R28" s="7">
        <f t="shared" si="3"/>
        <v>11831208</v>
      </c>
      <c r="S28" s="5" t="s">
        <v>135</v>
      </c>
      <c r="T28" s="5">
        <v>100802</v>
      </c>
      <c r="U28" s="5" t="s">
        <v>27</v>
      </c>
      <c r="V28" s="5">
        <v>47030001</v>
      </c>
      <c r="W28" s="5" t="s">
        <v>28</v>
      </c>
    </row>
    <row r="29" spans="2:23" x14ac:dyDescent="0.25">
      <c r="B29" s="4">
        <v>30001308</v>
      </c>
      <c r="C29" s="4">
        <v>0</v>
      </c>
      <c r="D29" s="5">
        <v>21030011</v>
      </c>
      <c r="E29" s="4" t="s">
        <v>159</v>
      </c>
      <c r="F29" s="4">
        <v>1061</v>
      </c>
      <c r="G29" s="6">
        <v>39082</v>
      </c>
      <c r="H29" s="7">
        <v>18650459</v>
      </c>
      <c r="I29" s="7">
        <v>0</v>
      </c>
      <c r="J29" s="7">
        <v>0</v>
      </c>
      <c r="K29" s="7">
        <v>0</v>
      </c>
      <c r="L29" s="7">
        <f t="shared" si="5"/>
        <v>18650459</v>
      </c>
      <c r="M29" s="7">
        <v>-11010895</v>
      </c>
      <c r="N29" s="7">
        <v>-623871</v>
      </c>
      <c r="O29" s="7">
        <v>0</v>
      </c>
      <c r="P29" s="7">
        <f t="shared" si="6"/>
        <v>-11634766</v>
      </c>
      <c r="Q29" s="7">
        <f t="shared" si="2"/>
        <v>7639564</v>
      </c>
      <c r="R29" s="7">
        <f t="shared" si="3"/>
        <v>7015693</v>
      </c>
      <c r="S29" s="5" t="s">
        <v>135</v>
      </c>
      <c r="T29" s="5">
        <v>100801</v>
      </c>
      <c r="U29" s="5" t="s">
        <v>32</v>
      </c>
      <c r="V29" s="5">
        <v>47030001</v>
      </c>
      <c r="W29" s="5" t="s">
        <v>28</v>
      </c>
    </row>
    <row r="30" spans="2:23" x14ac:dyDescent="0.25">
      <c r="B30" s="4">
        <v>30001311</v>
      </c>
      <c r="C30" s="4">
        <v>0</v>
      </c>
      <c r="D30" s="5">
        <v>21030011</v>
      </c>
      <c r="E30" s="4" t="s">
        <v>160</v>
      </c>
      <c r="F30" s="4">
        <v>1063</v>
      </c>
      <c r="G30" s="6">
        <v>39436</v>
      </c>
      <c r="H30" s="7">
        <v>20802165</v>
      </c>
      <c r="I30" s="7">
        <v>0</v>
      </c>
      <c r="J30" s="7">
        <v>0</v>
      </c>
      <c r="K30" s="7">
        <v>0</v>
      </c>
      <c r="L30" s="7">
        <f t="shared" si="5"/>
        <v>20802165</v>
      </c>
      <c r="M30" s="7">
        <v>-11490541</v>
      </c>
      <c r="N30" s="7">
        <v>-705893</v>
      </c>
      <c r="O30" s="7">
        <v>0</v>
      </c>
      <c r="P30" s="7">
        <f t="shared" si="6"/>
        <v>-12196434</v>
      </c>
      <c r="Q30" s="7">
        <f t="shared" si="2"/>
        <v>9311624</v>
      </c>
      <c r="R30" s="7">
        <f t="shared" si="3"/>
        <v>8605731</v>
      </c>
      <c r="S30" s="5" t="s">
        <v>135</v>
      </c>
      <c r="T30" s="5">
        <v>100803</v>
      </c>
      <c r="U30" s="5" t="s">
        <v>40</v>
      </c>
      <c r="V30" s="5">
        <v>47030001</v>
      </c>
      <c r="W30" s="5" t="s">
        <v>28</v>
      </c>
    </row>
    <row r="31" spans="2:23" x14ac:dyDescent="0.25">
      <c r="B31" s="4">
        <v>30001316</v>
      </c>
      <c r="C31" s="4">
        <v>0</v>
      </c>
      <c r="D31" s="5">
        <v>21030011</v>
      </c>
      <c r="E31" s="4" t="s">
        <v>161</v>
      </c>
      <c r="F31" s="4">
        <v>1062</v>
      </c>
      <c r="G31" s="6">
        <v>39264</v>
      </c>
      <c r="H31" s="7">
        <v>28415799</v>
      </c>
      <c r="I31" s="7">
        <v>0</v>
      </c>
      <c r="J31" s="7">
        <v>0</v>
      </c>
      <c r="K31" s="7">
        <v>0</v>
      </c>
      <c r="L31" s="7">
        <f t="shared" si="5"/>
        <v>28415799</v>
      </c>
      <c r="M31" s="7">
        <v>-16346861</v>
      </c>
      <c r="N31" s="7">
        <v>-946790</v>
      </c>
      <c r="O31" s="7">
        <v>0</v>
      </c>
      <c r="P31" s="7">
        <f t="shared" si="6"/>
        <v>-17293651</v>
      </c>
      <c r="Q31" s="7">
        <f t="shared" si="2"/>
        <v>12068938</v>
      </c>
      <c r="R31" s="7">
        <f t="shared" si="3"/>
        <v>11122148</v>
      </c>
      <c r="S31" s="5" t="s">
        <v>135</v>
      </c>
      <c r="T31" s="5">
        <v>100802</v>
      </c>
      <c r="U31" s="5" t="s">
        <v>27</v>
      </c>
      <c r="V31" s="5">
        <v>47030001</v>
      </c>
      <c r="W31" s="5" t="s">
        <v>28</v>
      </c>
    </row>
    <row r="32" spans="2:23" x14ac:dyDescent="0.25">
      <c r="B32" s="4">
        <v>30001334</v>
      </c>
      <c r="C32" s="4">
        <v>0</v>
      </c>
      <c r="D32" s="5">
        <v>21030011</v>
      </c>
      <c r="E32" s="4" t="s">
        <v>162</v>
      </c>
      <c r="F32" s="4">
        <v>1062</v>
      </c>
      <c r="G32" s="6">
        <v>39264</v>
      </c>
      <c r="H32" s="7">
        <v>27053407</v>
      </c>
      <c r="I32" s="7">
        <v>0</v>
      </c>
      <c r="J32" s="7">
        <v>0</v>
      </c>
      <c r="K32" s="7">
        <v>0</v>
      </c>
      <c r="L32" s="7">
        <f t="shared" si="5"/>
        <v>27053407</v>
      </c>
      <c r="M32" s="7">
        <v>-15563113</v>
      </c>
      <c r="N32" s="7">
        <v>-901397</v>
      </c>
      <c r="O32" s="7">
        <v>0</v>
      </c>
      <c r="P32" s="7">
        <f t="shared" si="6"/>
        <v>-16464510</v>
      </c>
      <c r="Q32" s="7">
        <f t="shared" si="2"/>
        <v>11490294</v>
      </c>
      <c r="R32" s="7">
        <f t="shared" si="3"/>
        <v>10588897</v>
      </c>
      <c r="S32" s="5" t="s">
        <v>135</v>
      </c>
      <c r="T32" s="5">
        <v>100802</v>
      </c>
      <c r="U32" s="5" t="s">
        <v>27</v>
      </c>
      <c r="V32" s="5">
        <v>47030001</v>
      </c>
      <c r="W32" s="5" t="s">
        <v>28</v>
      </c>
    </row>
    <row r="33" spans="2:23" x14ac:dyDescent="0.25">
      <c r="B33" s="4">
        <v>30001335</v>
      </c>
      <c r="C33" s="4">
        <v>0</v>
      </c>
      <c r="D33" s="5">
        <v>21030011</v>
      </c>
      <c r="E33" s="4" t="s">
        <v>163</v>
      </c>
      <c r="F33" s="4">
        <v>1062</v>
      </c>
      <c r="G33" s="6">
        <v>39264</v>
      </c>
      <c r="H33" s="7">
        <v>26899726</v>
      </c>
      <c r="I33" s="7">
        <v>0</v>
      </c>
      <c r="J33" s="7">
        <v>0</v>
      </c>
      <c r="K33" s="7">
        <v>0</v>
      </c>
      <c r="L33" s="7">
        <f t="shared" si="5"/>
        <v>26899726</v>
      </c>
      <c r="M33" s="7">
        <v>-15474706</v>
      </c>
      <c r="N33" s="7">
        <v>-896276</v>
      </c>
      <c r="O33" s="7">
        <v>0</v>
      </c>
      <c r="P33" s="7">
        <f t="shared" si="6"/>
        <v>-16370982</v>
      </c>
      <c r="Q33" s="7">
        <f t="shared" si="2"/>
        <v>11425020</v>
      </c>
      <c r="R33" s="7">
        <f t="shared" si="3"/>
        <v>10528744</v>
      </c>
      <c r="S33" s="5" t="s">
        <v>135</v>
      </c>
      <c r="T33" s="5">
        <v>100802</v>
      </c>
      <c r="U33" s="5" t="s">
        <v>27</v>
      </c>
      <c r="V33" s="5">
        <v>47030001</v>
      </c>
      <c r="W33" s="5" t="s">
        <v>28</v>
      </c>
    </row>
    <row r="34" spans="2:23" x14ac:dyDescent="0.25">
      <c r="B34" s="4">
        <v>30001352</v>
      </c>
      <c r="C34" s="4">
        <v>0</v>
      </c>
      <c r="D34" s="5">
        <v>21030011</v>
      </c>
      <c r="E34" s="4" t="s">
        <v>164</v>
      </c>
      <c r="F34" s="4">
        <v>1063</v>
      </c>
      <c r="G34" s="6">
        <v>39436</v>
      </c>
      <c r="H34" s="7">
        <v>18471843</v>
      </c>
      <c r="I34" s="7">
        <v>0</v>
      </c>
      <c r="J34" s="7">
        <v>0</v>
      </c>
      <c r="K34" s="7">
        <v>0</v>
      </c>
      <c r="L34" s="7">
        <f t="shared" si="5"/>
        <v>18471843</v>
      </c>
      <c r="M34" s="7">
        <v>-10203335</v>
      </c>
      <c r="N34" s="7">
        <v>-626817</v>
      </c>
      <c r="O34" s="7">
        <v>0</v>
      </c>
      <c r="P34" s="7">
        <f t="shared" si="6"/>
        <v>-10830152</v>
      </c>
      <c r="Q34" s="7">
        <f t="shared" si="2"/>
        <v>8268508</v>
      </c>
      <c r="R34" s="7">
        <f t="shared" si="3"/>
        <v>7641691</v>
      </c>
      <c r="S34" s="5" t="s">
        <v>135</v>
      </c>
      <c r="T34" s="5">
        <v>100803</v>
      </c>
      <c r="U34" s="5" t="s">
        <v>40</v>
      </c>
      <c r="V34" s="5">
        <v>47030001</v>
      </c>
      <c r="W34" s="5" t="s">
        <v>28</v>
      </c>
    </row>
    <row r="35" spans="2:23" x14ac:dyDescent="0.25">
      <c r="B35" s="4">
        <v>30001360</v>
      </c>
      <c r="C35" s="4">
        <v>0</v>
      </c>
      <c r="D35" s="5">
        <v>21030011</v>
      </c>
      <c r="E35" s="4" t="s">
        <v>165</v>
      </c>
      <c r="F35" s="4">
        <v>1063</v>
      </c>
      <c r="G35" s="6">
        <v>39436</v>
      </c>
      <c r="H35" s="7">
        <v>18119866</v>
      </c>
      <c r="I35" s="7">
        <v>0</v>
      </c>
      <c r="J35" s="7">
        <v>0</v>
      </c>
      <c r="K35" s="7">
        <v>0</v>
      </c>
      <c r="L35" s="7">
        <f t="shared" si="5"/>
        <v>18119866</v>
      </c>
      <c r="M35" s="7">
        <v>-10008914</v>
      </c>
      <c r="N35" s="7">
        <v>-614873</v>
      </c>
      <c r="O35" s="7">
        <v>0</v>
      </c>
      <c r="P35" s="7">
        <f t="shared" si="6"/>
        <v>-10623787</v>
      </c>
      <c r="Q35" s="7">
        <f t="shared" si="2"/>
        <v>8110952</v>
      </c>
      <c r="R35" s="7">
        <f t="shared" si="3"/>
        <v>7496079</v>
      </c>
      <c r="S35" s="5" t="s">
        <v>135</v>
      </c>
      <c r="T35" s="5">
        <v>100803</v>
      </c>
      <c r="U35" s="5" t="s">
        <v>40</v>
      </c>
      <c r="V35" s="5">
        <v>47030001</v>
      </c>
      <c r="W35" s="5" t="s">
        <v>28</v>
      </c>
    </row>
    <row r="36" spans="2:23" x14ac:dyDescent="0.25">
      <c r="B36" s="4">
        <v>30001364</v>
      </c>
      <c r="C36" s="4">
        <v>0</v>
      </c>
      <c r="D36" s="5">
        <v>21030011</v>
      </c>
      <c r="E36" s="4" t="s">
        <v>166</v>
      </c>
      <c r="F36" s="4">
        <v>1062</v>
      </c>
      <c r="G36" s="6">
        <v>39264</v>
      </c>
      <c r="H36" s="7">
        <v>24881975</v>
      </c>
      <c r="I36" s="7">
        <v>0</v>
      </c>
      <c r="J36" s="7">
        <v>0</v>
      </c>
      <c r="K36" s="7">
        <v>0</v>
      </c>
      <c r="L36" s="7">
        <f t="shared" si="5"/>
        <v>24881975</v>
      </c>
      <c r="M36" s="7">
        <v>-14313945</v>
      </c>
      <c r="N36" s="7">
        <v>-829046</v>
      </c>
      <c r="O36" s="7">
        <v>0</v>
      </c>
      <c r="P36" s="7">
        <f t="shared" si="6"/>
        <v>-15142991</v>
      </c>
      <c r="Q36" s="7">
        <f t="shared" si="2"/>
        <v>10568030</v>
      </c>
      <c r="R36" s="7">
        <f t="shared" si="3"/>
        <v>9738984</v>
      </c>
      <c r="S36" s="5" t="s">
        <v>135</v>
      </c>
      <c r="T36" s="5">
        <v>100802</v>
      </c>
      <c r="U36" s="5" t="s">
        <v>27</v>
      </c>
      <c r="V36" s="5">
        <v>47030001</v>
      </c>
      <c r="W36" s="5" t="s">
        <v>28</v>
      </c>
    </row>
    <row r="37" spans="2:23" x14ac:dyDescent="0.25">
      <c r="B37" s="4">
        <v>30001374</v>
      </c>
      <c r="C37" s="4">
        <v>0</v>
      </c>
      <c r="D37" s="5">
        <v>21030011</v>
      </c>
      <c r="E37" s="4" t="s">
        <v>167</v>
      </c>
      <c r="F37" s="4">
        <v>1063</v>
      </c>
      <c r="G37" s="6">
        <v>39436</v>
      </c>
      <c r="H37" s="7">
        <v>17618652</v>
      </c>
      <c r="I37" s="7">
        <v>0</v>
      </c>
      <c r="J37" s="7">
        <v>0</v>
      </c>
      <c r="K37" s="7">
        <v>0</v>
      </c>
      <c r="L37" s="7">
        <f t="shared" si="5"/>
        <v>17618652</v>
      </c>
      <c r="M37" s="7">
        <v>-9732058</v>
      </c>
      <c r="N37" s="7">
        <v>-597865</v>
      </c>
      <c r="O37" s="7">
        <v>0</v>
      </c>
      <c r="P37" s="7">
        <f t="shared" si="6"/>
        <v>-10329923</v>
      </c>
      <c r="Q37" s="7">
        <f t="shared" si="2"/>
        <v>7886594</v>
      </c>
      <c r="R37" s="7">
        <f t="shared" si="3"/>
        <v>7288729</v>
      </c>
      <c r="S37" s="5" t="s">
        <v>135</v>
      </c>
      <c r="T37" s="5">
        <v>100803</v>
      </c>
      <c r="U37" s="5" t="s">
        <v>40</v>
      </c>
      <c r="V37" s="5">
        <v>47030001</v>
      </c>
      <c r="W37" s="5" t="s">
        <v>28</v>
      </c>
    </row>
    <row r="38" spans="2:23" x14ac:dyDescent="0.25">
      <c r="B38" s="4">
        <v>30001390</v>
      </c>
      <c r="C38" s="4">
        <v>0</v>
      </c>
      <c r="D38" s="5">
        <v>21030011</v>
      </c>
      <c r="E38" s="4" t="s">
        <v>168</v>
      </c>
      <c r="F38" s="4">
        <v>1061</v>
      </c>
      <c r="G38" s="6">
        <v>39447</v>
      </c>
      <c r="H38" s="7">
        <v>12895992</v>
      </c>
      <c r="I38" s="7">
        <v>0</v>
      </c>
      <c r="J38" s="7">
        <v>0</v>
      </c>
      <c r="K38" s="7">
        <v>0</v>
      </c>
      <c r="L38" s="7">
        <f t="shared" si="5"/>
        <v>12895992</v>
      </c>
      <c r="M38" s="7">
        <v>-7063063</v>
      </c>
      <c r="N38" s="7">
        <v>-441620</v>
      </c>
      <c r="O38" s="7">
        <v>0</v>
      </c>
      <c r="P38" s="7">
        <f t="shared" si="6"/>
        <v>-7504683</v>
      </c>
      <c r="Q38" s="7">
        <f t="shared" si="2"/>
        <v>5832929</v>
      </c>
      <c r="R38" s="7">
        <f t="shared" si="3"/>
        <v>5391309</v>
      </c>
      <c r="S38" s="5" t="s">
        <v>135</v>
      </c>
      <c r="T38" s="5">
        <v>100801</v>
      </c>
      <c r="U38" s="5" t="s">
        <v>32</v>
      </c>
      <c r="V38" s="5">
        <v>47030001</v>
      </c>
      <c r="W38" s="5" t="s">
        <v>28</v>
      </c>
    </row>
    <row r="39" spans="2:23" x14ac:dyDescent="0.25">
      <c r="B39" s="4">
        <v>30001397</v>
      </c>
      <c r="C39" s="4">
        <v>0</v>
      </c>
      <c r="D39" s="5">
        <v>21030011</v>
      </c>
      <c r="E39" s="4" t="s">
        <v>169</v>
      </c>
      <c r="F39" s="4">
        <v>1062</v>
      </c>
      <c r="G39" s="6">
        <v>39264</v>
      </c>
      <c r="H39" s="7">
        <v>23343386</v>
      </c>
      <c r="I39" s="7">
        <v>0</v>
      </c>
      <c r="J39" s="7">
        <v>0</v>
      </c>
      <c r="K39" s="7">
        <v>0</v>
      </c>
      <c r="L39" s="7">
        <f t="shared" si="5"/>
        <v>23343386</v>
      </c>
      <c r="M39" s="7">
        <v>-13428838</v>
      </c>
      <c r="N39" s="7">
        <v>-777782</v>
      </c>
      <c r="O39" s="7">
        <v>0</v>
      </c>
      <c r="P39" s="7">
        <f t="shared" si="6"/>
        <v>-14206620</v>
      </c>
      <c r="Q39" s="7">
        <f t="shared" si="2"/>
        <v>9914548</v>
      </c>
      <c r="R39" s="7">
        <f t="shared" si="3"/>
        <v>9136766</v>
      </c>
      <c r="S39" s="5" t="s">
        <v>135</v>
      </c>
      <c r="T39" s="5">
        <v>100802</v>
      </c>
      <c r="U39" s="5" t="s">
        <v>27</v>
      </c>
      <c r="V39" s="5">
        <v>47030001</v>
      </c>
      <c r="W39" s="5" t="s">
        <v>28</v>
      </c>
    </row>
    <row r="40" spans="2:23" x14ac:dyDescent="0.25">
      <c r="B40" s="4">
        <v>30001409</v>
      </c>
      <c r="C40" s="4">
        <v>0</v>
      </c>
      <c r="D40" s="5">
        <v>21030011</v>
      </c>
      <c r="E40" s="4" t="s">
        <v>170</v>
      </c>
      <c r="F40" s="4">
        <v>1062</v>
      </c>
      <c r="G40" s="6">
        <v>39264</v>
      </c>
      <c r="H40" s="7">
        <v>22789546</v>
      </c>
      <c r="I40" s="7">
        <v>0</v>
      </c>
      <c r="J40" s="7">
        <v>0</v>
      </c>
      <c r="K40" s="7">
        <v>0</v>
      </c>
      <c r="L40" s="7">
        <f t="shared" si="5"/>
        <v>22789546</v>
      </c>
      <c r="M40" s="7">
        <v>-13110225</v>
      </c>
      <c r="N40" s="7">
        <v>-759328</v>
      </c>
      <c r="O40" s="7">
        <v>0</v>
      </c>
      <c r="P40" s="7">
        <f t="shared" si="6"/>
        <v>-13869553</v>
      </c>
      <c r="Q40" s="7">
        <f t="shared" si="2"/>
        <v>9679321</v>
      </c>
      <c r="R40" s="7">
        <f t="shared" si="3"/>
        <v>8919993</v>
      </c>
      <c r="S40" s="5" t="s">
        <v>135</v>
      </c>
      <c r="T40" s="5">
        <v>100802</v>
      </c>
      <c r="U40" s="5" t="s">
        <v>27</v>
      </c>
      <c r="V40" s="5">
        <v>47030001</v>
      </c>
      <c r="W40" s="5" t="s">
        <v>28</v>
      </c>
    </row>
    <row r="41" spans="2:23" x14ac:dyDescent="0.25">
      <c r="B41" s="4">
        <v>30001431</v>
      </c>
      <c r="C41" s="4">
        <v>0</v>
      </c>
      <c r="D41" s="5">
        <v>21030011</v>
      </c>
      <c r="E41" s="4" t="s">
        <v>171</v>
      </c>
      <c r="F41" s="4">
        <v>1062</v>
      </c>
      <c r="G41" s="6">
        <v>39264</v>
      </c>
      <c r="H41" s="7">
        <v>21794834</v>
      </c>
      <c r="I41" s="7">
        <v>0</v>
      </c>
      <c r="J41" s="7">
        <v>0</v>
      </c>
      <c r="K41" s="7">
        <v>0</v>
      </c>
      <c r="L41" s="7">
        <f t="shared" si="5"/>
        <v>21794834</v>
      </c>
      <c r="M41" s="7">
        <v>-12537994</v>
      </c>
      <c r="N41" s="7">
        <v>-726185</v>
      </c>
      <c r="O41" s="7">
        <v>0</v>
      </c>
      <c r="P41" s="7">
        <f t="shared" si="6"/>
        <v>-13264179</v>
      </c>
      <c r="Q41" s="7">
        <f t="shared" si="2"/>
        <v>9256840</v>
      </c>
      <c r="R41" s="7">
        <f t="shared" si="3"/>
        <v>8530655</v>
      </c>
      <c r="S41" s="5" t="s">
        <v>135</v>
      </c>
      <c r="T41" s="5">
        <v>100802</v>
      </c>
      <c r="U41" s="5" t="s">
        <v>27</v>
      </c>
      <c r="V41" s="5">
        <v>47030001</v>
      </c>
      <c r="W41" s="5" t="s">
        <v>28</v>
      </c>
    </row>
    <row r="42" spans="2:23" x14ac:dyDescent="0.25">
      <c r="B42" s="4">
        <v>30001507</v>
      </c>
      <c r="C42" s="4">
        <v>0</v>
      </c>
      <c r="D42" s="5">
        <v>21030011</v>
      </c>
      <c r="E42" s="4" t="s">
        <v>172</v>
      </c>
      <c r="F42" s="4">
        <v>1061</v>
      </c>
      <c r="G42" s="6">
        <v>39082</v>
      </c>
      <c r="H42" s="7">
        <v>9705870</v>
      </c>
      <c r="I42" s="7">
        <v>0</v>
      </c>
      <c r="J42" s="7">
        <v>0</v>
      </c>
      <c r="K42" s="7">
        <v>0</v>
      </c>
      <c r="L42" s="7">
        <f t="shared" si="5"/>
        <v>9705870</v>
      </c>
      <c r="M42" s="7">
        <v>-5694411</v>
      </c>
      <c r="N42" s="7">
        <v>-327995</v>
      </c>
      <c r="O42" s="7">
        <v>0</v>
      </c>
      <c r="P42" s="7">
        <f t="shared" si="6"/>
        <v>-6022406</v>
      </c>
      <c r="Q42" s="7">
        <f t="shared" si="2"/>
        <v>4011459</v>
      </c>
      <c r="R42" s="7">
        <f t="shared" si="3"/>
        <v>3683464</v>
      </c>
      <c r="S42" s="5" t="s">
        <v>135</v>
      </c>
      <c r="T42" s="5">
        <v>100801</v>
      </c>
      <c r="U42" s="5" t="s">
        <v>32</v>
      </c>
      <c r="V42" s="5">
        <v>47030001</v>
      </c>
      <c r="W42" s="5" t="s">
        <v>28</v>
      </c>
    </row>
    <row r="43" spans="2:23" x14ac:dyDescent="0.25">
      <c r="B43" s="4">
        <v>30001518</v>
      </c>
      <c r="C43" s="4">
        <v>0</v>
      </c>
      <c r="D43" s="5">
        <v>21030011</v>
      </c>
      <c r="E43" s="4" t="s">
        <v>173</v>
      </c>
      <c r="F43" s="4">
        <v>1061</v>
      </c>
      <c r="G43" s="6">
        <v>39082</v>
      </c>
      <c r="H43" s="7">
        <v>11693538</v>
      </c>
      <c r="I43" s="7">
        <v>0</v>
      </c>
      <c r="J43" s="7">
        <v>0</v>
      </c>
      <c r="K43" s="7">
        <v>0</v>
      </c>
      <c r="L43" s="7">
        <f t="shared" si="5"/>
        <v>11693538</v>
      </c>
      <c r="M43" s="7">
        <v>-6903653</v>
      </c>
      <c r="N43" s="7">
        <v>-391157</v>
      </c>
      <c r="O43" s="7">
        <v>0</v>
      </c>
      <c r="P43" s="7">
        <f t="shared" si="6"/>
        <v>-7294810</v>
      </c>
      <c r="Q43" s="7">
        <f t="shared" si="2"/>
        <v>4789885</v>
      </c>
      <c r="R43" s="7">
        <f t="shared" si="3"/>
        <v>4398728</v>
      </c>
      <c r="S43" s="5" t="s">
        <v>135</v>
      </c>
      <c r="T43" s="5">
        <v>100801</v>
      </c>
      <c r="U43" s="5" t="s">
        <v>32</v>
      </c>
      <c r="V43" s="5">
        <v>47030001</v>
      </c>
      <c r="W43" s="5" t="s">
        <v>28</v>
      </c>
    </row>
    <row r="44" spans="2:23" x14ac:dyDescent="0.25">
      <c r="B44" s="4">
        <v>30001521</v>
      </c>
      <c r="C44" s="4">
        <v>0</v>
      </c>
      <c r="D44" s="5">
        <v>21030011</v>
      </c>
      <c r="E44" s="4" t="s">
        <v>174</v>
      </c>
      <c r="F44" s="4">
        <v>1061</v>
      </c>
      <c r="G44" s="6">
        <v>39082</v>
      </c>
      <c r="H44" s="7">
        <v>11499456</v>
      </c>
      <c r="I44" s="7">
        <v>0</v>
      </c>
      <c r="J44" s="7">
        <v>0</v>
      </c>
      <c r="K44" s="7">
        <v>0</v>
      </c>
      <c r="L44" s="7">
        <f t="shared" si="5"/>
        <v>11499456</v>
      </c>
      <c r="M44" s="7">
        <v>-6789072</v>
      </c>
      <c r="N44" s="7">
        <v>-384665</v>
      </c>
      <c r="O44" s="7">
        <v>0</v>
      </c>
      <c r="P44" s="7">
        <f t="shared" si="6"/>
        <v>-7173737</v>
      </c>
      <c r="Q44" s="7">
        <f t="shared" si="2"/>
        <v>4710384</v>
      </c>
      <c r="R44" s="7">
        <f t="shared" si="3"/>
        <v>4325719</v>
      </c>
      <c r="S44" s="5" t="s">
        <v>135</v>
      </c>
      <c r="T44" s="5">
        <v>100801</v>
      </c>
      <c r="U44" s="5" t="s">
        <v>32</v>
      </c>
      <c r="V44" s="5">
        <v>47030001</v>
      </c>
      <c r="W44" s="5" t="s">
        <v>28</v>
      </c>
    </row>
    <row r="45" spans="2:23" x14ac:dyDescent="0.25">
      <c r="B45" s="4">
        <v>30001541</v>
      </c>
      <c r="C45" s="4">
        <v>0</v>
      </c>
      <c r="D45" s="5">
        <v>21030011</v>
      </c>
      <c r="E45" s="4" t="s">
        <v>175</v>
      </c>
      <c r="F45" s="4">
        <v>1062</v>
      </c>
      <c r="G45" s="6">
        <v>39264</v>
      </c>
      <c r="H45" s="7">
        <v>10289988</v>
      </c>
      <c r="I45" s="7">
        <v>0</v>
      </c>
      <c r="J45" s="7">
        <v>0</v>
      </c>
      <c r="K45" s="7">
        <v>0</v>
      </c>
      <c r="L45" s="7">
        <f t="shared" si="5"/>
        <v>10289988</v>
      </c>
      <c r="M45" s="7">
        <v>-5855142</v>
      </c>
      <c r="N45" s="7">
        <v>-348581</v>
      </c>
      <c r="O45" s="7">
        <v>0</v>
      </c>
      <c r="P45" s="7">
        <f t="shared" si="6"/>
        <v>-6203723</v>
      </c>
      <c r="Q45" s="7">
        <f t="shared" si="2"/>
        <v>4434846</v>
      </c>
      <c r="R45" s="7">
        <f t="shared" si="3"/>
        <v>4086265</v>
      </c>
      <c r="S45" s="5" t="s">
        <v>135</v>
      </c>
      <c r="T45" s="5">
        <v>100802</v>
      </c>
      <c r="U45" s="5" t="s">
        <v>27</v>
      </c>
      <c r="V45" s="5">
        <v>47030001</v>
      </c>
      <c r="W45" s="5" t="s">
        <v>28</v>
      </c>
    </row>
    <row r="46" spans="2:23" x14ac:dyDescent="0.25">
      <c r="B46" s="4">
        <v>30001557</v>
      </c>
      <c r="C46" s="4">
        <v>0</v>
      </c>
      <c r="D46" s="5">
        <v>21030011</v>
      </c>
      <c r="E46" s="4" t="s">
        <v>176</v>
      </c>
      <c r="F46" s="4">
        <v>1061</v>
      </c>
      <c r="G46" s="6">
        <v>39082</v>
      </c>
      <c r="H46" s="7">
        <v>10700576</v>
      </c>
      <c r="I46" s="7">
        <v>0</v>
      </c>
      <c r="J46" s="7">
        <v>0</v>
      </c>
      <c r="K46" s="7">
        <v>0</v>
      </c>
      <c r="L46" s="7">
        <f t="shared" si="5"/>
        <v>10700576</v>
      </c>
      <c r="M46" s="7">
        <v>-6317428</v>
      </c>
      <c r="N46" s="7">
        <v>-357942</v>
      </c>
      <c r="O46" s="7">
        <v>0</v>
      </c>
      <c r="P46" s="7">
        <f t="shared" si="6"/>
        <v>-6675370</v>
      </c>
      <c r="Q46" s="7">
        <f t="shared" si="2"/>
        <v>4383148</v>
      </c>
      <c r="R46" s="7">
        <f t="shared" si="3"/>
        <v>4025206</v>
      </c>
      <c r="S46" s="5" t="s">
        <v>135</v>
      </c>
      <c r="T46" s="5">
        <v>100801</v>
      </c>
      <c r="U46" s="5" t="s">
        <v>32</v>
      </c>
      <c r="V46" s="5">
        <v>47030001</v>
      </c>
      <c r="W46" s="5" t="s">
        <v>28</v>
      </c>
    </row>
    <row r="47" spans="2:23" x14ac:dyDescent="0.25">
      <c r="B47" s="4">
        <v>30001625</v>
      </c>
      <c r="C47" s="4">
        <v>0</v>
      </c>
      <c r="D47" s="5">
        <v>21030011</v>
      </c>
      <c r="E47" s="4" t="s">
        <v>177</v>
      </c>
      <c r="F47" s="4">
        <v>1061</v>
      </c>
      <c r="G47" s="6">
        <v>39082</v>
      </c>
      <c r="H47" s="7">
        <v>8911389</v>
      </c>
      <c r="I47" s="7">
        <v>0</v>
      </c>
      <c r="J47" s="7">
        <v>0</v>
      </c>
      <c r="K47" s="7">
        <v>0</v>
      </c>
      <c r="L47" s="7">
        <f t="shared" si="5"/>
        <v>8911389</v>
      </c>
      <c r="M47" s="7">
        <v>-5261121</v>
      </c>
      <c r="N47" s="7">
        <v>-298093</v>
      </c>
      <c r="O47" s="7">
        <v>0</v>
      </c>
      <c r="P47" s="7">
        <f t="shared" si="6"/>
        <v>-5559214</v>
      </c>
      <c r="Q47" s="7">
        <f t="shared" si="2"/>
        <v>3650268</v>
      </c>
      <c r="R47" s="7">
        <f t="shared" si="3"/>
        <v>3352175</v>
      </c>
      <c r="S47" s="5" t="s">
        <v>135</v>
      </c>
      <c r="T47" s="5">
        <v>100801</v>
      </c>
      <c r="U47" s="5" t="s">
        <v>32</v>
      </c>
      <c r="V47" s="5">
        <v>47030001</v>
      </c>
      <c r="W47" s="5" t="s">
        <v>28</v>
      </c>
    </row>
    <row r="48" spans="2:23" x14ac:dyDescent="0.25">
      <c r="B48" s="4">
        <v>30001629</v>
      </c>
      <c r="C48" s="4">
        <v>0</v>
      </c>
      <c r="D48" s="5">
        <v>21030011</v>
      </c>
      <c r="E48" s="4" t="s">
        <v>178</v>
      </c>
      <c r="F48" s="4">
        <v>1062</v>
      </c>
      <c r="G48" s="6">
        <v>39264</v>
      </c>
      <c r="H48" s="7">
        <v>13719043</v>
      </c>
      <c r="I48" s="7">
        <v>0</v>
      </c>
      <c r="J48" s="7">
        <v>0</v>
      </c>
      <c r="K48" s="7">
        <v>0</v>
      </c>
      <c r="L48" s="7">
        <f t="shared" si="5"/>
        <v>13719043</v>
      </c>
      <c r="M48" s="7">
        <v>-7892206</v>
      </c>
      <c r="N48" s="7">
        <v>-457107</v>
      </c>
      <c r="O48" s="7">
        <v>0</v>
      </c>
      <c r="P48" s="7">
        <f t="shared" si="6"/>
        <v>-8349313</v>
      </c>
      <c r="Q48" s="7">
        <f t="shared" si="2"/>
        <v>5826837</v>
      </c>
      <c r="R48" s="7">
        <f t="shared" si="3"/>
        <v>5369730</v>
      </c>
      <c r="S48" s="5" t="s">
        <v>135</v>
      </c>
      <c r="T48" s="5">
        <v>100802</v>
      </c>
      <c r="U48" s="5" t="s">
        <v>27</v>
      </c>
      <c r="V48" s="5">
        <v>47030001</v>
      </c>
      <c r="W48" s="5" t="s">
        <v>28</v>
      </c>
    </row>
    <row r="49" spans="2:23" x14ac:dyDescent="0.25">
      <c r="B49" s="4">
        <v>30001683</v>
      </c>
      <c r="C49" s="4">
        <v>0</v>
      </c>
      <c r="D49" s="5">
        <v>21030011</v>
      </c>
      <c r="E49" s="4" t="s">
        <v>179</v>
      </c>
      <c r="F49" s="4">
        <v>1062</v>
      </c>
      <c r="G49" s="6">
        <v>39264</v>
      </c>
      <c r="H49" s="7">
        <v>12068442</v>
      </c>
      <c r="I49" s="7">
        <v>0</v>
      </c>
      <c r="J49" s="7">
        <v>0</v>
      </c>
      <c r="K49" s="7">
        <v>0</v>
      </c>
      <c r="L49" s="7">
        <f t="shared" si="5"/>
        <v>12068442</v>
      </c>
      <c r="M49" s="7">
        <v>-6942657</v>
      </c>
      <c r="N49" s="7">
        <v>-402110</v>
      </c>
      <c r="O49" s="7">
        <v>0</v>
      </c>
      <c r="P49" s="7">
        <f t="shared" si="6"/>
        <v>-7344767</v>
      </c>
      <c r="Q49" s="7">
        <f t="shared" si="2"/>
        <v>5125785</v>
      </c>
      <c r="R49" s="7">
        <f t="shared" si="3"/>
        <v>4723675</v>
      </c>
      <c r="S49" s="5" t="s">
        <v>135</v>
      </c>
      <c r="T49" s="5">
        <v>100802</v>
      </c>
      <c r="U49" s="5" t="s">
        <v>27</v>
      </c>
      <c r="V49" s="5">
        <v>47030001</v>
      </c>
      <c r="W49" s="5" t="s">
        <v>28</v>
      </c>
    </row>
    <row r="50" spans="2:23" x14ac:dyDescent="0.25">
      <c r="B50" s="4">
        <v>30001701</v>
      </c>
      <c r="C50" s="4">
        <v>0</v>
      </c>
      <c r="D50" s="5">
        <v>21030011</v>
      </c>
      <c r="E50" s="4" t="s">
        <v>180</v>
      </c>
      <c r="F50" s="4">
        <v>1061</v>
      </c>
      <c r="G50" s="6">
        <v>39082</v>
      </c>
      <c r="H50" s="7">
        <v>7551523</v>
      </c>
      <c r="I50" s="7">
        <v>0</v>
      </c>
      <c r="J50" s="7">
        <v>0</v>
      </c>
      <c r="K50" s="7">
        <v>0</v>
      </c>
      <c r="L50" s="7">
        <f t="shared" si="5"/>
        <v>7551523</v>
      </c>
      <c r="M50" s="7">
        <v>-4458284</v>
      </c>
      <c r="N50" s="7">
        <v>-252604</v>
      </c>
      <c r="O50" s="7">
        <v>0</v>
      </c>
      <c r="P50" s="7">
        <f t="shared" si="6"/>
        <v>-4710888</v>
      </c>
      <c r="Q50" s="7">
        <f t="shared" si="2"/>
        <v>3093239</v>
      </c>
      <c r="R50" s="7">
        <f t="shared" si="3"/>
        <v>2840635</v>
      </c>
      <c r="S50" s="5" t="s">
        <v>135</v>
      </c>
      <c r="T50" s="5">
        <v>100801</v>
      </c>
      <c r="U50" s="5" t="s">
        <v>32</v>
      </c>
      <c r="V50" s="5">
        <v>47030001</v>
      </c>
      <c r="W50" s="5" t="s">
        <v>28</v>
      </c>
    </row>
    <row r="51" spans="2:23" x14ac:dyDescent="0.25">
      <c r="B51" s="4">
        <v>30001707</v>
      </c>
      <c r="C51" s="4">
        <v>0</v>
      </c>
      <c r="D51" s="5">
        <v>21030011</v>
      </c>
      <c r="E51" s="4" t="s">
        <v>181</v>
      </c>
      <c r="F51" s="4">
        <v>1062</v>
      </c>
      <c r="G51" s="6">
        <v>39264</v>
      </c>
      <c r="H51" s="7">
        <v>12640418</v>
      </c>
      <c r="I51" s="7">
        <v>0</v>
      </c>
      <c r="J51" s="7">
        <v>0</v>
      </c>
      <c r="K51" s="7">
        <v>0</v>
      </c>
      <c r="L51" s="7">
        <f t="shared" si="5"/>
        <v>12640418</v>
      </c>
      <c r="M51" s="7">
        <v>-7281105</v>
      </c>
      <c r="N51" s="7">
        <v>-420332</v>
      </c>
      <c r="O51" s="7">
        <v>0</v>
      </c>
      <c r="P51" s="7">
        <f t="shared" si="6"/>
        <v>-7701437</v>
      </c>
      <c r="Q51" s="7">
        <f t="shared" si="2"/>
        <v>5359313</v>
      </c>
      <c r="R51" s="7">
        <f t="shared" si="3"/>
        <v>4938981</v>
      </c>
      <c r="S51" s="5" t="s">
        <v>135</v>
      </c>
      <c r="T51" s="5">
        <v>100802</v>
      </c>
      <c r="U51" s="5" t="s">
        <v>27</v>
      </c>
      <c r="V51" s="5">
        <v>47030001</v>
      </c>
      <c r="W51" s="5" t="s">
        <v>28</v>
      </c>
    </row>
    <row r="52" spans="2:23" x14ac:dyDescent="0.25">
      <c r="B52" s="4">
        <v>30001778</v>
      </c>
      <c r="C52" s="4">
        <v>0</v>
      </c>
      <c r="D52" s="5">
        <v>21030011</v>
      </c>
      <c r="E52" s="4" t="s">
        <v>182</v>
      </c>
      <c r="F52" s="4">
        <v>1061</v>
      </c>
      <c r="G52" s="6">
        <v>38815</v>
      </c>
      <c r="H52" s="7">
        <v>4759867</v>
      </c>
      <c r="I52" s="7">
        <v>0</v>
      </c>
      <c r="J52" s="7">
        <v>0</v>
      </c>
      <c r="K52" s="7">
        <v>0</v>
      </c>
      <c r="L52" s="7">
        <f t="shared" si="5"/>
        <v>4759867</v>
      </c>
      <c r="M52" s="7">
        <v>-2920604</v>
      </c>
      <c r="N52" s="7">
        <v>-159820</v>
      </c>
      <c r="O52" s="7">
        <v>0</v>
      </c>
      <c r="P52" s="7">
        <f t="shared" si="6"/>
        <v>-3080424</v>
      </c>
      <c r="Q52" s="7">
        <f t="shared" si="2"/>
        <v>1839263</v>
      </c>
      <c r="R52" s="7">
        <f t="shared" si="3"/>
        <v>1679443</v>
      </c>
      <c r="S52" s="5" t="s">
        <v>135</v>
      </c>
      <c r="T52" s="5">
        <v>100801</v>
      </c>
      <c r="U52" s="5" t="s">
        <v>32</v>
      </c>
      <c r="V52" s="5">
        <v>47030001</v>
      </c>
      <c r="W52" s="5" t="s">
        <v>28</v>
      </c>
    </row>
    <row r="53" spans="2:23" x14ac:dyDescent="0.25">
      <c r="B53" s="4">
        <v>30001783</v>
      </c>
      <c r="C53" s="4">
        <v>0</v>
      </c>
      <c r="D53" s="5">
        <v>21030011</v>
      </c>
      <c r="E53" s="4" t="s">
        <v>183</v>
      </c>
      <c r="F53" s="4">
        <v>1063</v>
      </c>
      <c r="G53" s="6">
        <v>39356</v>
      </c>
      <c r="H53" s="7">
        <v>6039038</v>
      </c>
      <c r="I53" s="7">
        <v>0</v>
      </c>
      <c r="J53" s="7">
        <f>-3731114-1047711.54</f>
        <v>-4778825.54</v>
      </c>
      <c r="K53" s="7">
        <v>0</v>
      </c>
      <c r="L53" s="7">
        <f t="shared" si="5"/>
        <v>1260212.46</v>
      </c>
      <c r="M53" s="7">
        <v>-3378560</v>
      </c>
      <c r="N53" s="7">
        <v>-191328.04</v>
      </c>
      <c r="O53" s="7">
        <v>0</v>
      </c>
      <c r="P53" s="7">
        <f t="shared" si="6"/>
        <v>-3569888.04</v>
      </c>
      <c r="Q53" s="7">
        <f t="shared" si="2"/>
        <v>2660478</v>
      </c>
      <c r="R53" s="7">
        <f t="shared" si="3"/>
        <v>-2309675.58</v>
      </c>
      <c r="S53" s="5" t="s">
        <v>135</v>
      </c>
      <c r="T53" s="5">
        <v>100803</v>
      </c>
      <c r="U53" s="5" t="s">
        <v>40</v>
      </c>
      <c r="V53" s="5">
        <v>47030001</v>
      </c>
      <c r="W53" s="5" t="s">
        <v>28</v>
      </c>
    </row>
    <row r="54" spans="2:23" x14ac:dyDescent="0.25">
      <c r="B54" s="4">
        <v>30001793</v>
      </c>
      <c r="C54" s="4">
        <v>0</v>
      </c>
      <c r="D54" s="5">
        <v>21030011</v>
      </c>
      <c r="E54" s="4" t="s">
        <v>184</v>
      </c>
      <c r="F54" s="4">
        <v>1062</v>
      </c>
      <c r="G54" s="6">
        <v>39264</v>
      </c>
      <c r="H54" s="7">
        <v>9453107</v>
      </c>
      <c r="I54" s="7">
        <v>0</v>
      </c>
      <c r="J54" s="7">
        <v>0</v>
      </c>
      <c r="K54" s="7">
        <v>0</v>
      </c>
      <c r="L54" s="7">
        <f t="shared" si="5"/>
        <v>9453107</v>
      </c>
      <c r="M54" s="7">
        <v>-5438124</v>
      </c>
      <c r="N54" s="7">
        <v>-314969</v>
      </c>
      <c r="O54" s="7">
        <v>0</v>
      </c>
      <c r="P54" s="7">
        <f t="shared" si="6"/>
        <v>-5753093</v>
      </c>
      <c r="Q54" s="7">
        <f t="shared" si="2"/>
        <v>4014983</v>
      </c>
      <c r="R54" s="7">
        <f t="shared" si="3"/>
        <v>3700014</v>
      </c>
      <c r="S54" s="5" t="s">
        <v>135</v>
      </c>
      <c r="T54" s="5">
        <v>100802</v>
      </c>
      <c r="U54" s="5" t="s">
        <v>27</v>
      </c>
      <c r="V54" s="5">
        <v>47030001</v>
      </c>
      <c r="W54" s="5" t="s">
        <v>28</v>
      </c>
    </row>
    <row r="55" spans="2:23" x14ac:dyDescent="0.25">
      <c r="B55" s="4">
        <v>30001824</v>
      </c>
      <c r="C55" s="4">
        <v>0</v>
      </c>
      <c r="D55" s="5">
        <v>21030011</v>
      </c>
      <c r="E55" s="4" t="s">
        <v>185</v>
      </c>
      <c r="F55" s="4">
        <v>1062</v>
      </c>
      <c r="G55" s="6">
        <v>39264</v>
      </c>
      <c r="H55" s="7">
        <v>5060663</v>
      </c>
      <c r="I55" s="7">
        <v>0</v>
      </c>
      <c r="J55" s="7">
        <v>0</v>
      </c>
      <c r="K55" s="7">
        <v>0</v>
      </c>
      <c r="L55" s="7">
        <f t="shared" si="5"/>
        <v>5060663</v>
      </c>
      <c r="M55" s="7">
        <v>-2879588</v>
      </c>
      <c r="N55" s="7">
        <v>-171434</v>
      </c>
      <c r="O55" s="7">
        <v>0</v>
      </c>
      <c r="P55" s="7">
        <f t="shared" si="6"/>
        <v>-3051022</v>
      </c>
      <c r="Q55" s="7">
        <f t="shared" si="2"/>
        <v>2181075</v>
      </c>
      <c r="R55" s="7">
        <f t="shared" si="3"/>
        <v>2009641</v>
      </c>
      <c r="S55" s="5" t="s">
        <v>135</v>
      </c>
      <c r="T55" s="5">
        <v>100802</v>
      </c>
      <c r="U55" s="5" t="s">
        <v>27</v>
      </c>
      <c r="V55" s="5">
        <v>47030001</v>
      </c>
      <c r="W55" s="5" t="s">
        <v>28</v>
      </c>
    </row>
    <row r="56" spans="2:23" x14ac:dyDescent="0.25">
      <c r="B56" s="4">
        <v>30001837</v>
      </c>
      <c r="C56" s="4">
        <v>0</v>
      </c>
      <c r="D56" s="5">
        <v>21030011</v>
      </c>
      <c r="E56" s="4" t="s">
        <v>186</v>
      </c>
      <c r="F56" s="4">
        <v>1062</v>
      </c>
      <c r="G56" s="6">
        <v>39264</v>
      </c>
      <c r="H56" s="7">
        <v>8973106</v>
      </c>
      <c r="I56" s="7">
        <v>0</v>
      </c>
      <c r="J56" s="7">
        <v>0</v>
      </c>
      <c r="K56" s="7">
        <v>0</v>
      </c>
      <c r="L56" s="7">
        <f t="shared" si="5"/>
        <v>8973106</v>
      </c>
      <c r="M56" s="7">
        <v>-5168670</v>
      </c>
      <c r="N56" s="7">
        <v>-298382</v>
      </c>
      <c r="O56" s="7">
        <v>0</v>
      </c>
      <c r="P56" s="7">
        <f t="shared" si="6"/>
        <v>-5467052</v>
      </c>
      <c r="Q56" s="7">
        <f t="shared" si="2"/>
        <v>3804436</v>
      </c>
      <c r="R56" s="7">
        <f t="shared" si="3"/>
        <v>3506054</v>
      </c>
      <c r="S56" s="5" t="s">
        <v>135</v>
      </c>
      <c r="T56" s="5">
        <v>100802</v>
      </c>
      <c r="U56" s="5" t="s">
        <v>27</v>
      </c>
      <c r="V56" s="5">
        <v>47030001</v>
      </c>
      <c r="W56" s="5" t="s">
        <v>28</v>
      </c>
    </row>
    <row r="57" spans="2:23" x14ac:dyDescent="0.25">
      <c r="B57" s="4">
        <v>30001838</v>
      </c>
      <c r="C57" s="4">
        <v>0</v>
      </c>
      <c r="D57" s="5">
        <v>21030011</v>
      </c>
      <c r="E57" s="4" t="s">
        <v>187</v>
      </c>
      <c r="F57" s="4">
        <v>1061</v>
      </c>
      <c r="G57" s="6">
        <v>39082</v>
      </c>
      <c r="H57" s="7">
        <v>5310855</v>
      </c>
      <c r="I57" s="7">
        <v>0</v>
      </c>
      <c r="J57" s="7">
        <v>0</v>
      </c>
      <c r="K57" s="7">
        <v>0</v>
      </c>
      <c r="L57" s="7">
        <f t="shared" si="5"/>
        <v>5310855</v>
      </c>
      <c r="M57" s="7">
        <v>-3135433</v>
      </c>
      <c r="N57" s="7">
        <v>-177652</v>
      </c>
      <c r="O57" s="7">
        <v>0</v>
      </c>
      <c r="P57" s="7">
        <f t="shared" si="6"/>
        <v>-3313085</v>
      </c>
      <c r="Q57" s="7">
        <f t="shared" si="2"/>
        <v>2175422</v>
      </c>
      <c r="R57" s="7">
        <f t="shared" si="3"/>
        <v>1997770</v>
      </c>
      <c r="S57" s="5" t="s">
        <v>135</v>
      </c>
      <c r="T57" s="5">
        <v>100801</v>
      </c>
      <c r="U57" s="5" t="s">
        <v>32</v>
      </c>
      <c r="V57" s="5">
        <v>47030001</v>
      </c>
      <c r="W57" s="5" t="s">
        <v>28</v>
      </c>
    </row>
    <row r="58" spans="2:23" x14ac:dyDescent="0.25">
      <c r="B58" s="4">
        <v>30001874</v>
      </c>
      <c r="C58" s="4">
        <v>0</v>
      </c>
      <c r="D58" s="5">
        <v>21030011</v>
      </c>
      <c r="E58" s="4" t="s">
        <v>188</v>
      </c>
      <c r="F58" s="4">
        <v>1062</v>
      </c>
      <c r="G58" s="6">
        <v>39264</v>
      </c>
      <c r="H58" s="7">
        <v>7624751</v>
      </c>
      <c r="I58" s="7">
        <v>0</v>
      </c>
      <c r="J58" s="7">
        <v>0</v>
      </c>
      <c r="K58" s="7">
        <v>0</v>
      </c>
      <c r="L58" s="7">
        <f t="shared" si="5"/>
        <v>7624751</v>
      </c>
      <c r="M58" s="7">
        <v>-4386318</v>
      </c>
      <c r="N58" s="7">
        <v>-254050</v>
      </c>
      <c r="O58" s="7">
        <v>0</v>
      </c>
      <c r="P58" s="7">
        <f t="shared" ref="P58:P60" si="7">SUM(M58:O58)</f>
        <v>-4640368</v>
      </c>
      <c r="Q58" s="7">
        <f t="shared" si="2"/>
        <v>3238433</v>
      </c>
      <c r="R58" s="7">
        <f t="shared" si="3"/>
        <v>2984383</v>
      </c>
      <c r="S58" s="5" t="s">
        <v>135</v>
      </c>
      <c r="T58" s="5">
        <v>100802</v>
      </c>
      <c r="U58" s="5" t="s">
        <v>27</v>
      </c>
      <c r="V58" s="5">
        <v>47030001</v>
      </c>
      <c r="W58" s="5" t="s">
        <v>28</v>
      </c>
    </row>
    <row r="59" spans="2:23" x14ac:dyDescent="0.25">
      <c r="B59" s="4">
        <v>30001881</v>
      </c>
      <c r="C59" s="4">
        <v>0</v>
      </c>
      <c r="D59" s="5">
        <v>21030011</v>
      </c>
      <c r="E59" s="4" t="s">
        <v>189</v>
      </c>
      <c r="F59" s="4">
        <v>1062</v>
      </c>
      <c r="G59" s="6">
        <v>39264</v>
      </c>
      <c r="H59" s="7">
        <v>7557533</v>
      </c>
      <c r="I59" s="7">
        <v>0</v>
      </c>
      <c r="J59" s="7">
        <v>0</v>
      </c>
      <c r="K59" s="7">
        <v>0</v>
      </c>
      <c r="L59" s="7">
        <f t="shared" si="5"/>
        <v>7557533</v>
      </c>
      <c r="M59" s="7">
        <v>-4347651</v>
      </c>
      <c r="N59" s="7">
        <v>-251811</v>
      </c>
      <c r="O59" s="7">
        <v>0</v>
      </c>
      <c r="P59" s="7">
        <f t="shared" si="7"/>
        <v>-4599462</v>
      </c>
      <c r="Q59" s="7">
        <f t="shared" si="2"/>
        <v>3209882</v>
      </c>
      <c r="R59" s="7">
        <f t="shared" si="3"/>
        <v>2958071</v>
      </c>
      <c r="S59" s="5" t="s">
        <v>135</v>
      </c>
      <c r="T59" s="5">
        <v>100802</v>
      </c>
      <c r="U59" s="5" t="s">
        <v>27</v>
      </c>
      <c r="V59" s="5">
        <v>47030001</v>
      </c>
      <c r="W59" s="5" t="s">
        <v>28</v>
      </c>
    </row>
    <row r="60" spans="2:23" x14ac:dyDescent="0.25">
      <c r="B60" s="4">
        <v>30001892</v>
      </c>
      <c r="C60" s="4">
        <v>0</v>
      </c>
      <c r="D60" s="5">
        <v>21030011</v>
      </c>
      <c r="E60" s="4" t="s">
        <v>190</v>
      </c>
      <c r="F60" s="4">
        <v>1063</v>
      </c>
      <c r="G60" s="6">
        <v>39356</v>
      </c>
      <c r="H60" s="7">
        <v>4626495</v>
      </c>
      <c r="I60" s="7">
        <v>0</v>
      </c>
      <c r="J60" s="7">
        <v>0</v>
      </c>
      <c r="K60" s="7">
        <v>0</v>
      </c>
      <c r="L60" s="7">
        <f t="shared" si="5"/>
        <v>4626495</v>
      </c>
      <c r="M60" s="7">
        <v>-2588305</v>
      </c>
      <c r="N60" s="7">
        <v>-157137</v>
      </c>
      <c r="O60" s="7">
        <v>0</v>
      </c>
      <c r="P60" s="7">
        <f t="shared" si="7"/>
        <v>-2745442</v>
      </c>
      <c r="Q60" s="7">
        <f t="shared" si="2"/>
        <v>2038190</v>
      </c>
      <c r="R60" s="7">
        <f t="shared" si="3"/>
        <v>1881053</v>
      </c>
      <c r="S60" s="5" t="s">
        <v>135</v>
      </c>
      <c r="T60" s="5">
        <v>100803</v>
      </c>
      <c r="U60" s="5" t="s">
        <v>40</v>
      </c>
      <c r="V60" s="5">
        <v>47030001</v>
      </c>
      <c r="W60" s="5" t="s">
        <v>28</v>
      </c>
    </row>
    <row r="61" spans="2:23" x14ac:dyDescent="0.25">
      <c r="B61" s="4">
        <v>30001926</v>
      </c>
      <c r="C61" s="4">
        <v>0</v>
      </c>
      <c r="D61" s="5">
        <v>21030011</v>
      </c>
      <c r="E61" s="4" t="s">
        <v>191</v>
      </c>
      <c r="F61" s="4">
        <v>1062</v>
      </c>
      <c r="G61" s="6">
        <v>39264</v>
      </c>
      <c r="H61" s="7">
        <v>6999391</v>
      </c>
      <c r="I61" s="7">
        <v>0</v>
      </c>
      <c r="J61" s="7">
        <v>0</v>
      </c>
      <c r="K61" s="7">
        <v>0</v>
      </c>
      <c r="L61" s="7">
        <f t="shared" si="5"/>
        <v>6999391</v>
      </c>
      <c r="M61" s="7">
        <v>-4026567</v>
      </c>
      <c r="N61" s="7">
        <v>-233214</v>
      </c>
      <c r="O61" s="7">
        <v>0</v>
      </c>
      <c r="P61" s="7">
        <f t="shared" ref="P61:P77" si="8">SUM(M61:O61)</f>
        <v>-4259781</v>
      </c>
      <c r="Q61" s="7">
        <f t="shared" si="2"/>
        <v>2972824</v>
      </c>
      <c r="R61" s="7">
        <f t="shared" si="3"/>
        <v>2739610</v>
      </c>
      <c r="S61" s="5" t="s">
        <v>135</v>
      </c>
      <c r="T61" s="5">
        <v>100802</v>
      </c>
      <c r="U61" s="5" t="s">
        <v>27</v>
      </c>
      <c r="V61" s="5">
        <v>47030001</v>
      </c>
      <c r="W61" s="5" t="s">
        <v>28</v>
      </c>
    </row>
    <row r="62" spans="2:23" x14ac:dyDescent="0.25">
      <c r="B62" s="4">
        <v>30001933</v>
      </c>
      <c r="C62" s="4">
        <v>0</v>
      </c>
      <c r="D62" s="5">
        <v>21030011</v>
      </c>
      <c r="E62" s="4" t="s">
        <v>192</v>
      </c>
      <c r="F62" s="4">
        <v>1062</v>
      </c>
      <c r="G62" s="6">
        <v>39264</v>
      </c>
      <c r="H62" s="7">
        <v>6901248</v>
      </c>
      <c r="I62" s="7">
        <v>0</v>
      </c>
      <c r="J62" s="7">
        <v>0</v>
      </c>
      <c r="K62" s="7">
        <v>0</v>
      </c>
      <c r="L62" s="7">
        <f t="shared" si="5"/>
        <v>6901248</v>
      </c>
      <c r="M62" s="7">
        <v>-3970109</v>
      </c>
      <c r="N62" s="7">
        <v>-229944</v>
      </c>
      <c r="O62" s="7">
        <v>0</v>
      </c>
      <c r="P62" s="7">
        <f t="shared" si="8"/>
        <v>-4200053</v>
      </c>
      <c r="Q62" s="7">
        <f t="shared" si="2"/>
        <v>2931139</v>
      </c>
      <c r="R62" s="7">
        <f t="shared" si="3"/>
        <v>2701195</v>
      </c>
      <c r="S62" s="5" t="s">
        <v>135</v>
      </c>
      <c r="T62" s="5">
        <v>100802</v>
      </c>
      <c r="U62" s="5" t="s">
        <v>27</v>
      </c>
      <c r="V62" s="5">
        <v>47030001</v>
      </c>
      <c r="W62" s="5" t="s">
        <v>28</v>
      </c>
    </row>
    <row r="63" spans="2:23" x14ac:dyDescent="0.25">
      <c r="B63" s="4">
        <v>30001944</v>
      </c>
      <c r="C63" s="4">
        <v>0</v>
      </c>
      <c r="D63" s="5">
        <v>21030011</v>
      </c>
      <c r="E63" s="4" t="s">
        <v>193</v>
      </c>
      <c r="F63" s="4">
        <v>1062</v>
      </c>
      <c r="G63" s="6">
        <v>39264</v>
      </c>
      <c r="H63" s="7">
        <v>6765786</v>
      </c>
      <c r="I63" s="7">
        <v>0</v>
      </c>
      <c r="J63" s="7">
        <v>0</v>
      </c>
      <c r="K63" s="7">
        <v>0</v>
      </c>
      <c r="L63" s="7">
        <f t="shared" si="5"/>
        <v>6765786</v>
      </c>
      <c r="M63" s="7">
        <v>-3892177</v>
      </c>
      <c r="N63" s="7">
        <v>-225430</v>
      </c>
      <c r="O63" s="7">
        <v>0</v>
      </c>
      <c r="P63" s="7">
        <f t="shared" si="8"/>
        <v>-4117607</v>
      </c>
      <c r="Q63" s="7">
        <f t="shared" si="2"/>
        <v>2873609</v>
      </c>
      <c r="R63" s="7">
        <f t="shared" si="3"/>
        <v>2648179</v>
      </c>
      <c r="S63" s="5" t="s">
        <v>135</v>
      </c>
      <c r="T63" s="5">
        <v>100802</v>
      </c>
      <c r="U63" s="5" t="s">
        <v>27</v>
      </c>
      <c r="V63" s="5">
        <v>47030001</v>
      </c>
      <c r="W63" s="5" t="s">
        <v>28</v>
      </c>
    </row>
    <row r="64" spans="2:23" x14ac:dyDescent="0.25">
      <c r="B64" s="4">
        <v>30001946</v>
      </c>
      <c r="C64" s="4">
        <v>0</v>
      </c>
      <c r="D64" s="5">
        <v>21030011</v>
      </c>
      <c r="E64" s="4" t="s">
        <v>194</v>
      </c>
      <c r="F64" s="4">
        <v>1062</v>
      </c>
      <c r="G64" s="6">
        <v>39264</v>
      </c>
      <c r="H64" s="7">
        <v>6751096</v>
      </c>
      <c r="I64" s="7">
        <v>0</v>
      </c>
      <c r="J64" s="7">
        <v>0</v>
      </c>
      <c r="K64" s="7">
        <v>0</v>
      </c>
      <c r="L64" s="7">
        <f t="shared" si="5"/>
        <v>6751096</v>
      </c>
      <c r="M64" s="7">
        <v>-3883730</v>
      </c>
      <c r="N64" s="7">
        <v>-224941</v>
      </c>
      <c r="O64" s="7">
        <v>0</v>
      </c>
      <c r="P64" s="7">
        <f t="shared" si="8"/>
        <v>-4108671</v>
      </c>
      <c r="Q64" s="7">
        <f t="shared" si="2"/>
        <v>2867366</v>
      </c>
      <c r="R64" s="7">
        <f t="shared" si="3"/>
        <v>2642425</v>
      </c>
      <c r="S64" s="5" t="s">
        <v>135</v>
      </c>
      <c r="T64" s="5">
        <v>100802</v>
      </c>
      <c r="U64" s="5" t="s">
        <v>27</v>
      </c>
      <c r="V64" s="5">
        <v>47030001</v>
      </c>
      <c r="W64" s="5" t="s">
        <v>28</v>
      </c>
    </row>
    <row r="65" spans="2:23" x14ac:dyDescent="0.25">
      <c r="B65" s="4">
        <v>30001990</v>
      </c>
      <c r="C65" s="4">
        <v>0</v>
      </c>
      <c r="D65" s="5">
        <v>21030011</v>
      </c>
      <c r="E65" s="4" t="s">
        <v>195</v>
      </c>
      <c r="F65" s="4">
        <v>1061</v>
      </c>
      <c r="G65" s="6">
        <v>38755</v>
      </c>
      <c r="H65" s="7">
        <v>3017597</v>
      </c>
      <c r="I65" s="7">
        <v>0</v>
      </c>
      <c r="J65" s="7">
        <v>0</v>
      </c>
      <c r="K65" s="7">
        <v>0</v>
      </c>
      <c r="L65" s="7">
        <f t="shared" si="5"/>
        <v>3017597</v>
      </c>
      <c r="M65" s="7">
        <v>-1870699</v>
      </c>
      <c r="N65" s="7">
        <v>-101069</v>
      </c>
      <c r="O65" s="7">
        <v>0</v>
      </c>
      <c r="P65" s="7">
        <f t="shared" si="8"/>
        <v>-1971768</v>
      </c>
      <c r="Q65" s="7">
        <f t="shared" si="2"/>
        <v>1146898</v>
      </c>
      <c r="R65" s="7">
        <f t="shared" si="3"/>
        <v>1045829</v>
      </c>
      <c r="S65" s="5" t="s">
        <v>135</v>
      </c>
      <c r="T65" s="5">
        <v>100801</v>
      </c>
      <c r="U65" s="5" t="s">
        <v>32</v>
      </c>
      <c r="V65" s="5">
        <v>47030001</v>
      </c>
      <c r="W65" s="5" t="s">
        <v>28</v>
      </c>
    </row>
    <row r="66" spans="2:23" x14ac:dyDescent="0.25">
      <c r="B66" s="4">
        <v>30002000</v>
      </c>
      <c r="C66" s="4">
        <v>0</v>
      </c>
      <c r="D66" s="5">
        <v>21030011</v>
      </c>
      <c r="E66" s="4" t="s">
        <v>196</v>
      </c>
      <c r="F66" s="4">
        <v>1061</v>
      </c>
      <c r="G66" s="6">
        <v>39082</v>
      </c>
      <c r="H66" s="7">
        <v>3972248</v>
      </c>
      <c r="I66" s="7">
        <v>0</v>
      </c>
      <c r="J66" s="7">
        <v>0</v>
      </c>
      <c r="K66" s="7">
        <v>0</v>
      </c>
      <c r="L66" s="7">
        <f t="shared" si="5"/>
        <v>3972248</v>
      </c>
      <c r="M66" s="7">
        <v>-2345144</v>
      </c>
      <c r="N66" s="7">
        <v>-132875</v>
      </c>
      <c r="O66" s="7">
        <v>0</v>
      </c>
      <c r="P66" s="7">
        <f t="shared" si="8"/>
        <v>-2478019</v>
      </c>
      <c r="Q66" s="7">
        <f t="shared" si="2"/>
        <v>1627104</v>
      </c>
      <c r="R66" s="7">
        <f t="shared" si="3"/>
        <v>1494229</v>
      </c>
      <c r="S66" s="5" t="s">
        <v>135</v>
      </c>
      <c r="T66" s="5">
        <v>100801</v>
      </c>
      <c r="U66" s="5" t="s">
        <v>32</v>
      </c>
      <c r="V66" s="5">
        <v>47030001</v>
      </c>
      <c r="W66" s="5" t="s">
        <v>28</v>
      </c>
    </row>
    <row r="67" spans="2:23" x14ac:dyDescent="0.25">
      <c r="B67" s="4">
        <v>30002033</v>
      </c>
      <c r="C67" s="4">
        <v>0</v>
      </c>
      <c r="D67" s="5">
        <v>21030011</v>
      </c>
      <c r="E67" s="4" t="s">
        <v>197</v>
      </c>
      <c r="F67" s="4">
        <v>1062</v>
      </c>
      <c r="G67" s="6">
        <v>39264</v>
      </c>
      <c r="H67" s="7">
        <v>5768315</v>
      </c>
      <c r="I67" s="7">
        <v>0</v>
      </c>
      <c r="J67" s="7">
        <v>0</v>
      </c>
      <c r="K67" s="7">
        <v>0</v>
      </c>
      <c r="L67" s="7">
        <f t="shared" si="5"/>
        <v>5768315</v>
      </c>
      <c r="M67" s="7">
        <v>-3318359</v>
      </c>
      <c r="N67" s="7">
        <v>-192195</v>
      </c>
      <c r="O67" s="7">
        <v>0</v>
      </c>
      <c r="P67" s="7">
        <f t="shared" si="8"/>
        <v>-3510554</v>
      </c>
      <c r="Q67" s="7">
        <f t="shared" si="2"/>
        <v>2449956</v>
      </c>
      <c r="R67" s="7">
        <f t="shared" si="3"/>
        <v>2257761</v>
      </c>
      <c r="S67" s="5" t="s">
        <v>135</v>
      </c>
      <c r="T67" s="5">
        <v>100802</v>
      </c>
      <c r="U67" s="5" t="s">
        <v>27</v>
      </c>
      <c r="V67" s="5">
        <v>47030001</v>
      </c>
      <c r="W67" s="5" t="s">
        <v>28</v>
      </c>
    </row>
    <row r="68" spans="2:23" x14ac:dyDescent="0.25">
      <c r="B68" s="4">
        <v>30002043</v>
      </c>
      <c r="C68" s="4">
        <v>0</v>
      </c>
      <c r="D68" s="5">
        <v>21030011</v>
      </c>
      <c r="E68" s="4" t="s">
        <v>198</v>
      </c>
      <c r="F68" s="4">
        <v>1062</v>
      </c>
      <c r="G68" s="6">
        <v>39264</v>
      </c>
      <c r="H68" s="7">
        <v>5597456</v>
      </c>
      <c r="I68" s="7">
        <v>0</v>
      </c>
      <c r="J68" s="7">
        <v>0</v>
      </c>
      <c r="K68" s="7">
        <v>0</v>
      </c>
      <c r="L68" s="7">
        <f t="shared" si="5"/>
        <v>5597456</v>
      </c>
      <c r="M68" s="7">
        <v>-3220070</v>
      </c>
      <c r="N68" s="7">
        <v>-186502</v>
      </c>
      <c r="O68" s="7">
        <v>0</v>
      </c>
      <c r="P68" s="7">
        <f t="shared" si="8"/>
        <v>-3406572</v>
      </c>
      <c r="Q68" s="7">
        <f t="shared" si="2"/>
        <v>2377386</v>
      </c>
      <c r="R68" s="7">
        <f t="shared" si="3"/>
        <v>2190884</v>
      </c>
      <c r="S68" s="5" t="s">
        <v>135</v>
      </c>
      <c r="T68" s="5">
        <v>100802</v>
      </c>
      <c r="U68" s="5" t="s">
        <v>27</v>
      </c>
      <c r="V68" s="5">
        <v>47030001</v>
      </c>
      <c r="W68" s="5" t="s">
        <v>28</v>
      </c>
    </row>
    <row r="69" spans="2:23" x14ac:dyDescent="0.25">
      <c r="B69" s="4">
        <v>30002069</v>
      </c>
      <c r="C69" s="4">
        <v>0</v>
      </c>
      <c r="D69" s="5">
        <v>21030011</v>
      </c>
      <c r="E69" s="4" t="s">
        <v>199</v>
      </c>
      <c r="F69" s="4">
        <v>1062</v>
      </c>
      <c r="G69" s="6">
        <v>39264</v>
      </c>
      <c r="H69" s="7">
        <v>5371474</v>
      </c>
      <c r="I69" s="7">
        <v>0</v>
      </c>
      <c r="J69" s="7">
        <v>0</v>
      </c>
      <c r="K69" s="7">
        <v>0</v>
      </c>
      <c r="L69" s="7">
        <f t="shared" si="5"/>
        <v>5371474</v>
      </c>
      <c r="M69" s="7">
        <v>-3090069</v>
      </c>
      <c r="N69" s="7">
        <v>-178973</v>
      </c>
      <c r="O69" s="7">
        <v>0</v>
      </c>
      <c r="P69" s="7">
        <f t="shared" si="8"/>
        <v>-3269042</v>
      </c>
      <c r="Q69" s="7">
        <f t="shared" ref="Q69:Q132" si="9">H69+M69</f>
        <v>2281405</v>
      </c>
      <c r="R69" s="7">
        <f t="shared" ref="R69:R132" si="10">L69+P69</f>
        <v>2102432</v>
      </c>
      <c r="S69" s="5" t="s">
        <v>135</v>
      </c>
      <c r="T69" s="5">
        <v>100802</v>
      </c>
      <c r="U69" s="5" t="s">
        <v>27</v>
      </c>
      <c r="V69" s="5">
        <v>47030001</v>
      </c>
      <c r="W69" s="5" t="s">
        <v>28</v>
      </c>
    </row>
    <row r="70" spans="2:23" x14ac:dyDescent="0.25">
      <c r="B70" s="4">
        <v>30002071</v>
      </c>
      <c r="C70" s="4">
        <v>0</v>
      </c>
      <c r="D70" s="5">
        <v>21030011</v>
      </c>
      <c r="E70" s="4" t="s">
        <v>200</v>
      </c>
      <c r="F70" s="4">
        <v>1062</v>
      </c>
      <c r="G70" s="6">
        <v>39264</v>
      </c>
      <c r="H70" s="7">
        <v>5363939</v>
      </c>
      <c r="I70" s="7">
        <v>0</v>
      </c>
      <c r="J70" s="7">
        <v>-5363939</v>
      </c>
      <c r="K70" s="7">
        <v>0</v>
      </c>
      <c r="L70" s="7">
        <f t="shared" si="5"/>
        <v>0</v>
      </c>
      <c r="M70" s="7">
        <v>-3085734</v>
      </c>
      <c r="N70" s="7">
        <v>-178722</v>
      </c>
      <c r="O70" s="7">
        <v>0</v>
      </c>
      <c r="P70" s="7">
        <f t="shared" si="8"/>
        <v>-3264456</v>
      </c>
      <c r="Q70" s="7">
        <f t="shared" si="9"/>
        <v>2278205</v>
      </c>
      <c r="R70" s="7">
        <f t="shared" si="10"/>
        <v>-3264456</v>
      </c>
      <c r="S70" s="5" t="s">
        <v>135</v>
      </c>
      <c r="T70" s="5">
        <v>100802</v>
      </c>
      <c r="U70" s="5" t="s">
        <v>27</v>
      </c>
      <c r="V70" s="5">
        <v>47030001</v>
      </c>
      <c r="W70" s="5" t="s">
        <v>28</v>
      </c>
    </row>
    <row r="71" spans="2:23" x14ac:dyDescent="0.25">
      <c r="B71" s="4">
        <v>30002077</v>
      </c>
      <c r="C71" s="4">
        <v>0</v>
      </c>
      <c r="D71" s="5">
        <v>21030011</v>
      </c>
      <c r="E71" s="4" t="s">
        <v>201</v>
      </c>
      <c r="F71" s="4">
        <v>1062</v>
      </c>
      <c r="G71" s="6">
        <v>39264</v>
      </c>
      <c r="H71" s="7">
        <v>5331467</v>
      </c>
      <c r="I71" s="7">
        <v>0</v>
      </c>
      <c r="J71" s="7">
        <v>0</v>
      </c>
      <c r="K71" s="7">
        <v>0</v>
      </c>
      <c r="L71" s="7">
        <f t="shared" si="5"/>
        <v>5331467</v>
      </c>
      <c r="M71" s="7">
        <v>-3067053</v>
      </c>
      <c r="N71" s="7">
        <v>-177640</v>
      </c>
      <c r="O71" s="7">
        <v>0</v>
      </c>
      <c r="P71" s="7">
        <f t="shared" si="8"/>
        <v>-3244693</v>
      </c>
      <c r="Q71" s="7">
        <f t="shared" si="9"/>
        <v>2264414</v>
      </c>
      <c r="R71" s="7">
        <f t="shared" si="10"/>
        <v>2086774</v>
      </c>
      <c r="S71" s="5" t="s">
        <v>135</v>
      </c>
      <c r="T71" s="5">
        <v>100802</v>
      </c>
      <c r="U71" s="5" t="s">
        <v>27</v>
      </c>
      <c r="V71" s="5">
        <v>47030001</v>
      </c>
      <c r="W71" s="5" t="s">
        <v>28</v>
      </c>
    </row>
    <row r="72" spans="2:23" x14ac:dyDescent="0.25">
      <c r="B72" s="4">
        <v>30002079</v>
      </c>
      <c r="C72" s="4">
        <v>0</v>
      </c>
      <c r="D72" s="5">
        <v>21030011</v>
      </c>
      <c r="E72" s="4" t="s">
        <v>202</v>
      </c>
      <c r="F72" s="4">
        <v>1062</v>
      </c>
      <c r="G72" s="6">
        <v>39264</v>
      </c>
      <c r="H72" s="7">
        <v>5307481</v>
      </c>
      <c r="I72" s="7">
        <v>0</v>
      </c>
      <c r="J72" s="7">
        <v>0</v>
      </c>
      <c r="K72" s="7">
        <v>0</v>
      </c>
      <c r="L72" s="7">
        <f t="shared" si="5"/>
        <v>5307481</v>
      </c>
      <c r="M72" s="7">
        <v>-3053257</v>
      </c>
      <c r="N72" s="7">
        <v>-176840</v>
      </c>
      <c r="O72" s="7">
        <v>0</v>
      </c>
      <c r="P72" s="7">
        <f t="shared" si="8"/>
        <v>-3230097</v>
      </c>
      <c r="Q72" s="7">
        <f t="shared" si="9"/>
        <v>2254224</v>
      </c>
      <c r="R72" s="7">
        <f t="shared" si="10"/>
        <v>2077384</v>
      </c>
      <c r="S72" s="5" t="s">
        <v>135</v>
      </c>
      <c r="T72" s="5">
        <v>100802</v>
      </c>
      <c r="U72" s="5" t="s">
        <v>27</v>
      </c>
      <c r="V72" s="5">
        <v>47030001</v>
      </c>
      <c r="W72" s="5" t="s">
        <v>28</v>
      </c>
    </row>
    <row r="73" spans="2:23" x14ac:dyDescent="0.25">
      <c r="B73" s="4">
        <v>30002102</v>
      </c>
      <c r="C73" s="4">
        <v>0</v>
      </c>
      <c r="D73" s="5">
        <v>21030011</v>
      </c>
      <c r="E73" s="4" t="s">
        <v>203</v>
      </c>
      <c r="F73" s="4">
        <v>1063</v>
      </c>
      <c r="G73" s="6">
        <v>40177</v>
      </c>
      <c r="H73" s="7">
        <v>2685550</v>
      </c>
      <c r="I73" s="7">
        <v>0</v>
      </c>
      <c r="J73" s="7">
        <v>0</v>
      </c>
      <c r="K73" s="7">
        <v>0</v>
      </c>
      <c r="L73" s="7">
        <f t="shared" si="5"/>
        <v>2685550</v>
      </c>
      <c r="M73" s="7">
        <v>-1255966</v>
      </c>
      <c r="N73" s="7">
        <v>-94218</v>
      </c>
      <c r="O73" s="7">
        <v>0</v>
      </c>
      <c r="P73" s="7">
        <f t="shared" si="8"/>
        <v>-1350184</v>
      </c>
      <c r="Q73" s="7">
        <f t="shared" si="9"/>
        <v>1429584</v>
      </c>
      <c r="R73" s="7">
        <f t="shared" si="10"/>
        <v>1335366</v>
      </c>
      <c r="S73" s="5" t="s">
        <v>135</v>
      </c>
      <c r="T73" s="5">
        <v>100803</v>
      </c>
      <c r="U73" s="5" t="s">
        <v>40</v>
      </c>
      <c r="V73" s="5">
        <v>47030001</v>
      </c>
      <c r="W73" s="5" t="s">
        <v>28</v>
      </c>
    </row>
    <row r="74" spans="2:23" x14ac:dyDescent="0.25">
      <c r="B74" s="4">
        <v>30002104</v>
      </c>
      <c r="C74" s="4">
        <v>0</v>
      </c>
      <c r="D74" s="5">
        <v>21030011</v>
      </c>
      <c r="E74" s="4" t="s">
        <v>204</v>
      </c>
      <c r="F74" s="4">
        <v>1063</v>
      </c>
      <c r="G74" s="6">
        <v>39519</v>
      </c>
      <c r="H74" s="7">
        <v>3691129</v>
      </c>
      <c r="I74" s="7">
        <v>0</v>
      </c>
      <c r="J74" s="7">
        <v>0</v>
      </c>
      <c r="K74" s="7">
        <v>0</v>
      </c>
      <c r="L74" s="7">
        <f t="shared" si="5"/>
        <v>3691129</v>
      </c>
      <c r="M74" s="7">
        <v>-2005123</v>
      </c>
      <c r="N74" s="7">
        <v>-125695</v>
      </c>
      <c r="O74" s="7">
        <v>0</v>
      </c>
      <c r="P74" s="7">
        <f t="shared" si="8"/>
        <v>-2130818</v>
      </c>
      <c r="Q74" s="7">
        <f t="shared" si="9"/>
        <v>1686006</v>
      </c>
      <c r="R74" s="7">
        <f t="shared" si="10"/>
        <v>1560311</v>
      </c>
      <c r="S74" s="5" t="s">
        <v>135</v>
      </c>
      <c r="T74" s="5">
        <v>100803</v>
      </c>
      <c r="U74" s="5" t="s">
        <v>40</v>
      </c>
      <c r="V74" s="5">
        <v>47030001</v>
      </c>
      <c r="W74" s="5" t="s">
        <v>28</v>
      </c>
    </row>
    <row r="75" spans="2:23" x14ac:dyDescent="0.25">
      <c r="B75" s="4">
        <v>30002108</v>
      </c>
      <c r="C75" s="4">
        <v>0</v>
      </c>
      <c r="D75" s="5">
        <v>21030011</v>
      </c>
      <c r="E75" s="4" t="s">
        <v>205</v>
      </c>
      <c r="F75" s="4">
        <v>1062</v>
      </c>
      <c r="G75" s="6">
        <v>39264</v>
      </c>
      <c r="H75" s="7">
        <v>4934113</v>
      </c>
      <c r="I75" s="7">
        <v>0</v>
      </c>
      <c r="J75" s="7">
        <v>0</v>
      </c>
      <c r="K75" s="7">
        <v>0</v>
      </c>
      <c r="L75" s="7">
        <f t="shared" ref="L75:L138" si="11">SUM(H75:K75)</f>
        <v>4934113</v>
      </c>
      <c r="M75" s="7">
        <v>-2838465</v>
      </c>
      <c r="N75" s="7">
        <v>-164401</v>
      </c>
      <c r="O75" s="7">
        <v>0</v>
      </c>
      <c r="P75" s="7">
        <f t="shared" si="8"/>
        <v>-3002866</v>
      </c>
      <c r="Q75" s="7">
        <f t="shared" si="9"/>
        <v>2095648</v>
      </c>
      <c r="R75" s="7">
        <f t="shared" si="10"/>
        <v>1931247</v>
      </c>
      <c r="S75" s="5" t="s">
        <v>135</v>
      </c>
      <c r="T75" s="5">
        <v>100802</v>
      </c>
      <c r="U75" s="5" t="s">
        <v>27</v>
      </c>
      <c r="V75" s="5">
        <v>47030001</v>
      </c>
      <c r="W75" s="5" t="s">
        <v>28</v>
      </c>
    </row>
    <row r="76" spans="2:23" x14ac:dyDescent="0.25">
      <c r="B76" s="4">
        <v>30002117</v>
      </c>
      <c r="C76" s="4">
        <v>0</v>
      </c>
      <c r="D76" s="5">
        <v>21030011</v>
      </c>
      <c r="E76" s="4" t="s">
        <v>206</v>
      </c>
      <c r="F76" s="4">
        <v>1062</v>
      </c>
      <c r="G76" s="6">
        <v>39264</v>
      </c>
      <c r="H76" s="7">
        <v>4835502</v>
      </c>
      <c r="I76" s="7">
        <v>0</v>
      </c>
      <c r="J76" s="7">
        <v>0</v>
      </c>
      <c r="K76" s="7">
        <v>0</v>
      </c>
      <c r="L76" s="7">
        <f t="shared" si="11"/>
        <v>4835502</v>
      </c>
      <c r="M76" s="7">
        <v>-2781738</v>
      </c>
      <c r="N76" s="7">
        <v>-161115</v>
      </c>
      <c r="O76" s="7">
        <v>0</v>
      </c>
      <c r="P76" s="7">
        <f t="shared" si="8"/>
        <v>-2942853</v>
      </c>
      <c r="Q76" s="7">
        <f t="shared" si="9"/>
        <v>2053764</v>
      </c>
      <c r="R76" s="7">
        <f t="shared" si="10"/>
        <v>1892649</v>
      </c>
      <c r="S76" s="5" t="s">
        <v>135</v>
      </c>
      <c r="T76" s="5">
        <v>100802</v>
      </c>
      <c r="U76" s="5" t="s">
        <v>27</v>
      </c>
      <c r="V76" s="5">
        <v>47030001</v>
      </c>
      <c r="W76" s="5" t="s">
        <v>28</v>
      </c>
    </row>
    <row r="77" spans="2:23" x14ac:dyDescent="0.25">
      <c r="B77" s="4">
        <v>30002119</v>
      </c>
      <c r="C77" s="4">
        <v>0</v>
      </c>
      <c r="D77" s="5">
        <v>21030011</v>
      </c>
      <c r="E77" s="4" t="s">
        <v>207</v>
      </c>
      <c r="F77" s="4">
        <v>1063</v>
      </c>
      <c r="G77" s="6">
        <v>39356</v>
      </c>
      <c r="H77" s="7">
        <v>2972047</v>
      </c>
      <c r="I77" s="7">
        <v>0</v>
      </c>
      <c r="J77" s="7">
        <f>-479346-134602.32</f>
        <v>-613948.32000000007</v>
      </c>
      <c r="K77" s="7">
        <v>0</v>
      </c>
      <c r="L77" s="7">
        <f t="shared" si="11"/>
        <v>2358098.6799999997</v>
      </c>
      <c r="M77" s="7">
        <v>-1662721</v>
      </c>
      <c r="N77" s="7">
        <v>-99173.46</v>
      </c>
      <c r="O77" s="7">
        <v>0</v>
      </c>
      <c r="P77" s="7">
        <f t="shared" si="8"/>
        <v>-1761894.46</v>
      </c>
      <c r="Q77" s="7">
        <f t="shared" si="9"/>
        <v>1309326</v>
      </c>
      <c r="R77" s="7">
        <f t="shared" si="10"/>
        <v>596204.21999999974</v>
      </c>
      <c r="S77" s="5" t="s">
        <v>135</v>
      </c>
      <c r="T77" s="5">
        <v>100803</v>
      </c>
      <c r="U77" s="5" t="s">
        <v>40</v>
      </c>
      <c r="V77" s="5">
        <v>47030001</v>
      </c>
      <c r="W77" s="5" t="s">
        <v>28</v>
      </c>
    </row>
    <row r="78" spans="2:23" x14ac:dyDescent="0.25">
      <c r="B78" s="4">
        <v>30002152</v>
      </c>
      <c r="C78" s="4">
        <v>0</v>
      </c>
      <c r="D78" s="5">
        <v>21030011</v>
      </c>
      <c r="E78" s="4" t="s">
        <v>208</v>
      </c>
      <c r="F78" s="4">
        <v>1062</v>
      </c>
      <c r="G78" s="6">
        <v>39629</v>
      </c>
      <c r="H78" s="7">
        <v>6403169</v>
      </c>
      <c r="I78" s="7">
        <v>0</v>
      </c>
      <c r="J78" s="7">
        <v>0</v>
      </c>
      <c r="K78" s="7">
        <v>0</v>
      </c>
      <c r="L78" s="7">
        <f t="shared" si="11"/>
        <v>6403169</v>
      </c>
      <c r="M78" s="7">
        <v>-3424090</v>
      </c>
      <c r="N78" s="7">
        <v>-217115</v>
      </c>
      <c r="O78" s="7">
        <v>0</v>
      </c>
      <c r="P78" s="7">
        <f t="shared" ref="P78:P81" si="12">SUM(M78:O78)</f>
        <v>-3641205</v>
      </c>
      <c r="Q78" s="7">
        <f t="shared" si="9"/>
        <v>2979079</v>
      </c>
      <c r="R78" s="7">
        <f t="shared" si="10"/>
        <v>2761964</v>
      </c>
      <c r="S78" s="5" t="s">
        <v>135</v>
      </c>
      <c r="T78" s="5">
        <v>100802</v>
      </c>
      <c r="U78" s="5" t="s">
        <v>27</v>
      </c>
      <c r="V78" s="5">
        <v>47030001</v>
      </c>
      <c r="W78" s="5" t="s">
        <v>28</v>
      </c>
    </row>
    <row r="79" spans="2:23" x14ac:dyDescent="0.25">
      <c r="B79" s="4">
        <v>30002175</v>
      </c>
      <c r="C79" s="4">
        <v>0</v>
      </c>
      <c r="D79" s="5">
        <v>21030011</v>
      </c>
      <c r="E79" s="4" t="s">
        <v>209</v>
      </c>
      <c r="F79" s="4">
        <v>1063</v>
      </c>
      <c r="G79" s="6">
        <v>39436</v>
      </c>
      <c r="H79" s="7">
        <v>3089552</v>
      </c>
      <c r="I79" s="7">
        <v>0</v>
      </c>
      <c r="J79" s="7">
        <v>0</v>
      </c>
      <c r="K79" s="7">
        <v>0</v>
      </c>
      <c r="L79" s="7">
        <f t="shared" si="11"/>
        <v>3089552</v>
      </c>
      <c r="M79" s="7">
        <v>-1706586</v>
      </c>
      <c r="N79" s="7">
        <v>-104839</v>
      </c>
      <c r="O79" s="7">
        <v>0</v>
      </c>
      <c r="P79" s="7">
        <f t="shared" si="12"/>
        <v>-1811425</v>
      </c>
      <c r="Q79" s="7">
        <f t="shared" si="9"/>
        <v>1382966</v>
      </c>
      <c r="R79" s="7">
        <f t="shared" si="10"/>
        <v>1278127</v>
      </c>
      <c r="S79" s="5" t="s">
        <v>135</v>
      </c>
      <c r="T79" s="5">
        <v>100803</v>
      </c>
      <c r="U79" s="5" t="s">
        <v>40</v>
      </c>
      <c r="V79" s="5">
        <v>47030001</v>
      </c>
      <c r="W79" s="5" t="s">
        <v>28</v>
      </c>
    </row>
    <row r="80" spans="2:23" x14ac:dyDescent="0.25">
      <c r="B80" s="4">
        <v>30002182</v>
      </c>
      <c r="C80" s="4">
        <v>0</v>
      </c>
      <c r="D80" s="5">
        <v>21030011</v>
      </c>
      <c r="E80" s="4" t="s">
        <v>210</v>
      </c>
      <c r="F80" s="4">
        <v>1062</v>
      </c>
      <c r="G80" s="6">
        <v>39264</v>
      </c>
      <c r="H80" s="7">
        <v>4183178</v>
      </c>
      <c r="I80" s="7">
        <v>0</v>
      </c>
      <c r="J80" s="7">
        <v>0</v>
      </c>
      <c r="K80" s="7">
        <v>0</v>
      </c>
      <c r="L80" s="7">
        <f t="shared" si="11"/>
        <v>4183178</v>
      </c>
      <c r="M80" s="7">
        <v>-2406473</v>
      </c>
      <c r="N80" s="7">
        <v>-139380</v>
      </c>
      <c r="O80" s="7">
        <v>0</v>
      </c>
      <c r="P80" s="7">
        <f t="shared" si="12"/>
        <v>-2545853</v>
      </c>
      <c r="Q80" s="7">
        <f t="shared" si="9"/>
        <v>1776705</v>
      </c>
      <c r="R80" s="7">
        <f t="shared" si="10"/>
        <v>1637325</v>
      </c>
      <c r="S80" s="5" t="s">
        <v>135</v>
      </c>
      <c r="T80" s="5">
        <v>100802</v>
      </c>
      <c r="U80" s="5" t="s">
        <v>27</v>
      </c>
      <c r="V80" s="5">
        <v>47030001</v>
      </c>
      <c r="W80" s="5" t="s">
        <v>28</v>
      </c>
    </row>
    <row r="81" spans="2:23" x14ac:dyDescent="0.25">
      <c r="B81" s="4">
        <v>30002197</v>
      </c>
      <c r="C81" s="4">
        <v>0</v>
      </c>
      <c r="D81" s="5">
        <v>21030011</v>
      </c>
      <c r="E81" s="4" t="s">
        <v>211</v>
      </c>
      <c r="F81" s="4">
        <v>1062</v>
      </c>
      <c r="G81" s="6">
        <v>39264</v>
      </c>
      <c r="H81" s="7">
        <v>4076985</v>
      </c>
      <c r="I81" s="7">
        <v>0</v>
      </c>
      <c r="J81" s="7">
        <v>0</v>
      </c>
      <c r="K81" s="7">
        <v>0</v>
      </c>
      <c r="L81" s="7">
        <f t="shared" si="11"/>
        <v>4076985</v>
      </c>
      <c r="M81" s="7">
        <v>-2345384</v>
      </c>
      <c r="N81" s="7">
        <v>-135842</v>
      </c>
      <c r="O81" s="7">
        <v>0</v>
      </c>
      <c r="P81" s="7">
        <f t="shared" si="12"/>
        <v>-2481226</v>
      </c>
      <c r="Q81" s="7">
        <f t="shared" si="9"/>
        <v>1731601</v>
      </c>
      <c r="R81" s="7">
        <f t="shared" si="10"/>
        <v>1595759</v>
      </c>
      <c r="S81" s="5" t="s">
        <v>135</v>
      </c>
      <c r="T81" s="5">
        <v>100802</v>
      </c>
      <c r="U81" s="5" t="s">
        <v>27</v>
      </c>
      <c r="V81" s="5">
        <v>47030001</v>
      </c>
      <c r="W81" s="5" t="s">
        <v>28</v>
      </c>
    </row>
    <row r="82" spans="2:23" x14ac:dyDescent="0.25">
      <c r="B82" s="4">
        <v>30002202</v>
      </c>
      <c r="C82" s="4">
        <v>0</v>
      </c>
      <c r="D82" s="5">
        <v>21030011</v>
      </c>
      <c r="E82" s="4" t="s">
        <v>212</v>
      </c>
      <c r="F82" s="4">
        <v>1062</v>
      </c>
      <c r="G82" s="6">
        <v>39264</v>
      </c>
      <c r="H82" s="7">
        <v>4054035</v>
      </c>
      <c r="I82" s="7">
        <v>0</v>
      </c>
      <c r="J82" s="7">
        <v>0</v>
      </c>
      <c r="K82" s="7">
        <v>0</v>
      </c>
      <c r="L82" s="7">
        <f t="shared" si="11"/>
        <v>4054035</v>
      </c>
      <c r="M82" s="7">
        <v>-2332180</v>
      </c>
      <c r="N82" s="7">
        <v>-135077</v>
      </c>
      <c r="O82" s="7">
        <v>0</v>
      </c>
      <c r="P82" s="7">
        <f t="shared" ref="P82:P145" si="13">SUM(M82:O82)</f>
        <v>-2467257</v>
      </c>
      <c r="Q82" s="7">
        <f t="shared" si="9"/>
        <v>1721855</v>
      </c>
      <c r="R82" s="7">
        <f t="shared" si="10"/>
        <v>1586778</v>
      </c>
      <c r="S82" s="5" t="s">
        <v>135</v>
      </c>
      <c r="T82" s="5">
        <v>100802</v>
      </c>
      <c r="U82" s="5" t="s">
        <v>27</v>
      </c>
      <c r="V82" s="5">
        <v>47030001</v>
      </c>
      <c r="W82" s="5" t="s">
        <v>28</v>
      </c>
    </row>
    <row r="83" spans="2:23" x14ac:dyDescent="0.25">
      <c r="B83" s="4">
        <v>30002222</v>
      </c>
      <c r="C83" s="4">
        <v>0</v>
      </c>
      <c r="D83" s="5">
        <v>21030011</v>
      </c>
      <c r="E83" s="4" t="s">
        <v>213</v>
      </c>
      <c r="F83" s="4">
        <v>1063</v>
      </c>
      <c r="G83" s="6">
        <v>39356</v>
      </c>
      <c r="H83" s="7">
        <v>2376939</v>
      </c>
      <c r="I83" s="7">
        <v>0</v>
      </c>
      <c r="J83" s="7">
        <v>0</v>
      </c>
      <c r="K83" s="7">
        <v>0</v>
      </c>
      <c r="L83" s="7">
        <f t="shared" si="11"/>
        <v>2376939</v>
      </c>
      <c r="M83" s="7">
        <v>-1329786</v>
      </c>
      <c r="N83" s="7">
        <v>-80732</v>
      </c>
      <c r="O83" s="7">
        <v>0</v>
      </c>
      <c r="P83" s="7">
        <f t="shared" si="13"/>
        <v>-1410518</v>
      </c>
      <c r="Q83" s="7">
        <f t="shared" si="9"/>
        <v>1047153</v>
      </c>
      <c r="R83" s="7">
        <f t="shared" si="10"/>
        <v>966421</v>
      </c>
      <c r="S83" s="5" t="s">
        <v>135</v>
      </c>
      <c r="T83" s="5">
        <v>100803</v>
      </c>
      <c r="U83" s="5" t="s">
        <v>40</v>
      </c>
      <c r="V83" s="5">
        <v>47030001</v>
      </c>
      <c r="W83" s="5" t="s">
        <v>28</v>
      </c>
    </row>
    <row r="84" spans="2:23" x14ac:dyDescent="0.25">
      <c r="B84" s="4">
        <v>30002224</v>
      </c>
      <c r="C84" s="4">
        <v>0</v>
      </c>
      <c r="D84" s="5">
        <v>21030011</v>
      </c>
      <c r="E84" s="4" t="s">
        <v>214</v>
      </c>
      <c r="F84" s="4">
        <v>1062</v>
      </c>
      <c r="G84" s="6">
        <v>39264</v>
      </c>
      <c r="H84" s="7">
        <v>3830521</v>
      </c>
      <c r="I84" s="7">
        <v>0</v>
      </c>
      <c r="J84" s="7">
        <v>0</v>
      </c>
      <c r="K84" s="7">
        <v>0</v>
      </c>
      <c r="L84" s="7">
        <f t="shared" si="11"/>
        <v>3830521</v>
      </c>
      <c r="M84" s="7">
        <v>-2203600</v>
      </c>
      <c r="N84" s="7">
        <v>-127630</v>
      </c>
      <c r="O84" s="7">
        <v>0</v>
      </c>
      <c r="P84" s="7">
        <f t="shared" si="13"/>
        <v>-2331230</v>
      </c>
      <c r="Q84" s="7">
        <f t="shared" si="9"/>
        <v>1626921</v>
      </c>
      <c r="R84" s="7">
        <f t="shared" si="10"/>
        <v>1499291</v>
      </c>
      <c r="S84" s="5" t="s">
        <v>135</v>
      </c>
      <c r="T84" s="5">
        <v>100802</v>
      </c>
      <c r="U84" s="5" t="s">
        <v>27</v>
      </c>
      <c r="V84" s="5">
        <v>47030001</v>
      </c>
      <c r="W84" s="5" t="s">
        <v>28</v>
      </c>
    </row>
    <row r="85" spans="2:23" x14ac:dyDescent="0.25">
      <c r="B85" s="4">
        <v>30002236</v>
      </c>
      <c r="C85" s="4">
        <v>0</v>
      </c>
      <c r="D85" s="5">
        <v>21030011</v>
      </c>
      <c r="E85" s="4" t="s">
        <v>215</v>
      </c>
      <c r="F85" s="4">
        <v>1062</v>
      </c>
      <c r="G85" s="6">
        <v>39264</v>
      </c>
      <c r="H85" s="7">
        <v>3673350</v>
      </c>
      <c r="I85" s="7">
        <v>0</v>
      </c>
      <c r="J85" s="7">
        <v>0</v>
      </c>
      <c r="K85" s="7">
        <v>0</v>
      </c>
      <c r="L85" s="7">
        <f t="shared" si="11"/>
        <v>3673350</v>
      </c>
      <c r="M85" s="7">
        <v>-2113182</v>
      </c>
      <c r="N85" s="7">
        <v>-122393</v>
      </c>
      <c r="O85" s="7">
        <v>0</v>
      </c>
      <c r="P85" s="7">
        <f t="shared" si="13"/>
        <v>-2235575</v>
      </c>
      <c r="Q85" s="7">
        <f t="shared" si="9"/>
        <v>1560168</v>
      </c>
      <c r="R85" s="7">
        <f t="shared" si="10"/>
        <v>1437775</v>
      </c>
      <c r="S85" s="5" t="s">
        <v>135</v>
      </c>
      <c r="T85" s="5">
        <v>100802</v>
      </c>
      <c r="U85" s="5" t="s">
        <v>27</v>
      </c>
      <c r="V85" s="5">
        <v>47030001</v>
      </c>
      <c r="W85" s="5" t="s">
        <v>28</v>
      </c>
    </row>
    <row r="86" spans="2:23" x14ac:dyDescent="0.25">
      <c r="B86" s="4">
        <v>30002264</v>
      </c>
      <c r="C86" s="4">
        <v>0</v>
      </c>
      <c r="D86" s="5">
        <v>21030011</v>
      </c>
      <c r="E86" s="4" t="s">
        <v>216</v>
      </c>
      <c r="F86" s="4">
        <v>1063</v>
      </c>
      <c r="G86" s="6">
        <v>39918</v>
      </c>
      <c r="H86" s="7">
        <v>2910997</v>
      </c>
      <c r="I86" s="7">
        <v>0</v>
      </c>
      <c r="J86" s="7">
        <v>0</v>
      </c>
      <c r="K86" s="7">
        <v>0</v>
      </c>
      <c r="L86" s="7">
        <f t="shared" si="11"/>
        <v>2910997</v>
      </c>
      <c r="M86" s="7">
        <v>-1450762</v>
      </c>
      <c r="N86" s="7">
        <v>-100832</v>
      </c>
      <c r="O86" s="7">
        <v>0</v>
      </c>
      <c r="P86" s="7">
        <f t="shared" si="13"/>
        <v>-1551594</v>
      </c>
      <c r="Q86" s="7">
        <f t="shared" si="9"/>
        <v>1460235</v>
      </c>
      <c r="R86" s="7">
        <f t="shared" si="10"/>
        <v>1359403</v>
      </c>
      <c r="S86" s="5" t="s">
        <v>135</v>
      </c>
      <c r="T86" s="5">
        <v>100803</v>
      </c>
      <c r="U86" s="5" t="s">
        <v>40</v>
      </c>
      <c r="V86" s="5">
        <v>47030001</v>
      </c>
      <c r="W86" s="5" t="s">
        <v>28</v>
      </c>
    </row>
    <row r="87" spans="2:23" x14ac:dyDescent="0.25">
      <c r="B87" s="4">
        <v>30002265</v>
      </c>
      <c r="C87" s="4">
        <v>0</v>
      </c>
      <c r="D87" s="5">
        <v>21030011</v>
      </c>
      <c r="E87" s="4" t="s">
        <v>217</v>
      </c>
      <c r="F87" s="4">
        <v>1062</v>
      </c>
      <c r="G87" s="6">
        <v>39264</v>
      </c>
      <c r="H87" s="7">
        <v>3448900</v>
      </c>
      <c r="I87" s="7">
        <v>0</v>
      </c>
      <c r="J87" s="7">
        <v>0</v>
      </c>
      <c r="K87" s="7">
        <v>0</v>
      </c>
      <c r="L87" s="7">
        <f t="shared" si="11"/>
        <v>3448900</v>
      </c>
      <c r="M87" s="7">
        <v>-1984060</v>
      </c>
      <c r="N87" s="7">
        <v>-114915</v>
      </c>
      <c r="O87" s="7">
        <v>0</v>
      </c>
      <c r="P87" s="7">
        <f t="shared" si="13"/>
        <v>-2098975</v>
      </c>
      <c r="Q87" s="7">
        <f t="shared" si="9"/>
        <v>1464840</v>
      </c>
      <c r="R87" s="7">
        <f t="shared" si="10"/>
        <v>1349925</v>
      </c>
      <c r="S87" s="5" t="s">
        <v>135</v>
      </c>
      <c r="T87" s="5">
        <v>100802</v>
      </c>
      <c r="U87" s="5" t="s">
        <v>27</v>
      </c>
      <c r="V87" s="5">
        <v>47030001</v>
      </c>
      <c r="W87" s="5" t="s">
        <v>28</v>
      </c>
    </row>
    <row r="88" spans="2:23" x14ac:dyDescent="0.25">
      <c r="B88" s="4">
        <v>30002281</v>
      </c>
      <c r="C88" s="4">
        <v>0</v>
      </c>
      <c r="D88" s="5">
        <v>21030011</v>
      </c>
      <c r="E88" s="4" t="s">
        <v>218</v>
      </c>
      <c r="F88" s="4">
        <v>1061</v>
      </c>
      <c r="G88" s="6">
        <v>39082</v>
      </c>
      <c r="H88" s="7">
        <v>2164347</v>
      </c>
      <c r="I88" s="7">
        <v>0</v>
      </c>
      <c r="J88" s="7">
        <v>0</v>
      </c>
      <c r="K88" s="7">
        <v>0</v>
      </c>
      <c r="L88" s="7">
        <f t="shared" si="11"/>
        <v>2164347</v>
      </c>
      <c r="M88" s="7">
        <v>-1277792</v>
      </c>
      <c r="N88" s="7">
        <v>-72399</v>
      </c>
      <c r="O88" s="7">
        <v>0</v>
      </c>
      <c r="P88" s="7">
        <f t="shared" si="13"/>
        <v>-1350191</v>
      </c>
      <c r="Q88" s="7">
        <f t="shared" si="9"/>
        <v>886555</v>
      </c>
      <c r="R88" s="7">
        <f t="shared" si="10"/>
        <v>814156</v>
      </c>
      <c r="S88" s="5" t="s">
        <v>135</v>
      </c>
      <c r="T88" s="5">
        <v>100801</v>
      </c>
      <c r="U88" s="5" t="s">
        <v>32</v>
      </c>
      <c r="V88" s="5">
        <v>47030001</v>
      </c>
      <c r="W88" s="5" t="s">
        <v>28</v>
      </c>
    </row>
    <row r="89" spans="2:23" x14ac:dyDescent="0.25">
      <c r="B89" s="4">
        <v>30002295</v>
      </c>
      <c r="C89" s="4">
        <v>0</v>
      </c>
      <c r="D89" s="5">
        <v>21030011</v>
      </c>
      <c r="E89" s="4" t="s">
        <v>219</v>
      </c>
      <c r="F89" s="4">
        <v>1062</v>
      </c>
      <c r="G89" s="6">
        <v>39264</v>
      </c>
      <c r="H89" s="7">
        <v>3263120</v>
      </c>
      <c r="I89" s="7">
        <v>0</v>
      </c>
      <c r="J89" s="7">
        <v>0</v>
      </c>
      <c r="K89" s="7">
        <v>0</v>
      </c>
      <c r="L89" s="7">
        <f t="shared" si="11"/>
        <v>3263120</v>
      </c>
      <c r="M89" s="7">
        <v>-1877186</v>
      </c>
      <c r="N89" s="7">
        <v>-108724</v>
      </c>
      <c r="O89" s="7">
        <v>0</v>
      </c>
      <c r="P89" s="7">
        <f t="shared" si="13"/>
        <v>-1985910</v>
      </c>
      <c r="Q89" s="7">
        <f t="shared" si="9"/>
        <v>1385934</v>
      </c>
      <c r="R89" s="7">
        <f t="shared" si="10"/>
        <v>1277210</v>
      </c>
      <c r="S89" s="5" t="s">
        <v>135</v>
      </c>
      <c r="T89" s="5">
        <v>100802</v>
      </c>
      <c r="U89" s="5" t="s">
        <v>27</v>
      </c>
      <c r="V89" s="5">
        <v>47030001</v>
      </c>
      <c r="W89" s="5" t="s">
        <v>28</v>
      </c>
    </row>
    <row r="90" spans="2:23" x14ac:dyDescent="0.25">
      <c r="B90" s="4">
        <v>30002299</v>
      </c>
      <c r="C90" s="4">
        <v>0</v>
      </c>
      <c r="D90" s="5">
        <v>21030011</v>
      </c>
      <c r="E90" s="4" t="s">
        <v>220</v>
      </c>
      <c r="F90" s="4">
        <v>1062</v>
      </c>
      <c r="G90" s="6">
        <v>39264</v>
      </c>
      <c r="H90" s="7">
        <v>3246174</v>
      </c>
      <c r="I90" s="7">
        <v>0</v>
      </c>
      <c r="J90" s="7">
        <v>0</v>
      </c>
      <c r="K90" s="7">
        <v>0</v>
      </c>
      <c r="L90" s="7">
        <f t="shared" si="11"/>
        <v>3246174</v>
      </c>
      <c r="M90" s="7">
        <v>-1867440</v>
      </c>
      <c r="N90" s="7">
        <v>-108160</v>
      </c>
      <c r="O90" s="7">
        <v>0</v>
      </c>
      <c r="P90" s="7">
        <f t="shared" si="13"/>
        <v>-1975600</v>
      </c>
      <c r="Q90" s="7">
        <f t="shared" si="9"/>
        <v>1378734</v>
      </c>
      <c r="R90" s="7">
        <f t="shared" si="10"/>
        <v>1270574</v>
      </c>
      <c r="S90" s="5" t="s">
        <v>135</v>
      </c>
      <c r="T90" s="5">
        <v>100802</v>
      </c>
      <c r="U90" s="5" t="s">
        <v>27</v>
      </c>
      <c r="V90" s="5">
        <v>47030001</v>
      </c>
      <c r="W90" s="5" t="s">
        <v>28</v>
      </c>
    </row>
    <row r="91" spans="2:23" x14ac:dyDescent="0.25">
      <c r="B91" s="4">
        <v>30002301</v>
      </c>
      <c r="C91" s="4">
        <v>0</v>
      </c>
      <c r="D91" s="5">
        <v>21030011</v>
      </c>
      <c r="E91" s="4" t="s">
        <v>221</v>
      </c>
      <c r="F91" s="4">
        <v>1062</v>
      </c>
      <c r="G91" s="6">
        <v>39264</v>
      </c>
      <c r="H91" s="7">
        <v>1706463</v>
      </c>
      <c r="I91" s="7">
        <v>0</v>
      </c>
      <c r="J91" s="7">
        <v>0</v>
      </c>
      <c r="K91" s="7">
        <v>0</v>
      </c>
      <c r="L91" s="7">
        <f t="shared" si="11"/>
        <v>1706463</v>
      </c>
      <c r="M91" s="7">
        <v>-967587</v>
      </c>
      <c r="N91" s="7">
        <v>-58111</v>
      </c>
      <c r="O91" s="7">
        <v>0</v>
      </c>
      <c r="P91" s="7">
        <f t="shared" si="13"/>
        <v>-1025698</v>
      </c>
      <c r="Q91" s="7">
        <f t="shared" si="9"/>
        <v>738876</v>
      </c>
      <c r="R91" s="7">
        <f t="shared" si="10"/>
        <v>680765</v>
      </c>
      <c r="S91" s="5" t="s">
        <v>135</v>
      </c>
      <c r="T91" s="5">
        <v>100802</v>
      </c>
      <c r="U91" s="5" t="s">
        <v>27</v>
      </c>
      <c r="V91" s="5">
        <v>47030001</v>
      </c>
      <c r="W91" s="5" t="s">
        <v>28</v>
      </c>
    </row>
    <row r="92" spans="2:23" x14ac:dyDescent="0.25">
      <c r="B92" s="4">
        <v>30002313</v>
      </c>
      <c r="C92" s="4">
        <v>0</v>
      </c>
      <c r="D92" s="5">
        <v>21030011</v>
      </c>
      <c r="E92" s="4" t="s">
        <v>222</v>
      </c>
      <c r="F92" s="4">
        <v>1062</v>
      </c>
      <c r="G92" s="6">
        <v>39264</v>
      </c>
      <c r="H92" s="7">
        <v>3169406</v>
      </c>
      <c r="I92" s="7">
        <v>0</v>
      </c>
      <c r="J92" s="7">
        <v>0</v>
      </c>
      <c r="K92" s="7">
        <v>0</v>
      </c>
      <c r="L92" s="7">
        <f t="shared" si="11"/>
        <v>3169406</v>
      </c>
      <c r="M92" s="7">
        <v>-1823277</v>
      </c>
      <c r="N92" s="7">
        <v>-105602</v>
      </c>
      <c r="O92" s="7">
        <v>0</v>
      </c>
      <c r="P92" s="7">
        <f t="shared" si="13"/>
        <v>-1928879</v>
      </c>
      <c r="Q92" s="7">
        <f t="shared" si="9"/>
        <v>1346129</v>
      </c>
      <c r="R92" s="7">
        <f t="shared" si="10"/>
        <v>1240527</v>
      </c>
      <c r="S92" s="5" t="s">
        <v>135</v>
      </c>
      <c r="T92" s="5">
        <v>100802</v>
      </c>
      <c r="U92" s="5" t="s">
        <v>27</v>
      </c>
      <c r="V92" s="5">
        <v>47030001</v>
      </c>
      <c r="W92" s="5" t="s">
        <v>28</v>
      </c>
    </row>
    <row r="93" spans="2:23" x14ac:dyDescent="0.25">
      <c r="B93" s="4">
        <v>30002319</v>
      </c>
      <c r="C93" s="4">
        <v>0</v>
      </c>
      <c r="D93" s="5">
        <v>21030011</v>
      </c>
      <c r="E93" s="4" t="s">
        <v>223</v>
      </c>
      <c r="F93" s="4">
        <v>1062</v>
      </c>
      <c r="G93" s="6">
        <v>39264</v>
      </c>
      <c r="H93" s="7">
        <v>3135851</v>
      </c>
      <c r="I93" s="7">
        <v>0</v>
      </c>
      <c r="J93" s="7">
        <v>0</v>
      </c>
      <c r="K93" s="7">
        <v>0</v>
      </c>
      <c r="L93" s="7">
        <f t="shared" si="11"/>
        <v>3135851</v>
      </c>
      <c r="M93" s="7">
        <v>-1803973</v>
      </c>
      <c r="N93" s="7">
        <v>-104484</v>
      </c>
      <c r="O93" s="7">
        <v>0</v>
      </c>
      <c r="P93" s="7">
        <f t="shared" si="13"/>
        <v>-1908457</v>
      </c>
      <c r="Q93" s="7">
        <f t="shared" si="9"/>
        <v>1331878</v>
      </c>
      <c r="R93" s="7">
        <f t="shared" si="10"/>
        <v>1227394</v>
      </c>
      <c r="S93" s="5" t="s">
        <v>135</v>
      </c>
      <c r="T93" s="5">
        <v>100802</v>
      </c>
      <c r="U93" s="5" t="s">
        <v>27</v>
      </c>
      <c r="V93" s="5">
        <v>47030001</v>
      </c>
      <c r="W93" s="5" t="s">
        <v>28</v>
      </c>
    </row>
    <row r="94" spans="2:23" x14ac:dyDescent="0.25">
      <c r="B94" s="4">
        <v>30002335</v>
      </c>
      <c r="C94" s="4">
        <v>0</v>
      </c>
      <c r="D94" s="5">
        <v>21030011</v>
      </c>
      <c r="E94" s="4" t="s">
        <v>224</v>
      </c>
      <c r="F94" s="4">
        <v>1062</v>
      </c>
      <c r="G94" s="6">
        <v>39264</v>
      </c>
      <c r="H94" s="7">
        <v>1807721</v>
      </c>
      <c r="I94" s="7">
        <v>0</v>
      </c>
      <c r="J94" s="7">
        <v>0</v>
      </c>
      <c r="K94" s="7">
        <v>0</v>
      </c>
      <c r="L94" s="7">
        <f t="shared" si="11"/>
        <v>1807721</v>
      </c>
      <c r="M94" s="7">
        <v>-1028619</v>
      </c>
      <c r="N94" s="7">
        <v>-61238</v>
      </c>
      <c r="O94" s="7">
        <v>0</v>
      </c>
      <c r="P94" s="7">
        <f t="shared" si="13"/>
        <v>-1089857</v>
      </c>
      <c r="Q94" s="7">
        <f t="shared" si="9"/>
        <v>779102</v>
      </c>
      <c r="R94" s="7">
        <f t="shared" si="10"/>
        <v>717864</v>
      </c>
      <c r="S94" s="5" t="s">
        <v>135</v>
      </c>
      <c r="T94" s="5">
        <v>100802</v>
      </c>
      <c r="U94" s="5" t="s">
        <v>27</v>
      </c>
      <c r="V94" s="5">
        <v>47030001</v>
      </c>
      <c r="W94" s="5" t="s">
        <v>28</v>
      </c>
    </row>
    <row r="95" spans="2:23" x14ac:dyDescent="0.25">
      <c r="B95" s="4">
        <v>30002344</v>
      </c>
      <c r="C95" s="4">
        <v>0</v>
      </c>
      <c r="D95" s="5">
        <v>21030011</v>
      </c>
      <c r="E95" s="4" t="s">
        <v>225</v>
      </c>
      <c r="F95" s="4">
        <v>1062</v>
      </c>
      <c r="G95" s="6">
        <v>39264</v>
      </c>
      <c r="H95" s="7">
        <v>3237422</v>
      </c>
      <c r="I95" s="7">
        <v>0</v>
      </c>
      <c r="J95" s="7">
        <v>0</v>
      </c>
      <c r="K95" s="7">
        <v>0</v>
      </c>
      <c r="L95" s="7">
        <f t="shared" si="11"/>
        <v>3237422</v>
      </c>
      <c r="M95" s="7">
        <v>-1864812</v>
      </c>
      <c r="N95" s="7">
        <v>-107654</v>
      </c>
      <c r="O95" s="7">
        <v>0</v>
      </c>
      <c r="P95" s="7">
        <f t="shared" si="13"/>
        <v>-1972466</v>
      </c>
      <c r="Q95" s="7">
        <f t="shared" si="9"/>
        <v>1372610</v>
      </c>
      <c r="R95" s="7">
        <f t="shared" si="10"/>
        <v>1264956</v>
      </c>
      <c r="S95" s="5" t="s">
        <v>135</v>
      </c>
      <c r="T95" s="5">
        <v>100802</v>
      </c>
      <c r="U95" s="5" t="s">
        <v>27</v>
      </c>
      <c r="V95" s="5">
        <v>47030001</v>
      </c>
      <c r="W95" s="5" t="s">
        <v>28</v>
      </c>
    </row>
    <row r="96" spans="2:23" x14ac:dyDescent="0.25">
      <c r="B96" s="4">
        <v>30002350</v>
      </c>
      <c r="C96" s="4">
        <v>0</v>
      </c>
      <c r="D96" s="5">
        <v>21030011</v>
      </c>
      <c r="E96" s="4" t="s">
        <v>226</v>
      </c>
      <c r="F96" s="4">
        <v>1063</v>
      </c>
      <c r="G96" s="6">
        <v>39436</v>
      </c>
      <c r="H96" s="7">
        <v>2133388</v>
      </c>
      <c r="I96" s="7">
        <v>0</v>
      </c>
      <c r="J96" s="7">
        <v>0</v>
      </c>
      <c r="K96" s="7">
        <v>0</v>
      </c>
      <c r="L96" s="7">
        <f t="shared" si="11"/>
        <v>2133388</v>
      </c>
      <c r="M96" s="7">
        <v>-1178426</v>
      </c>
      <c r="N96" s="7">
        <v>-72393</v>
      </c>
      <c r="O96" s="7">
        <v>0</v>
      </c>
      <c r="P96" s="7">
        <f t="shared" si="13"/>
        <v>-1250819</v>
      </c>
      <c r="Q96" s="7">
        <f t="shared" si="9"/>
        <v>954962</v>
      </c>
      <c r="R96" s="7">
        <f t="shared" si="10"/>
        <v>882569</v>
      </c>
      <c r="S96" s="5" t="s">
        <v>135</v>
      </c>
      <c r="T96" s="5">
        <v>100803</v>
      </c>
      <c r="U96" s="5" t="s">
        <v>40</v>
      </c>
      <c r="V96" s="5">
        <v>47030001</v>
      </c>
      <c r="W96" s="5" t="s">
        <v>28</v>
      </c>
    </row>
    <row r="97" spans="2:23" x14ac:dyDescent="0.25">
      <c r="B97" s="4">
        <v>30002367</v>
      </c>
      <c r="C97" s="4">
        <v>0</v>
      </c>
      <c r="D97" s="5">
        <v>21030011</v>
      </c>
      <c r="E97" s="4" t="s">
        <v>227</v>
      </c>
      <c r="F97" s="4">
        <v>1062</v>
      </c>
      <c r="G97" s="6">
        <v>39264</v>
      </c>
      <c r="H97" s="7">
        <v>2848497</v>
      </c>
      <c r="I97" s="7">
        <v>0</v>
      </c>
      <c r="J97" s="7">
        <v>0</v>
      </c>
      <c r="K97" s="7">
        <v>0</v>
      </c>
      <c r="L97" s="7">
        <f t="shared" si="11"/>
        <v>2848497</v>
      </c>
      <c r="M97" s="7">
        <v>-1638666</v>
      </c>
      <c r="N97" s="7">
        <v>-94910</v>
      </c>
      <c r="O97" s="7">
        <v>0</v>
      </c>
      <c r="P97" s="7">
        <f t="shared" si="13"/>
        <v>-1733576</v>
      </c>
      <c r="Q97" s="7">
        <f t="shared" si="9"/>
        <v>1209831</v>
      </c>
      <c r="R97" s="7">
        <f t="shared" si="10"/>
        <v>1114921</v>
      </c>
      <c r="S97" s="5" t="s">
        <v>135</v>
      </c>
      <c r="T97" s="5">
        <v>100802</v>
      </c>
      <c r="U97" s="5" t="s">
        <v>27</v>
      </c>
      <c r="V97" s="5">
        <v>47030001</v>
      </c>
      <c r="W97" s="5" t="s">
        <v>28</v>
      </c>
    </row>
    <row r="98" spans="2:23" x14ac:dyDescent="0.25">
      <c r="B98" s="4">
        <v>30002413</v>
      </c>
      <c r="C98" s="4">
        <v>0</v>
      </c>
      <c r="D98" s="5">
        <v>21030011</v>
      </c>
      <c r="E98" s="4" t="s">
        <v>228</v>
      </c>
      <c r="F98" s="4">
        <v>1061</v>
      </c>
      <c r="G98" s="6">
        <v>39447</v>
      </c>
      <c r="H98" s="7">
        <v>655706</v>
      </c>
      <c r="I98" s="7">
        <v>0</v>
      </c>
      <c r="J98" s="7">
        <v>0</v>
      </c>
      <c r="K98" s="7">
        <v>0</v>
      </c>
      <c r="L98" s="7">
        <f t="shared" si="11"/>
        <v>655706</v>
      </c>
      <c r="M98" s="7">
        <v>-348800</v>
      </c>
      <c r="N98" s="7">
        <v>-23334</v>
      </c>
      <c r="O98" s="7">
        <v>0</v>
      </c>
      <c r="P98" s="7">
        <f t="shared" si="13"/>
        <v>-372134</v>
      </c>
      <c r="Q98" s="7">
        <f t="shared" si="9"/>
        <v>306906</v>
      </c>
      <c r="R98" s="7">
        <f t="shared" si="10"/>
        <v>283572</v>
      </c>
      <c r="S98" s="5" t="s">
        <v>135</v>
      </c>
      <c r="T98" s="5">
        <v>100801</v>
      </c>
      <c r="U98" s="5" t="s">
        <v>32</v>
      </c>
      <c r="V98" s="5">
        <v>47030001</v>
      </c>
      <c r="W98" s="5" t="s">
        <v>28</v>
      </c>
    </row>
    <row r="99" spans="2:23" x14ac:dyDescent="0.25">
      <c r="B99" s="4">
        <v>30002414</v>
      </c>
      <c r="C99" s="4">
        <v>0</v>
      </c>
      <c r="D99" s="5">
        <v>21030011</v>
      </c>
      <c r="E99" s="4" t="s">
        <v>229</v>
      </c>
      <c r="F99" s="4">
        <v>1062</v>
      </c>
      <c r="G99" s="6">
        <v>39264</v>
      </c>
      <c r="H99" s="7">
        <v>2530933</v>
      </c>
      <c r="I99" s="7">
        <v>0</v>
      </c>
      <c r="J99" s="7">
        <v>0</v>
      </c>
      <c r="K99" s="7">
        <v>0</v>
      </c>
      <c r="L99" s="7">
        <f t="shared" si="11"/>
        <v>2530933</v>
      </c>
      <c r="M99" s="7">
        <v>-1455980</v>
      </c>
      <c r="N99" s="7">
        <v>-84329</v>
      </c>
      <c r="O99" s="7">
        <v>0</v>
      </c>
      <c r="P99" s="7">
        <f t="shared" si="13"/>
        <v>-1540309</v>
      </c>
      <c r="Q99" s="7">
        <f t="shared" si="9"/>
        <v>1074953</v>
      </c>
      <c r="R99" s="7">
        <f t="shared" si="10"/>
        <v>990624</v>
      </c>
      <c r="S99" s="5" t="s">
        <v>135</v>
      </c>
      <c r="T99" s="5">
        <v>100802</v>
      </c>
      <c r="U99" s="5" t="s">
        <v>27</v>
      </c>
      <c r="V99" s="5">
        <v>47030001</v>
      </c>
      <c r="W99" s="5" t="s">
        <v>28</v>
      </c>
    </row>
    <row r="100" spans="2:23" x14ac:dyDescent="0.25">
      <c r="B100" s="4">
        <v>30002424</v>
      </c>
      <c r="C100" s="4">
        <v>0</v>
      </c>
      <c r="D100" s="5">
        <v>21030011</v>
      </c>
      <c r="E100" s="4" t="s">
        <v>230</v>
      </c>
      <c r="F100" s="4">
        <v>1062</v>
      </c>
      <c r="G100" s="6">
        <v>39264</v>
      </c>
      <c r="H100" s="7">
        <v>2461437</v>
      </c>
      <c r="I100" s="7">
        <v>0</v>
      </c>
      <c r="J100" s="7">
        <v>0</v>
      </c>
      <c r="K100" s="7">
        <v>0</v>
      </c>
      <c r="L100" s="7">
        <f t="shared" si="11"/>
        <v>2461437</v>
      </c>
      <c r="M100" s="7">
        <v>-1416000</v>
      </c>
      <c r="N100" s="7">
        <v>-82013</v>
      </c>
      <c r="O100" s="7">
        <v>0</v>
      </c>
      <c r="P100" s="7">
        <f t="shared" si="13"/>
        <v>-1498013</v>
      </c>
      <c r="Q100" s="7">
        <f t="shared" si="9"/>
        <v>1045437</v>
      </c>
      <c r="R100" s="7">
        <f t="shared" si="10"/>
        <v>963424</v>
      </c>
      <c r="S100" s="5" t="s">
        <v>135</v>
      </c>
      <c r="T100" s="5">
        <v>100802</v>
      </c>
      <c r="U100" s="5" t="s">
        <v>27</v>
      </c>
      <c r="V100" s="5">
        <v>47030001</v>
      </c>
      <c r="W100" s="5" t="s">
        <v>28</v>
      </c>
    </row>
    <row r="101" spans="2:23" x14ac:dyDescent="0.25">
      <c r="B101" s="4">
        <v>30002447</v>
      </c>
      <c r="C101" s="4">
        <v>0</v>
      </c>
      <c r="D101" s="5">
        <v>21030011</v>
      </c>
      <c r="E101" s="4" t="s">
        <v>231</v>
      </c>
      <c r="F101" s="4">
        <v>1061</v>
      </c>
      <c r="G101" s="6">
        <v>39843</v>
      </c>
      <c r="H101" s="7">
        <v>1684338</v>
      </c>
      <c r="I101" s="7">
        <v>0</v>
      </c>
      <c r="J101" s="7">
        <v>0</v>
      </c>
      <c r="K101" s="7">
        <v>0</v>
      </c>
      <c r="L101" s="7">
        <f t="shared" si="11"/>
        <v>1684338</v>
      </c>
      <c r="M101" s="7">
        <v>-852525</v>
      </c>
      <c r="N101" s="7">
        <v>-58256</v>
      </c>
      <c r="O101" s="7">
        <v>0</v>
      </c>
      <c r="P101" s="7">
        <f t="shared" si="13"/>
        <v>-910781</v>
      </c>
      <c r="Q101" s="7">
        <f t="shared" si="9"/>
        <v>831813</v>
      </c>
      <c r="R101" s="7">
        <f t="shared" si="10"/>
        <v>773557</v>
      </c>
      <c r="S101" s="5" t="s">
        <v>135</v>
      </c>
      <c r="T101" s="5">
        <v>100801</v>
      </c>
      <c r="U101" s="5" t="s">
        <v>32</v>
      </c>
      <c r="V101" s="5">
        <v>47030001</v>
      </c>
      <c r="W101" s="5" t="s">
        <v>28</v>
      </c>
    </row>
    <row r="102" spans="2:23" x14ac:dyDescent="0.25">
      <c r="B102" s="4">
        <v>30002449</v>
      </c>
      <c r="C102" s="4">
        <v>0</v>
      </c>
      <c r="D102" s="5">
        <v>21030011</v>
      </c>
      <c r="E102" s="4" t="s">
        <v>232</v>
      </c>
      <c r="F102" s="4">
        <v>1062</v>
      </c>
      <c r="G102" s="6">
        <v>39264</v>
      </c>
      <c r="H102" s="7">
        <v>2345951</v>
      </c>
      <c r="I102" s="7">
        <v>0</v>
      </c>
      <c r="J102" s="7">
        <v>0</v>
      </c>
      <c r="K102" s="7">
        <v>0</v>
      </c>
      <c r="L102" s="7">
        <f t="shared" si="11"/>
        <v>2345951</v>
      </c>
      <c r="M102" s="7">
        <v>-1349564</v>
      </c>
      <c r="N102" s="7">
        <v>-78165</v>
      </c>
      <c r="O102" s="7">
        <v>0</v>
      </c>
      <c r="P102" s="7">
        <f t="shared" si="13"/>
        <v>-1427729</v>
      </c>
      <c r="Q102" s="7">
        <f t="shared" si="9"/>
        <v>996387</v>
      </c>
      <c r="R102" s="7">
        <f t="shared" si="10"/>
        <v>918222</v>
      </c>
      <c r="S102" s="5" t="s">
        <v>135</v>
      </c>
      <c r="T102" s="5">
        <v>100802</v>
      </c>
      <c r="U102" s="5" t="s">
        <v>27</v>
      </c>
      <c r="V102" s="5">
        <v>47030001</v>
      </c>
      <c r="W102" s="5" t="s">
        <v>28</v>
      </c>
    </row>
    <row r="103" spans="2:23" x14ac:dyDescent="0.25">
      <c r="B103" s="4">
        <v>30002472</v>
      </c>
      <c r="C103" s="4">
        <v>0</v>
      </c>
      <c r="D103" s="5">
        <v>21030011</v>
      </c>
      <c r="E103" s="4" t="s">
        <v>233</v>
      </c>
      <c r="F103" s="4">
        <v>1062</v>
      </c>
      <c r="G103" s="6">
        <v>39264</v>
      </c>
      <c r="H103" s="7">
        <v>2218639</v>
      </c>
      <c r="I103" s="7">
        <v>0</v>
      </c>
      <c r="J103" s="7">
        <v>0</v>
      </c>
      <c r="K103" s="7">
        <v>0</v>
      </c>
      <c r="L103" s="7">
        <f t="shared" si="11"/>
        <v>2218639</v>
      </c>
      <c r="M103" s="7">
        <v>-1276323</v>
      </c>
      <c r="N103" s="7">
        <v>-73923</v>
      </c>
      <c r="O103" s="7">
        <v>0</v>
      </c>
      <c r="P103" s="7">
        <f t="shared" si="13"/>
        <v>-1350246</v>
      </c>
      <c r="Q103" s="7">
        <f t="shared" si="9"/>
        <v>942316</v>
      </c>
      <c r="R103" s="7">
        <f t="shared" si="10"/>
        <v>868393</v>
      </c>
      <c r="S103" s="5" t="s">
        <v>135</v>
      </c>
      <c r="T103" s="5">
        <v>100802</v>
      </c>
      <c r="U103" s="5" t="s">
        <v>27</v>
      </c>
      <c r="V103" s="5">
        <v>47030001</v>
      </c>
      <c r="W103" s="5" t="s">
        <v>28</v>
      </c>
    </row>
    <row r="104" spans="2:23" x14ac:dyDescent="0.25">
      <c r="B104" s="4">
        <v>30002478</v>
      </c>
      <c r="C104" s="4">
        <v>0</v>
      </c>
      <c r="D104" s="5">
        <v>21030011</v>
      </c>
      <c r="E104" s="4" t="s">
        <v>234</v>
      </c>
      <c r="F104" s="4">
        <v>1063</v>
      </c>
      <c r="G104" s="6">
        <v>39356</v>
      </c>
      <c r="H104" s="7">
        <v>1360023</v>
      </c>
      <c r="I104" s="7">
        <v>0</v>
      </c>
      <c r="J104" s="7">
        <v>0</v>
      </c>
      <c r="K104" s="7">
        <v>0</v>
      </c>
      <c r="L104" s="7">
        <f t="shared" si="11"/>
        <v>1360023</v>
      </c>
      <c r="M104" s="7">
        <v>-760871</v>
      </c>
      <c r="N104" s="7">
        <v>-46193</v>
      </c>
      <c r="O104" s="7">
        <v>0</v>
      </c>
      <c r="P104" s="7">
        <f t="shared" si="13"/>
        <v>-807064</v>
      </c>
      <c r="Q104" s="7">
        <f t="shared" si="9"/>
        <v>599152</v>
      </c>
      <c r="R104" s="7">
        <f t="shared" si="10"/>
        <v>552959</v>
      </c>
      <c r="S104" s="5" t="s">
        <v>135</v>
      </c>
      <c r="T104" s="5">
        <v>100803</v>
      </c>
      <c r="U104" s="5" t="s">
        <v>40</v>
      </c>
      <c r="V104" s="5">
        <v>47030001</v>
      </c>
      <c r="W104" s="5" t="s">
        <v>28</v>
      </c>
    </row>
    <row r="105" spans="2:23" x14ac:dyDescent="0.25">
      <c r="B105" s="4">
        <v>30002492</v>
      </c>
      <c r="C105" s="4">
        <v>0</v>
      </c>
      <c r="D105" s="5">
        <v>21030011</v>
      </c>
      <c r="E105" s="4" t="s">
        <v>235</v>
      </c>
      <c r="F105" s="4">
        <v>1062</v>
      </c>
      <c r="G105" s="6">
        <v>39264</v>
      </c>
      <c r="H105" s="7">
        <v>2141702</v>
      </c>
      <c r="I105" s="7">
        <v>0</v>
      </c>
      <c r="J105" s="7">
        <v>0</v>
      </c>
      <c r="K105" s="7">
        <v>0</v>
      </c>
      <c r="L105" s="7">
        <f t="shared" si="11"/>
        <v>2141702</v>
      </c>
      <c r="M105" s="7">
        <v>-1232067</v>
      </c>
      <c r="N105" s="7">
        <v>-71359</v>
      </c>
      <c r="O105" s="7">
        <v>0</v>
      </c>
      <c r="P105" s="7">
        <f t="shared" si="13"/>
        <v>-1303426</v>
      </c>
      <c r="Q105" s="7">
        <f t="shared" si="9"/>
        <v>909635</v>
      </c>
      <c r="R105" s="7">
        <f t="shared" si="10"/>
        <v>838276</v>
      </c>
      <c r="S105" s="5" t="s">
        <v>135</v>
      </c>
      <c r="T105" s="5">
        <v>100802</v>
      </c>
      <c r="U105" s="5" t="s">
        <v>27</v>
      </c>
      <c r="V105" s="5">
        <v>47030001</v>
      </c>
      <c r="W105" s="5" t="s">
        <v>28</v>
      </c>
    </row>
    <row r="106" spans="2:23" x14ac:dyDescent="0.25">
      <c r="B106" s="4">
        <v>30002510</v>
      </c>
      <c r="C106" s="4">
        <v>0</v>
      </c>
      <c r="D106" s="5">
        <v>21030011</v>
      </c>
      <c r="E106" s="4" t="s">
        <v>236</v>
      </c>
      <c r="F106" s="4">
        <v>1063</v>
      </c>
      <c r="G106" s="6">
        <v>39356</v>
      </c>
      <c r="H106" s="7">
        <v>1269318</v>
      </c>
      <c r="I106" s="7">
        <v>0</v>
      </c>
      <c r="J106" s="7">
        <v>0</v>
      </c>
      <c r="K106" s="7">
        <v>0</v>
      </c>
      <c r="L106" s="7">
        <f t="shared" si="11"/>
        <v>1269318</v>
      </c>
      <c r="M106" s="7">
        <v>-710125</v>
      </c>
      <c r="N106" s="7">
        <v>-43112</v>
      </c>
      <c r="O106" s="7">
        <v>0</v>
      </c>
      <c r="P106" s="7">
        <f t="shared" si="13"/>
        <v>-753237</v>
      </c>
      <c r="Q106" s="7">
        <f t="shared" si="9"/>
        <v>559193</v>
      </c>
      <c r="R106" s="7">
        <f t="shared" si="10"/>
        <v>516081</v>
      </c>
      <c r="S106" s="5" t="s">
        <v>135</v>
      </c>
      <c r="T106" s="5">
        <v>100803</v>
      </c>
      <c r="U106" s="5" t="s">
        <v>40</v>
      </c>
      <c r="V106" s="5">
        <v>47030001</v>
      </c>
      <c r="W106" s="5" t="s">
        <v>28</v>
      </c>
    </row>
    <row r="107" spans="2:23" x14ac:dyDescent="0.25">
      <c r="B107" s="4">
        <v>30002513</v>
      </c>
      <c r="C107" s="4">
        <v>0</v>
      </c>
      <c r="D107" s="5">
        <v>21030011</v>
      </c>
      <c r="E107" s="4" t="s">
        <v>237</v>
      </c>
      <c r="F107" s="4">
        <v>1061</v>
      </c>
      <c r="G107" s="6">
        <v>39082</v>
      </c>
      <c r="H107" s="7">
        <v>1476875</v>
      </c>
      <c r="I107" s="7">
        <v>0</v>
      </c>
      <c r="J107" s="7">
        <v>0</v>
      </c>
      <c r="K107" s="7">
        <v>0</v>
      </c>
      <c r="L107" s="7">
        <f t="shared" si="11"/>
        <v>1476875</v>
      </c>
      <c r="M107" s="7">
        <v>-874630</v>
      </c>
      <c r="N107" s="7">
        <v>-49151</v>
      </c>
      <c r="O107" s="7">
        <v>0</v>
      </c>
      <c r="P107" s="7">
        <f t="shared" si="13"/>
        <v>-923781</v>
      </c>
      <c r="Q107" s="7">
        <f t="shared" si="9"/>
        <v>602245</v>
      </c>
      <c r="R107" s="7">
        <f t="shared" si="10"/>
        <v>553094</v>
      </c>
      <c r="S107" s="5" t="s">
        <v>135</v>
      </c>
      <c r="T107" s="5">
        <v>100801</v>
      </c>
      <c r="U107" s="5" t="s">
        <v>32</v>
      </c>
      <c r="V107" s="5">
        <v>47030001</v>
      </c>
      <c r="W107" s="5" t="s">
        <v>28</v>
      </c>
    </row>
    <row r="108" spans="2:23" x14ac:dyDescent="0.25">
      <c r="B108" s="4">
        <v>30002523</v>
      </c>
      <c r="C108" s="4">
        <v>0</v>
      </c>
      <c r="D108" s="5">
        <v>21030011</v>
      </c>
      <c r="E108" s="4" t="s">
        <v>238</v>
      </c>
      <c r="F108" s="4">
        <v>1062</v>
      </c>
      <c r="G108" s="6">
        <v>39264</v>
      </c>
      <c r="H108" s="7">
        <v>1984343</v>
      </c>
      <c r="I108" s="7">
        <v>0</v>
      </c>
      <c r="J108" s="7">
        <v>0</v>
      </c>
      <c r="K108" s="7">
        <v>0</v>
      </c>
      <c r="L108" s="7">
        <f t="shared" si="11"/>
        <v>1984343</v>
      </c>
      <c r="M108" s="7">
        <v>-1141542</v>
      </c>
      <c r="N108" s="7">
        <v>-66116</v>
      </c>
      <c r="O108" s="7">
        <v>0</v>
      </c>
      <c r="P108" s="7">
        <f t="shared" si="13"/>
        <v>-1207658</v>
      </c>
      <c r="Q108" s="7">
        <f t="shared" si="9"/>
        <v>842801</v>
      </c>
      <c r="R108" s="7">
        <f t="shared" si="10"/>
        <v>776685</v>
      </c>
      <c r="S108" s="5" t="s">
        <v>135</v>
      </c>
      <c r="T108" s="5">
        <v>100802</v>
      </c>
      <c r="U108" s="5" t="s">
        <v>27</v>
      </c>
      <c r="V108" s="5">
        <v>47030001</v>
      </c>
      <c r="W108" s="5" t="s">
        <v>28</v>
      </c>
    </row>
    <row r="109" spans="2:23" x14ac:dyDescent="0.25">
      <c r="B109" s="4">
        <v>30002525</v>
      </c>
      <c r="C109" s="4">
        <v>0</v>
      </c>
      <c r="D109" s="5">
        <v>21030011</v>
      </c>
      <c r="E109" s="4" t="s">
        <v>239</v>
      </c>
      <c r="F109" s="4">
        <v>1062</v>
      </c>
      <c r="G109" s="6">
        <v>39264</v>
      </c>
      <c r="H109" s="7">
        <v>1972245</v>
      </c>
      <c r="I109" s="7">
        <v>0</v>
      </c>
      <c r="J109" s="7">
        <v>0</v>
      </c>
      <c r="K109" s="7">
        <v>0</v>
      </c>
      <c r="L109" s="7">
        <f t="shared" si="11"/>
        <v>1972245</v>
      </c>
      <c r="M109" s="7">
        <v>-1134581</v>
      </c>
      <c r="N109" s="7">
        <v>-65714</v>
      </c>
      <c r="O109" s="7">
        <v>0</v>
      </c>
      <c r="P109" s="7">
        <f t="shared" si="13"/>
        <v>-1200295</v>
      </c>
      <c r="Q109" s="7">
        <f t="shared" si="9"/>
        <v>837664</v>
      </c>
      <c r="R109" s="7">
        <f t="shared" si="10"/>
        <v>771950</v>
      </c>
      <c r="S109" s="5" t="s">
        <v>135</v>
      </c>
      <c r="T109" s="5">
        <v>100802</v>
      </c>
      <c r="U109" s="5" t="s">
        <v>27</v>
      </c>
      <c r="V109" s="5">
        <v>47030001</v>
      </c>
      <c r="W109" s="5" t="s">
        <v>28</v>
      </c>
    </row>
    <row r="110" spans="2:23" x14ac:dyDescent="0.25">
      <c r="B110" s="4">
        <v>30002536</v>
      </c>
      <c r="C110" s="4">
        <v>0</v>
      </c>
      <c r="D110" s="5">
        <v>21030011</v>
      </c>
      <c r="E110" s="4" t="s">
        <v>240</v>
      </c>
      <c r="F110" s="4">
        <v>1063</v>
      </c>
      <c r="G110" s="6">
        <v>39356</v>
      </c>
      <c r="H110" s="7">
        <v>1186912</v>
      </c>
      <c r="I110" s="7">
        <v>0</v>
      </c>
      <c r="J110" s="7">
        <v>0</v>
      </c>
      <c r="K110" s="7">
        <v>0</v>
      </c>
      <c r="L110" s="7">
        <f t="shared" si="11"/>
        <v>1186912</v>
      </c>
      <c r="M110" s="7">
        <v>-664022</v>
      </c>
      <c r="N110" s="7">
        <v>-40313</v>
      </c>
      <c r="O110" s="7">
        <v>0</v>
      </c>
      <c r="P110" s="7">
        <f t="shared" si="13"/>
        <v>-704335</v>
      </c>
      <c r="Q110" s="7">
        <f t="shared" si="9"/>
        <v>522890</v>
      </c>
      <c r="R110" s="7">
        <f t="shared" si="10"/>
        <v>482577</v>
      </c>
      <c r="S110" s="5" t="s">
        <v>135</v>
      </c>
      <c r="T110" s="5">
        <v>100803</v>
      </c>
      <c r="U110" s="5" t="s">
        <v>40</v>
      </c>
      <c r="V110" s="5">
        <v>47030001</v>
      </c>
      <c r="W110" s="5" t="s">
        <v>28</v>
      </c>
    </row>
    <row r="111" spans="2:23" x14ac:dyDescent="0.25">
      <c r="B111" s="4">
        <v>30002545</v>
      </c>
      <c r="C111" s="4">
        <v>0</v>
      </c>
      <c r="D111" s="5">
        <v>21030011</v>
      </c>
      <c r="E111" s="4" t="s">
        <v>241</v>
      </c>
      <c r="F111" s="4">
        <v>1062</v>
      </c>
      <c r="G111" s="6">
        <v>39264</v>
      </c>
      <c r="H111" s="7">
        <v>1861687</v>
      </c>
      <c r="I111" s="7">
        <v>0</v>
      </c>
      <c r="J111" s="7">
        <v>0</v>
      </c>
      <c r="K111" s="7">
        <v>0</v>
      </c>
      <c r="L111" s="7">
        <f t="shared" si="11"/>
        <v>1861687</v>
      </c>
      <c r="M111" s="7">
        <v>-1070981</v>
      </c>
      <c r="N111" s="7">
        <v>-62030</v>
      </c>
      <c r="O111" s="7">
        <v>0</v>
      </c>
      <c r="P111" s="7">
        <f t="shared" si="13"/>
        <v>-1133011</v>
      </c>
      <c r="Q111" s="7">
        <f t="shared" si="9"/>
        <v>790706</v>
      </c>
      <c r="R111" s="7">
        <f t="shared" si="10"/>
        <v>728676</v>
      </c>
      <c r="S111" s="5" t="s">
        <v>135</v>
      </c>
      <c r="T111" s="5">
        <v>100802</v>
      </c>
      <c r="U111" s="5" t="s">
        <v>27</v>
      </c>
      <c r="V111" s="5">
        <v>47030001</v>
      </c>
      <c r="W111" s="5" t="s">
        <v>28</v>
      </c>
    </row>
    <row r="112" spans="2:23" x14ac:dyDescent="0.25">
      <c r="B112" s="4">
        <v>30002552</v>
      </c>
      <c r="C112" s="4">
        <v>0</v>
      </c>
      <c r="D112" s="5">
        <v>21030011</v>
      </c>
      <c r="E112" s="4" t="s">
        <v>242</v>
      </c>
      <c r="F112" s="4">
        <v>1063</v>
      </c>
      <c r="G112" s="6">
        <v>39436</v>
      </c>
      <c r="H112" s="7">
        <v>1325005</v>
      </c>
      <c r="I112" s="7">
        <v>0</v>
      </c>
      <c r="J112" s="7">
        <v>0</v>
      </c>
      <c r="K112" s="7">
        <v>0</v>
      </c>
      <c r="L112" s="7">
        <f t="shared" si="11"/>
        <v>1325005</v>
      </c>
      <c r="M112" s="7">
        <v>-731894</v>
      </c>
      <c r="N112" s="7">
        <v>-44962</v>
      </c>
      <c r="O112" s="7">
        <v>0</v>
      </c>
      <c r="P112" s="7">
        <f t="shared" si="13"/>
        <v>-776856</v>
      </c>
      <c r="Q112" s="7">
        <f t="shared" si="9"/>
        <v>593111</v>
      </c>
      <c r="R112" s="7">
        <f t="shared" si="10"/>
        <v>548149</v>
      </c>
      <c r="S112" s="5" t="s">
        <v>135</v>
      </c>
      <c r="T112" s="5">
        <v>100803</v>
      </c>
      <c r="U112" s="5" t="s">
        <v>40</v>
      </c>
      <c r="V112" s="5">
        <v>47030001</v>
      </c>
      <c r="W112" s="5" t="s">
        <v>28</v>
      </c>
    </row>
    <row r="113" spans="2:23" x14ac:dyDescent="0.25">
      <c r="B113" s="4">
        <v>30002553</v>
      </c>
      <c r="C113" s="4">
        <v>0</v>
      </c>
      <c r="D113" s="5">
        <v>21030011</v>
      </c>
      <c r="E113" s="4" t="s">
        <v>243</v>
      </c>
      <c r="F113" s="4">
        <v>1063</v>
      </c>
      <c r="G113" s="6">
        <v>39436</v>
      </c>
      <c r="H113" s="7">
        <v>1323368</v>
      </c>
      <c r="I113" s="7">
        <v>0</v>
      </c>
      <c r="J113" s="7">
        <v>0</v>
      </c>
      <c r="K113" s="7">
        <v>0</v>
      </c>
      <c r="L113" s="7">
        <f t="shared" si="11"/>
        <v>1323368</v>
      </c>
      <c r="M113" s="7">
        <v>-730994</v>
      </c>
      <c r="N113" s="7">
        <v>-44907</v>
      </c>
      <c r="O113" s="7">
        <v>0</v>
      </c>
      <c r="P113" s="7">
        <f t="shared" si="13"/>
        <v>-775901</v>
      </c>
      <c r="Q113" s="7">
        <f t="shared" si="9"/>
        <v>592374</v>
      </c>
      <c r="R113" s="7">
        <f t="shared" si="10"/>
        <v>547467</v>
      </c>
      <c r="S113" s="5" t="s">
        <v>135</v>
      </c>
      <c r="T113" s="5">
        <v>100803</v>
      </c>
      <c r="U113" s="5" t="s">
        <v>40</v>
      </c>
      <c r="V113" s="5">
        <v>47030001</v>
      </c>
      <c r="W113" s="5" t="s">
        <v>28</v>
      </c>
    </row>
    <row r="114" spans="2:23" x14ac:dyDescent="0.25">
      <c r="B114" s="4">
        <v>30002559</v>
      </c>
      <c r="C114" s="4">
        <v>0</v>
      </c>
      <c r="D114" s="5">
        <v>21030011</v>
      </c>
      <c r="E114" s="4" t="s">
        <v>244</v>
      </c>
      <c r="F114" s="4">
        <v>1063</v>
      </c>
      <c r="G114" s="6">
        <v>39436</v>
      </c>
      <c r="H114" s="7">
        <v>1298614</v>
      </c>
      <c r="I114" s="7">
        <v>0</v>
      </c>
      <c r="J114" s="7">
        <v>0</v>
      </c>
      <c r="K114" s="7">
        <v>0</v>
      </c>
      <c r="L114" s="7">
        <f t="shared" si="11"/>
        <v>1298614</v>
      </c>
      <c r="M114" s="7">
        <v>-717321</v>
      </c>
      <c r="N114" s="7">
        <v>-44067</v>
      </c>
      <c r="O114" s="7">
        <v>0</v>
      </c>
      <c r="P114" s="7">
        <f t="shared" si="13"/>
        <v>-761388</v>
      </c>
      <c r="Q114" s="7">
        <f t="shared" si="9"/>
        <v>581293</v>
      </c>
      <c r="R114" s="7">
        <f t="shared" si="10"/>
        <v>537226</v>
      </c>
      <c r="S114" s="5" t="s">
        <v>135</v>
      </c>
      <c r="T114" s="5">
        <v>100803</v>
      </c>
      <c r="U114" s="5" t="s">
        <v>40</v>
      </c>
      <c r="V114" s="5">
        <v>47030001</v>
      </c>
      <c r="W114" s="5" t="s">
        <v>28</v>
      </c>
    </row>
    <row r="115" spans="2:23" x14ac:dyDescent="0.25">
      <c r="B115" s="4">
        <v>30002569</v>
      </c>
      <c r="C115" s="4">
        <v>0</v>
      </c>
      <c r="D115" s="5">
        <v>21030011</v>
      </c>
      <c r="E115" s="4" t="s">
        <v>245</v>
      </c>
      <c r="F115" s="4">
        <v>1062</v>
      </c>
      <c r="G115" s="6">
        <v>39264</v>
      </c>
      <c r="H115" s="7">
        <v>1892936</v>
      </c>
      <c r="I115" s="7">
        <v>0</v>
      </c>
      <c r="J115" s="7">
        <v>0</v>
      </c>
      <c r="K115" s="7">
        <v>0</v>
      </c>
      <c r="L115" s="7">
        <f t="shared" si="11"/>
        <v>1892936</v>
      </c>
      <c r="M115" s="7">
        <v>-1090366</v>
      </c>
      <c r="N115" s="7">
        <v>-62946</v>
      </c>
      <c r="O115" s="7">
        <v>0</v>
      </c>
      <c r="P115" s="7">
        <f t="shared" si="13"/>
        <v>-1153312</v>
      </c>
      <c r="Q115" s="7">
        <f t="shared" si="9"/>
        <v>802570</v>
      </c>
      <c r="R115" s="7">
        <f t="shared" si="10"/>
        <v>739624</v>
      </c>
      <c r="S115" s="5" t="s">
        <v>135</v>
      </c>
      <c r="T115" s="5">
        <v>100802</v>
      </c>
      <c r="U115" s="5" t="s">
        <v>27</v>
      </c>
      <c r="V115" s="5">
        <v>47030001</v>
      </c>
      <c r="W115" s="5" t="s">
        <v>28</v>
      </c>
    </row>
    <row r="116" spans="2:23" x14ac:dyDescent="0.25">
      <c r="B116" s="4">
        <v>30002570</v>
      </c>
      <c r="C116" s="4">
        <v>0</v>
      </c>
      <c r="D116" s="5">
        <v>21030011</v>
      </c>
      <c r="E116" s="4" t="s">
        <v>246</v>
      </c>
      <c r="F116" s="4">
        <v>1061</v>
      </c>
      <c r="G116" s="6">
        <v>39701</v>
      </c>
      <c r="H116" s="7">
        <v>1215125</v>
      </c>
      <c r="I116" s="7">
        <v>0</v>
      </c>
      <c r="J116" s="7">
        <v>0</v>
      </c>
      <c r="K116" s="7">
        <v>0</v>
      </c>
      <c r="L116" s="7">
        <f t="shared" si="11"/>
        <v>1215125</v>
      </c>
      <c r="M116" s="7">
        <v>-634422</v>
      </c>
      <c r="N116" s="7">
        <v>-41783</v>
      </c>
      <c r="O116" s="7">
        <v>0</v>
      </c>
      <c r="P116" s="7">
        <f t="shared" si="13"/>
        <v>-676205</v>
      </c>
      <c r="Q116" s="7">
        <f t="shared" si="9"/>
        <v>580703</v>
      </c>
      <c r="R116" s="7">
        <f t="shared" si="10"/>
        <v>538920</v>
      </c>
      <c r="S116" s="5" t="s">
        <v>135</v>
      </c>
      <c r="T116" s="5">
        <v>100801</v>
      </c>
      <c r="U116" s="5" t="s">
        <v>32</v>
      </c>
      <c r="V116" s="5">
        <v>47030001</v>
      </c>
      <c r="W116" s="5" t="s">
        <v>28</v>
      </c>
    </row>
    <row r="117" spans="2:23" x14ac:dyDescent="0.25">
      <c r="B117" s="4">
        <v>30002594</v>
      </c>
      <c r="C117" s="4">
        <v>0</v>
      </c>
      <c r="D117" s="5">
        <v>21030011</v>
      </c>
      <c r="E117" s="4" t="s">
        <v>247</v>
      </c>
      <c r="F117" s="4">
        <v>1062</v>
      </c>
      <c r="G117" s="6">
        <v>39264</v>
      </c>
      <c r="H117" s="7">
        <v>1665043</v>
      </c>
      <c r="I117" s="7">
        <v>0</v>
      </c>
      <c r="J117" s="7">
        <v>0</v>
      </c>
      <c r="K117" s="7">
        <v>0</v>
      </c>
      <c r="L117" s="7">
        <f t="shared" si="11"/>
        <v>1665043</v>
      </c>
      <c r="M117" s="7">
        <v>-957857</v>
      </c>
      <c r="N117" s="7">
        <v>-55478</v>
      </c>
      <c r="O117" s="7">
        <v>0</v>
      </c>
      <c r="P117" s="7">
        <f t="shared" si="13"/>
        <v>-1013335</v>
      </c>
      <c r="Q117" s="7">
        <f t="shared" si="9"/>
        <v>707186</v>
      </c>
      <c r="R117" s="7">
        <f t="shared" si="10"/>
        <v>651708</v>
      </c>
      <c r="S117" s="5" t="s">
        <v>135</v>
      </c>
      <c r="T117" s="5">
        <v>100802</v>
      </c>
      <c r="U117" s="5" t="s">
        <v>27</v>
      </c>
      <c r="V117" s="5">
        <v>47030001</v>
      </c>
      <c r="W117" s="5" t="s">
        <v>28</v>
      </c>
    </row>
    <row r="118" spans="2:23" x14ac:dyDescent="0.25">
      <c r="B118" s="4">
        <v>30002647</v>
      </c>
      <c r="C118" s="4">
        <v>0</v>
      </c>
      <c r="D118" s="5">
        <v>21030011</v>
      </c>
      <c r="E118" s="4" t="s">
        <v>248</v>
      </c>
      <c r="F118" s="4">
        <v>1062</v>
      </c>
      <c r="G118" s="6">
        <v>39264</v>
      </c>
      <c r="H118" s="7">
        <v>1441395</v>
      </c>
      <c r="I118" s="7">
        <v>0</v>
      </c>
      <c r="J118" s="7">
        <v>0</v>
      </c>
      <c r="K118" s="7">
        <v>0</v>
      </c>
      <c r="L118" s="7">
        <f t="shared" si="11"/>
        <v>1441395</v>
      </c>
      <c r="M118" s="7">
        <v>-829196</v>
      </c>
      <c r="N118" s="7">
        <v>-48026</v>
      </c>
      <c r="O118" s="7">
        <v>0</v>
      </c>
      <c r="P118" s="7">
        <f t="shared" si="13"/>
        <v>-877222</v>
      </c>
      <c r="Q118" s="7">
        <f t="shared" si="9"/>
        <v>612199</v>
      </c>
      <c r="R118" s="7">
        <f t="shared" si="10"/>
        <v>564173</v>
      </c>
      <c r="S118" s="5" t="s">
        <v>135</v>
      </c>
      <c r="T118" s="5">
        <v>100802</v>
      </c>
      <c r="U118" s="5" t="s">
        <v>27</v>
      </c>
      <c r="V118" s="5">
        <v>47030001</v>
      </c>
      <c r="W118" s="5" t="s">
        <v>28</v>
      </c>
    </row>
    <row r="119" spans="2:23" x14ac:dyDescent="0.25">
      <c r="B119" s="4">
        <v>30002649</v>
      </c>
      <c r="C119" s="4">
        <v>0</v>
      </c>
      <c r="D119" s="5">
        <v>21030011</v>
      </c>
      <c r="E119" s="4" t="s">
        <v>249</v>
      </c>
      <c r="F119" s="4">
        <v>1063</v>
      </c>
      <c r="G119" s="6">
        <v>39918</v>
      </c>
      <c r="H119" s="7">
        <v>1207572</v>
      </c>
      <c r="I119" s="7">
        <v>0</v>
      </c>
      <c r="J119" s="7">
        <v>-1207572</v>
      </c>
      <c r="K119" s="7">
        <v>0</v>
      </c>
      <c r="L119" s="7">
        <f t="shared" si="11"/>
        <v>0</v>
      </c>
      <c r="M119" s="7">
        <v>-601820</v>
      </c>
      <c r="N119" s="7">
        <v>-38276</v>
      </c>
      <c r="O119" s="7">
        <v>0</v>
      </c>
      <c r="P119" s="7">
        <f t="shared" si="13"/>
        <v>-640096</v>
      </c>
      <c r="Q119" s="7">
        <f t="shared" si="9"/>
        <v>605752</v>
      </c>
      <c r="R119" s="7">
        <f t="shared" si="10"/>
        <v>-640096</v>
      </c>
      <c r="S119" s="5" t="s">
        <v>135</v>
      </c>
      <c r="T119" s="5">
        <v>100803</v>
      </c>
      <c r="U119" s="5" t="s">
        <v>40</v>
      </c>
      <c r="V119" s="5">
        <v>47030001</v>
      </c>
      <c r="W119" s="5" t="s">
        <v>28</v>
      </c>
    </row>
    <row r="120" spans="2:23" x14ac:dyDescent="0.25">
      <c r="B120" s="4">
        <v>30002694</v>
      </c>
      <c r="C120" s="4">
        <v>0</v>
      </c>
      <c r="D120" s="5">
        <v>21030011</v>
      </c>
      <c r="E120" s="4" t="s">
        <v>250</v>
      </c>
      <c r="F120" s="4">
        <v>1063</v>
      </c>
      <c r="G120" s="6">
        <v>39356</v>
      </c>
      <c r="H120" s="7">
        <v>777504</v>
      </c>
      <c r="I120" s="7">
        <v>0</v>
      </c>
      <c r="J120" s="7">
        <v>0</v>
      </c>
      <c r="K120" s="7">
        <v>0</v>
      </c>
      <c r="L120" s="7">
        <f t="shared" si="11"/>
        <v>777504</v>
      </c>
      <c r="M120" s="7">
        <v>-434979</v>
      </c>
      <c r="N120" s="7">
        <v>-26407</v>
      </c>
      <c r="O120" s="7">
        <v>0</v>
      </c>
      <c r="P120" s="7">
        <f t="shared" si="13"/>
        <v>-461386</v>
      </c>
      <c r="Q120" s="7">
        <f t="shared" si="9"/>
        <v>342525</v>
      </c>
      <c r="R120" s="7">
        <f t="shared" si="10"/>
        <v>316118</v>
      </c>
      <c r="S120" s="5" t="s">
        <v>135</v>
      </c>
      <c r="T120" s="5">
        <v>100803</v>
      </c>
      <c r="U120" s="5" t="s">
        <v>40</v>
      </c>
      <c r="V120" s="5">
        <v>47030001</v>
      </c>
      <c r="W120" s="5" t="s">
        <v>28</v>
      </c>
    </row>
    <row r="121" spans="2:23" x14ac:dyDescent="0.25">
      <c r="B121" s="4">
        <v>30002713</v>
      </c>
      <c r="C121" s="4">
        <v>0</v>
      </c>
      <c r="D121" s="5">
        <v>21030011</v>
      </c>
      <c r="E121" s="4" t="s">
        <v>251</v>
      </c>
      <c r="F121" s="4">
        <v>1062</v>
      </c>
      <c r="G121" s="6">
        <v>39264</v>
      </c>
      <c r="H121" s="7">
        <v>1286779</v>
      </c>
      <c r="I121" s="7">
        <v>0</v>
      </c>
      <c r="J121" s="7">
        <v>0</v>
      </c>
      <c r="K121" s="7">
        <v>0</v>
      </c>
      <c r="L121" s="7">
        <f t="shared" si="11"/>
        <v>1286779</v>
      </c>
      <c r="M121" s="7">
        <v>-741161</v>
      </c>
      <c r="N121" s="7">
        <v>-42793</v>
      </c>
      <c r="O121" s="7">
        <v>0</v>
      </c>
      <c r="P121" s="7">
        <f t="shared" si="13"/>
        <v>-783954</v>
      </c>
      <c r="Q121" s="7">
        <f t="shared" si="9"/>
        <v>545618</v>
      </c>
      <c r="R121" s="7">
        <f t="shared" si="10"/>
        <v>502825</v>
      </c>
      <c r="S121" s="5" t="s">
        <v>135</v>
      </c>
      <c r="T121" s="5">
        <v>100802</v>
      </c>
      <c r="U121" s="5" t="s">
        <v>27</v>
      </c>
      <c r="V121" s="5">
        <v>47030001</v>
      </c>
      <c r="W121" s="5" t="s">
        <v>28</v>
      </c>
    </row>
    <row r="122" spans="2:23" x14ac:dyDescent="0.25">
      <c r="B122" s="4">
        <v>30002744</v>
      </c>
      <c r="C122" s="4">
        <v>0</v>
      </c>
      <c r="D122" s="5">
        <v>21030011</v>
      </c>
      <c r="E122" s="4" t="s">
        <v>252</v>
      </c>
      <c r="F122" s="4">
        <v>1062</v>
      </c>
      <c r="G122" s="6">
        <v>39264</v>
      </c>
      <c r="H122" s="7">
        <v>1099478</v>
      </c>
      <c r="I122" s="7">
        <v>0</v>
      </c>
      <c r="J122" s="7">
        <v>0</v>
      </c>
      <c r="K122" s="7">
        <v>0</v>
      </c>
      <c r="L122" s="7">
        <f t="shared" si="11"/>
        <v>1099478</v>
      </c>
      <c r="M122" s="7">
        <v>-632504</v>
      </c>
      <c r="N122" s="7">
        <v>-36633</v>
      </c>
      <c r="O122" s="7">
        <v>0</v>
      </c>
      <c r="P122" s="7">
        <f t="shared" si="13"/>
        <v>-669137</v>
      </c>
      <c r="Q122" s="7">
        <f t="shared" si="9"/>
        <v>466974</v>
      </c>
      <c r="R122" s="7">
        <f t="shared" si="10"/>
        <v>430341</v>
      </c>
      <c r="S122" s="5" t="s">
        <v>135</v>
      </c>
      <c r="T122" s="5">
        <v>100802</v>
      </c>
      <c r="U122" s="5" t="s">
        <v>27</v>
      </c>
      <c r="V122" s="5">
        <v>47030001</v>
      </c>
      <c r="W122" s="5" t="s">
        <v>28</v>
      </c>
    </row>
    <row r="123" spans="2:23" x14ac:dyDescent="0.25">
      <c r="B123" s="4">
        <v>30002755</v>
      </c>
      <c r="C123" s="4">
        <v>0</v>
      </c>
      <c r="D123" s="5">
        <v>21030011</v>
      </c>
      <c r="E123" s="4" t="s">
        <v>253</v>
      </c>
      <c r="F123" s="4">
        <v>1062</v>
      </c>
      <c r="G123" s="6">
        <v>39264</v>
      </c>
      <c r="H123" s="7">
        <v>1077096</v>
      </c>
      <c r="I123" s="7">
        <v>0</v>
      </c>
      <c r="J123" s="7">
        <v>0</v>
      </c>
      <c r="K123" s="7">
        <v>0</v>
      </c>
      <c r="L123" s="7">
        <f t="shared" si="11"/>
        <v>1077096</v>
      </c>
      <c r="M123" s="7">
        <v>-619626</v>
      </c>
      <c r="N123" s="7">
        <v>-35888</v>
      </c>
      <c r="O123" s="7">
        <v>0</v>
      </c>
      <c r="P123" s="7">
        <f t="shared" si="13"/>
        <v>-655514</v>
      </c>
      <c r="Q123" s="7">
        <f t="shared" si="9"/>
        <v>457470</v>
      </c>
      <c r="R123" s="7">
        <f t="shared" si="10"/>
        <v>421582</v>
      </c>
      <c r="S123" s="5" t="s">
        <v>135</v>
      </c>
      <c r="T123" s="5">
        <v>100802</v>
      </c>
      <c r="U123" s="5" t="s">
        <v>27</v>
      </c>
      <c r="V123" s="5">
        <v>47030001</v>
      </c>
      <c r="W123" s="5" t="s">
        <v>28</v>
      </c>
    </row>
    <row r="124" spans="2:23" x14ac:dyDescent="0.25">
      <c r="B124" s="4">
        <v>30002772</v>
      </c>
      <c r="C124" s="4">
        <v>0</v>
      </c>
      <c r="D124" s="5">
        <v>21030011</v>
      </c>
      <c r="E124" s="4" t="s">
        <v>254</v>
      </c>
      <c r="F124" s="4">
        <v>1062</v>
      </c>
      <c r="G124" s="6">
        <v>39264</v>
      </c>
      <c r="H124" s="7">
        <v>1043983</v>
      </c>
      <c r="I124" s="7">
        <v>0</v>
      </c>
      <c r="J124" s="7">
        <v>0</v>
      </c>
      <c r="K124" s="7">
        <v>0</v>
      </c>
      <c r="L124" s="7">
        <f t="shared" si="11"/>
        <v>1043983</v>
      </c>
      <c r="M124" s="7">
        <v>-600577</v>
      </c>
      <c r="N124" s="7">
        <v>-34785</v>
      </c>
      <c r="O124" s="7">
        <v>0</v>
      </c>
      <c r="P124" s="7">
        <f t="shared" si="13"/>
        <v>-635362</v>
      </c>
      <c r="Q124" s="7">
        <f t="shared" si="9"/>
        <v>443406</v>
      </c>
      <c r="R124" s="7">
        <f t="shared" si="10"/>
        <v>408621</v>
      </c>
      <c r="S124" s="5" t="s">
        <v>135</v>
      </c>
      <c r="T124" s="5">
        <v>100802</v>
      </c>
      <c r="U124" s="5" t="s">
        <v>27</v>
      </c>
      <c r="V124" s="5">
        <v>47030001</v>
      </c>
      <c r="W124" s="5" t="s">
        <v>28</v>
      </c>
    </row>
    <row r="125" spans="2:23" x14ac:dyDescent="0.25">
      <c r="B125" s="4">
        <v>30002785</v>
      </c>
      <c r="C125" s="4">
        <v>0</v>
      </c>
      <c r="D125" s="5">
        <v>21030011</v>
      </c>
      <c r="E125" s="4" t="s">
        <v>151</v>
      </c>
      <c r="F125" s="4">
        <v>1063</v>
      </c>
      <c r="G125" s="6">
        <v>39918</v>
      </c>
      <c r="H125" s="7">
        <v>469561</v>
      </c>
      <c r="I125" s="7">
        <v>0</v>
      </c>
      <c r="J125" s="7">
        <v>0</v>
      </c>
      <c r="K125" s="7">
        <v>0</v>
      </c>
      <c r="L125" s="7">
        <f t="shared" si="11"/>
        <v>469561</v>
      </c>
      <c r="M125" s="7">
        <v>-250361</v>
      </c>
      <c r="N125" s="7">
        <v>-15011</v>
      </c>
      <c r="O125" s="7">
        <v>0</v>
      </c>
      <c r="P125" s="7">
        <f t="shared" si="13"/>
        <v>-265372</v>
      </c>
      <c r="Q125" s="7">
        <f t="shared" si="9"/>
        <v>219200</v>
      </c>
      <c r="R125" s="7">
        <f t="shared" si="10"/>
        <v>204189</v>
      </c>
      <c r="S125" s="5" t="s">
        <v>135</v>
      </c>
      <c r="T125" s="5">
        <v>100803</v>
      </c>
      <c r="U125" s="5" t="s">
        <v>40</v>
      </c>
      <c r="V125" s="5">
        <v>47030001</v>
      </c>
      <c r="W125" s="5" t="s">
        <v>28</v>
      </c>
    </row>
    <row r="126" spans="2:23" x14ac:dyDescent="0.25">
      <c r="B126" s="4">
        <v>30002799</v>
      </c>
      <c r="C126" s="4">
        <v>0</v>
      </c>
      <c r="D126" s="5">
        <v>21030011</v>
      </c>
      <c r="E126" s="4" t="s">
        <v>255</v>
      </c>
      <c r="F126" s="4">
        <v>1063</v>
      </c>
      <c r="G126" s="6">
        <v>39436</v>
      </c>
      <c r="H126" s="7">
        <v>702042</v>
      </c>
      <c r="I126" s="7">
        <v>0</v>
      </c>
      <c r="J126" s="7">
        <v>0</v>
      </c>
      <c r="K126" s="7">
        <v>0</v>
      </c>
      <c r="L126" s="7">
        <f t="shared" si="11"/>
        <v>702042</v>
      </c>
      <c r="M126" s="7">
        <v>-387790</v>
      </c>
      <c r="N126" s="7">
        <v>-23823</v>
      </c>
      <c r="O126" s="7">
        <v>0</v>
      </c>
      <c r="P126" s="7">
        <f t="shared" si="13"/>
        <v>-411613</v>
      </c>
      <c r="Q126" s="7">
        <f t="shared" si="9"/>
        <v>314252</v>
      </c>
      <c r="R126" s="7">
        <f t="shared" si="10"/>
        <v>290429</v>
      </c>
      <c r="S126" s="5" t="s">
        <v>135</v>
      </c>
      <c r="T126" s="5">
        <v>100803</v>
      </c>
      <c r="U126" s="5" t="s">
        <v>40</v>
      </c>
      <c r="V126" s="5">
        <v>47030001</v>
      </c>
      <c r="W126" s="5" t="s">
        <v>28</v>
      </c>
    </row>
    <row r="127" spans="2:23" x14ac:dyDescent="0.25">
      <c r="B127" s="4">
        <v>30002810</v>
      </c>
      <c r="C127" s="4">
        <v>0</v>
      </c>
      <c r="D127" s="5">
        <v>21030011</v>
      </c>
      <c r="E127" s="4" t="s">
        <v>256</v>
      </c>
      <c r="F127" s="4">
        <v>1062</v>
      </c>
      <c r="G127" s="6">
        <v>39264</v>
      </c>
      <c r="H127" s="7">
        <v>949679</v>
      </c>
      <c r="I127" s="7">
        <v>0</v>
      </c>
      <c r="J127" s="7">
        <v>0</v>
      </c>
      <c r="K127" s="7">
        <v>0</v>
      </c>
      <c r="L127" s="7">
        <f t="shared" si="11"/>
        <v>949679</v>
      </c>
      <c r="M127" s="7">
        <v>-546326</v>
      </c>
      <c r="N127" s="7">
        <v>-31643</v>
      </c>
      <c r="O127" s="7">
        <v>0</v>
      </c>
      <c r="P127" s="7">
        <f t="shared" si="13"/>
        <v>-577969</v>
      </c>
      <c r="Q127" s="7">
        <f t="shared" si="9"/>
        <v>403353</v>
      </c>
      <c r="R127" s="7">
        <f t="shared" si="10"/>
        <v>371710</v>
      </c>
      <c r="S127" s="5" t="s">
        <v>135</v>
      </c>
      <c r="T127" s="5">
        <v>100802</v>
      </c>
      <c r="U127" s="5" t="s">
        <v>27</v>
      </c>
      <c r="V127" s="5">
        <v>47030001</v>
      </c>
      <c r="W127" s="5" t="s">
        <v>28</v>
      </c>
    </row>
    <row r="128" spans="2:23" x14ac:dyDescent="0.25">
      <c r="B128" s="4">
        <v>30002843</v>
      </c>
      <c r="C128" s="4">
        <v>0</v>
      </c>
      <c r="D128" s="5">
        <v>21030011</v>
      </c>
      <c r="E128" s="4" t="s">
        <v>257</v>
      </c>
      <c r="F128" s="4">
        <v>1062</v>
      </c>
      <c r="G128" s="6">
        <v>39264</v>
      </c>
      <c r="H128" s="7">
        <v>858716</v>
      </c>
      <c r="I128" s="7">
        <v>0</v>
      </c>
      <c r="J128" s="7">
        <v>0</v>
      </c>
      <c r="K128" s="7">
        <v>0</v>
      </c>
      <c r="L128" s="7">
        <f t="shared" si="11"/>
        <v>858716</v>
      </c>
      <c r="M128" s="7">
        <v>-493999</v>
      </c>
      <c r="N128" s="7">
        <v>-28612</v>
      </c>
      <c r="O128" s="7">
        <v>0</v>
      </c>
      <c r="P128" s="7">
        <f t="shared" si="13"/>
        <v>-522611</v>
      </c>
      <c r="Q128" s="7">
        <f t="shared" si="9"/>
        <v>364717</v>
      </c>
      <c r="R128" s="7">
        <f t="shared" si="10"/>
        <v>336105</v>
      </c>
      <c r="S128" s="5" t="s">
        <v>135</v>
      </c>
      <c r="T128" s="5">
        <v>100802</v>
      </c>
      <c r="U128" s="5" t="s">
        <v>27</v>
      </c>
      <c r="V128" s="5">
        <v>47030001</v>
      </c>
      <c r="W128" s="5" t="s">
        <v>28</v>
      </c>
    </row>
    <row r="129" spans="2:23" x14ac:dyDescent="0.25">
      <c r="B129" s="4">
        <v>30002856</v>
      </c>
      <c r="C129" s="4">
        <v>0</v>
      </c>
      <c r="D129" s="5">
        <v>21030011</v>
      </c>
      <c r="E129" s="4" t="s">
        <v>258</v>
      </c>
      <c r="F129" s="4">
        <v>1061</v>
      </c>
      <c r="G129" s="6">
        <v>39082</v>
      </c>
      <c r="H129" s="7">
        <v>413141</v>
      </c>
      <c r="I129" s="7">
        <v>0</v>
      </c>
      <c r="J129" s="7">
        <v>0</v>
      </c>
      <c r="K129" s="7">
        <v>0</v>
      </c>
      <c r="L129" s="7">
        <f t="shared" si="11"/>
        <v>413141</v>
      </c>
      <c r="M129" s="7">
        <v>-241851</v>
      </c>
      <c r="N129" s="7">
        <v>-14011</v>
      </c>
      <c r="O129" s="7">
        <v>0</v>
      </c>
      <c r="P129" s="7">
        <f t="shared" si="13"/>
        <v>-255862</v>
      </c>
      <c r="Q129" s="7">
        <f t="shared" si="9"/>
        <v>171290</v>
      </c>
      <c r="R129" s="7">
        <f t="shared" si="10"/>
        <v>157279</v>
      </c>
      <c r="S129" s="5" t="s">
        <v>135</v>
      </c>
      <c r="T129" s="5">
        <v>100801</v>
      </c>
      <c r="U129" s="5" t="s">
        <v>32</v>
      </c>
      <c r="V129" s="5">
        <v>47030001</v>
      </c>
      <c r="W129" s="5" t="s">
        <v>28</v>
      </c>
    </row>
    <row r="130" spans="2:23" x14ac:dyDescent="0.25">
      <c r="B130" s="4">
        <v>30002868</v>
      </c>
      <c r="C130" s="4">
        <v>0</v>
      </c>
      <c r="D130" s="5">
        <v>21030011</v>
      </c>
      <c r="E130" s="4" t="s">
        <v>259</v>
      </c>
      <c r="F130" s="4">
        <v>1063</v>
      </c>
      <c r="G130" s="6">
        <v>39436</v>
      </c>
      <c r="H130" s="7">
        <v>586676</v>
      </c>
      <c r="I130" s="7">
        <v>0</v>
      </c>
      <c r="J130" s="7">
        <v>0</v>
      </c>
      <c r="K130" s="7">
        <v>0</v>
      </c>
      <c r="L130" s="7">
        <f t="shared" si="11"/>
        <v>586676</v>
      </c>
      <c r="M130" s="7">
        <v>-324063</v>
      </c>
      <c r="N130" s="7">
        <v>-19908</v>
      </c>
      <c r="O130" s="7">
        <v>0</v>
      </c>
      <c r="P130" s="7">
        <f t="shared" si="13"/>
        <v>-343971</v>
      </c>
      <c r="Q130" s="7">
        <f t="shared" si="9"/>
        <v>262613</v>
      </c>
      <c r="R130" s="7">
        <f t="shared" si="10"/>
        <v>242705</v>
      </c>
      <c r="S130" s="5" t="s">
        <v>135</v>
      </c>
      <c r="T130" s="5">
        <v>100803</v>
      </c>
      <c r="U130" s="5" t="s">
        <v>40</v>
      </c>
      <c r="V130" s="5">
        <v>47030001</v>
      </c>
      <c r="W130" s="5" t="s">
        <v>28</v>
      </c>
    </row>
    <row r="131" spans="2:23" x14ac:dyDescent="0.25">
      <c r="B131" s="4">
        <v>30002871</v>
      </c>
      <c r="C131" s="4">
        <v>0</v>
      </c>
      <c r="D131" s="5">
        <v>21030011</v>
      </c>
      <c r="E131" s="4" t="s">
        <v>260</v>
      </c>
      <c r="F131" s="4">
        <v>1062</v>
      </c>
      <c r="G131" s="6">
        <v>39264</v>
      </c>
      <c r="H131" s="7">
        <v>804416</v>
      </c>
      <c r="I131" s="7">
        <v>0</v>
      </c>
      <c r="J131" s="7">
        <v>0</v>
      </c>
      <c r="K131" s="7">
        <v>0</v>
      </c>
      <c r="L131" s="7">
        <f t="shared" si="11"/>
        <v>804416</v>
      </c>
      <c r="M131" s="7">
        <v>-462760</v>
      </c>
      <c r="N131" s="7">
        <v>-26802</v>
      </c>
      <c r="O131" s="7">
        <v>0</v>
      </c>
      <c r="P131" s="7">
        <f t="shared" si="13"/>
        <v>-489562</v>
      </c>
      <c r="Q131" s="7">
        <f t="shared" si="9"/>
        <v>341656</v>
      </c>
      <c r="R131" s="7">
        <f t="shared" si="10"/>
        <v>314854</v>
      </c>
      <c r="S131" s="5" t="s">
        <v>135</v>
      </c>
      <c r="T131" s="5">
        <v>100802</v>
      </c>
      <c r="U131" s="5" t="s">
        <v>27</v>
      </c>
      <c r="V131" s="5">
        <v>47030001</v>
      </c>
      <c r="W131" s="5" t="s">
        <v>28</v>
      </c>
    </row>
    <row r="132" spans="2:23" x14ac:dyDescent="0.25">
      <c r="B132" s="4">
        <v>30002875</v>
      </c>
      <c r="C132" s="4">
        <v>0</v>
      </c>
      <c r="D132" s="5">
        <v>21030011</v>
      </c>
      <c r="E132" s="4" t="s">
        <v>261</v>
      </c>
      <c r="F132" s="4">
        <v>1063</v>
      </c>
      <c r="G132" s="6">
        <v>39356</v>
      </c>
      <c r="H132" s="7">
        <v>492201</v>
      </c>
      <c r="I132" s="7">
        <v>0</v>
      </c>
      <c r="J132" s="7">
        <v>0</v>
      </c>
      <c r="K132" s="7">
        <v>0</v>
      </c>
      <c r="L132" s="7">
        <f t="shared" si="11"/>
        <v>492201</v>
      </c>
      <c r="M132" s="7">
        <v>-275363</v>
      </c>
      <c r="N132" s="7">
        <v>-16717</v>
      </c>
      <c r="O132" s="7">
        <v>0</v>
      </c>
      <c r="P132" s="7">
        <f t="shared" si="13"/>
        <v>-292080</v>
      </c>
      <c r="Q132" s="7">
        <f t="shared" si="9"/>
        <v>216838</v>
      </c>
      <c r="R132" s="7">
        <f t="shared" si="10"/>
        <v>200121</v>
      </c>
      <c r="S132" s="5" t="s">
        <v>135</v>
      </c>
      <c r="T132" s="5">
        <v>100803</v>
      </c>
      <c r="U132" s="5" t="s">
        <v>40</v>
      </c>
      <c r="V132" s="5">
        <v>47030001</v>
      </c>
      <c r="W132" s="5" t="s">
        <v>28</v>
      </c>
    </row>
    <row r="133" spans="2:23" x14ac:dyDescent="0.25">
      <c r="B133" s="4">
        <v>30002877</v>
      </c>
      <c r="C133" s="4">
        <v>0</v>
      </c>
      <c r="D133" s="5">
        <v>21030011</v>
      </c>
      <c r="E133" s="4" t="s">
        <v>262</v>
      </c>
      <c r="F133" s="4">
        <v>1063</v>
      </c>
      <c r="G133" s="6">
        <v>39436</v>
      </c>
      <c r="H133" s="7">
        <v>570636</v>
      </c>
      <c r="I133" s="7">
        <v>0</v>
      </c>
      <c r="J133" s="7">
        <v>0</v>
      </c>
      <c r="K133" s="7">
        <v>0</v>
      </c>
      <c r="L133" s="7">
        <f t="shared" si="11"/>
        <v>570636</v>
      </c>
      <c r="M133" s="7">
        <v>-315206</v>
      </c>
      <c r="N133" s="7">
        <v>-19364</v>
      </c>
      <c r="O133" s="7">
        <v>0</v>
      </c>
      <c r="P133" s="7">
        <f t="shared" si="13"/>
        <v>-334570</v>
      </c>
      <c r="Q133" s="7">
        <f t="shared" ref="Q133:Q196" si="14">H133+M133</f>
        <v>255430</v>
      </c>
      <c r="R133" s="7">
        <f t="shared" ref="R133:R196" si="15">L133+P133</f>
        <v>236066</v>
      </c>
      <c r="S133" s="5" t="s">
        <v>135</v>
      </c>
      <c r="T133" s="5">
        <v>100803</v>
      </c>
      <c r="U133" s="5" t="s">
        <v>40</v>
      </c>
      <c r="V133" s="5">
        <v>47030001</v>
      </c>
      <c r="W133" s="5" t="s">
        <v>28</v>
      </c>
    </row>
    <row r="134" spans="2:23" x14ac:dyDescent="0.25">
      <c r="B134" s="4">
        <v>30002914</v>
      </c>
      <c r="C134" s="4">
        <v>0</v>
      </c>
      <c r="D134" s="5">
        <v>21030011</v>
      </c>
      <c r="E134" s="4" t="s">
        <v>263</v>
      </c>
      <c r="F134" s="4">
        <v>1062</v>
      </c>
      <c r="G134" s="6">
        <v>39264</v>
      </c>
      <c r="H134" s="7">
        <v>731437</v>
      </c>
      <c r="I134" s="7">
        <v>0</v>
      </c>
      <c r="J134" s="7">
        <v>0</v>
      </c>
      <c r="K134" s="7">
        <v>0</v>
      </c>
      <c r="L134" s="7">
        <f t="shared" si="11"/>
        <v>731437</v>
      </c>
      <c r="M134" s="7">
        <v>-420778</v>
      </c>
      <c r="N134" s="7">
        <v>-24371</v>
      </c>
      <c r="O134" s="7">
        <v>0</v>
      </c>
      <c r="P134" s="7">
        <f t="shared" si="13"/>
        <v>-445149</v>
      </c>
      <c r="Q134" s="7">
        <f t="shared" si="14"/>
        <v>310659</v>
      </c>
      <c r="R134" s="7">
        <f t="shared" si="15"/>
        <v>286288</v>
      </c>
      <c r="S134" s="5" t="s">
        <v>135</v>
      </c>
      <c r="T134" s="5">
        <v>100802</v>
      </c>
      <c r="U134" s="5" t="s">
        <v>27</v>
      </c>
      <c r="V134" s="5">
        <v>47030001</v>
      </c>
      <c r="W134" s="5" t="s">
        <v>28</v>
      </c>
    </row>
    <row r="135" spans="2:23" x14ac:dyDescent="0.25">
      <c r="B135" s="4">
        <v>30002927</v>
      </c>
      <c r="C135" s="4">
        <v>0</v>
      </c>
      <c r="D135" s="5">
        <v>21030011</v>
      </c>
      <c r="E135" s="4" t="s">
        <v>264</v>
      </c>
      <c r="F135" s="4">
        <v>1062</v>
      </c>
      <c r="G135" s="6">
        <v>39264</v>
      </c>
      <c r="H135" s="7">
        <v>711654</v>
      </c>
      <c r="I135" s="7">
        <v>0</v>
      </c>
      <c r="J135" s="7">
        <v>0</v>
      </c>
      <c r="K135" s="7">
        <v>0</v>
      </c>
      <c r="L135" s="7">
        <f t="shared" si="11"/>
        <v>711654</v>
      </c>
      <c r="M135" s="7">
        <v>-409398</v>
      </c>
      <c r="N135" s="7">
        <v>-23712</v>
      </c>
      <c r="O135" s="7">
        <v>0</v>
      </c>
      <c r="P135" s="7">
        <f t="shared" si="13"/>
        <v>-433110</v>
      </c>
      <c r="Q135" s="7">
        <f t="shared" si="14"/>
        <v>302256</v>
      </c>
      <c r="R135" s="7">
        <f t="shared" si="15"/>
        <v>278544</v>
      </c>
      <c r="S135" s="5" t="s">
        <v>135</v>
      </c>
      <c r="T135" s="5">
        <v>100802</v>
      </c>
      <c r="U135" s="5" t="s">
        <v>27</v>
      </c>
      <c r="V135" s="5">
        <v>47030001</v>
      </c>
      <c r="W135" s="5" t="s">
        <v>28</v>
      </c>
    </row>
    <row r="136" spans="2:23" x14ac:dyDescent="0.25">
      <c r="B136" s="4">
        <v>30002929</v>
      </c>
      <c r="C136" s="4">
        <v>0</v>
      </c>
      <c r="D136" s="5">
        <v>21030011</v>
      </c>
      <c r="E136" s="4" t="s">
        <v>265</v>
      </c>
      <c r="F136" s="4">
        <v>1063</v>
      </c>
      <c r="G136" s="6">
        <v>39436</v>
      </c>
      <c r="H136" s="7">
        <v>512471</v>
      </c>
      <c r="I136" s="7">
        <v>0</v>
      </c>
      <c r="J136" s="7">
        <v>0</v>
      </c>
      <c r="K136" s="7">
        <v>0</v>
      </c>
      <c r="L136" s="7">
        <f t="shared" si="11"/>
        <v>512471</v>
      </c>
      <c r="M136" s="7">
        <v>-283075</v>
      </c>
      <c r="N136" s="7">
        <v>-17390</v>
      </c>
      <c r="O136" s="7">
        <v>0</v>
      </c>
      <c r="P136" s="7">
        <f t="shared" si="13"/>
        <v>-300465</v>
      </c>
      <c r="Q136" s="7">
        <f t="shared" si="14"/>
        <v>229396</v>
      </c>
      <c r="R136" s="7">
        <f t="shared" si="15"/>
        <v>212006</v>
      </c>
      <c r="S136" s="5" t="s">
        <v>135</v>
      </c>
      <c r="T136" s="5">
        <v>100803</v>
      </c>
      <c r="U136" s="5" t="s">
        <v>40</v>
      </c>
      <c r="V136" s="5">
        <v>47030001</v>
      </c>
      <c r="W136" s="5" t="s">
        <v>28</v>
      </c>
    </row>
    <row r="137" spans="2:23" x14ac:dyDescent="0.25">
      <c r="B137" s="4">
        <v>30002960</v>
      </c>
      <c r="C137" s="4">
        <v>0</v>
      </c>
      <c r="D137" s="5">
        <v>21030011</v>
      </c>
      <c r="E137" s="4" t="s">
        <v>266</v>
      </c>
      <c r="F137" s="4">
        <v>1062</v>
      </c>
      <c r="G137" s="6">
        <v>39264</v>
      </c>
      <c r="H137" s="7">
        <v>665346</v>
      </c>
      <c r="I137" s="7">
        <v>0</v>
      </c>
      <c r="J137" s="7">
        <v>0</v>
      </c>
      <c r="K137" s="7">
        <v>0</v>
      </c>
      <c r="L137" s="7">
        <f t="shared" si="11"/>
        <v>665346</v>
      </c>
      <c r="M137" s="7">
        <v>-382758</v>
      </c>
      <c r="N137" s="7">
        <v>-22169</v>
      </c>
      <c r="O137" s="7">
        <v>0</v>
      </c>
      <c r="P137" s="7">
        <f t="shared" si="13"/>
        <v>-404927</v>
      </c>
      <c r="Q137" s="7">
        <f t="shared" si="14"/>
        <v>282588</v>
      </c>
      <c r="R137" s="7">
        <f t="shared" si="15"/>
        <v>260419</v>
      </c>
      <c r="S137" s="5" t="s">
        <v>135</v>
      </c>
      <c r="T137" s="5">
        <v>100802</v>
      </c>
      <c r="U137" s="5" t="s">
        <v>27</v>
      </c>
      <c r="V137" s="5">
        <v>47030001</v>
      </c>
      <c r="W137" s="5" t="s">
        <v>28</v>
      </c>
    </row>
    <row r="138" spans="2:23" x14ac:dyDescent="0.25">
      <c r="B138" s="4">
        <v>30002963</v>
      </c>
      <c r="C138" s="4">
        <v>0</v>
      </c>
      <c r="D138" s="5">
        <v>21030011</v>
      </c>
      <c r="E138" s="4" t="s">
        <v>267</v>
      </c>
      <c r="F138" s="4">
        <v>1061</v>
      </c>
      <c r="G138" s="6">
        <v>38705</v>
      </c>
      <c r="H138" s="7">
        <v>413330</v>
      </c>
      <c r="I138" s="7">
        <v>0</v>
      </c>
      <c r="J138" s="7">
        <v>0</v>
      </c>
      <c r="K138" s="7">
        <v>0</v>
      </c>
      <c r="L138" s="7">
        <f t="shared" si="11"/>
        <v>413330</v>
      </c>
      <c r="M138" s="7">
        <v>-261002</v>
      </c>
      <c r="N138" s="7">
        <v>-13549</v>
      </c>
      <c r="O138" s="7">
        <v>0</v>
      </c>
      <c r="P138" s="7">
        <f t="shared" si="13"/>
        <v>-274551</v>
      </c>
      <c r="Q138" s="7">
        <f t="shared" si="14"/>
        <v>152328</v>
      </c>
      <c r="R138" s="7">
        <f t="shared" si="15"/>
        <v>138779</v>
      </c>
      <c r="S138" s="5" t="s">
        <v>135</v>
      </c>
      <c r="T138" s="5">
        <v>100801</v>
      </c>
      <c r="U138" s="5" t="s">
        <v>32</v>
      </c>
      <c r="V138" s="5">
        <v>47030001</v>
      </c>
      <c r="W138" s="5" t="s">
        <v>28</v>
      </c>
    </row>
    <row r="139" spans="2:23" x14ac:dyDescent="0.25">
      <c r="B139" s="4">
        <v>30002964</v>
      </c>
      <c r="C139" s="4">
        <v>0</v>
      </c>
      <c r="D139" s="5">
        <v>21030011</v>
      </c>
      <c r="E139" s="4" t="s">
        <v>268</v>
      </c>
      <c r="F139" s="4">
        <v>1063</v>
      </c>
      <c r="G139" s="6">
        <v>39356</v>
      </c>
      <c r="H139" s="7">
        <v>410126</v>
      </c>
      <c r="I139" s="7">
        <v>0</v>
      </c>
      <c r="J139" s="7">
        <v>0</v>
      </c>
      <c r="K139" s="7">
        <v>0</v>
      </c>
      <c r="L139" s="7">
        <f t="shared" ref="L139:L202" si="16">SUM(H139:K139)</f>
        <v>410126</v>
      </c>
      <c r="M139" s="7">
        <v>-229448</v>
      </c>
      <c r="N139" s="7">
        <v>-13930</v>
      </c>
      <c r="O139" s="7">
        <v>0</v>
      </c>
      <c r="P139" s="7">
        <f t="shared" si="13"/>
        <v>-243378</v>
      </c>
      <c r="Q139" s="7">
        <f t="shared" si="14"/>
        <v>180678</v>
      </c>
      <c r="R139" s="7">
        <f t="shared" si="15"/>
        <v>166748</v>
      </c>
      <c r="S139" s="5" t="s">
        <v>135</v>
      </c>
      <c r="T139" s="5">
        <v>100803</v>
      </c>
      <c r="U139" s="5" t="s">
        <v>40</v>
      </c>
      <c r="V139" s="5">
        <v>47030001</v>
      </c>
      <c r="W139" s="5" t="s">
        <v>28</v>
      </c>
    </row>
    <row r="140" spans="2:23" x14ac:dyDescent="0.25">
      <c r="B140" s="4">
        <v>30002976</v>
      </c>
      <c r="C140" s="4">
        <v>0</v>
      </c>
      <c r="D140" s="5">
        <v>21030011</v>
      </c>
      <c r="E140" s="4" t="s">
        <v>269</v>
      </c>
      <c r="F140" s="4">
        <v>1062</v>
      </c>
      <c r="G140" s="6">
        <v>39264</v>
      </c>
      <c r="H140" s="7">
        <v>638643</v>
      </c>
      <c r="I140" s="7">
        <v>0</v>
      </c>
      <c r="J140" s="7">
        <v>0</v>
      </c>
      <c r="K140" s="7">
        <v>0</v>
      </c>
      <c r="L140" s="7">
        <f t="shared" si="16"/>
        <v>638643</v>
      </c>
      <c r="M140" s="7">
        <v>-367394</v>
      </c>
      <c r="N140" s="7">
        <v>-21279</v>
      </c>
      <c r="O140" s="7">
        <v>0</v>
      </c>
      <c r="P140" s="7">
        <f t="shared" si="13"/>
        <v>-388673</v>
      </c>
      <c r="Q140" s="7">
        <f t="shared" si="14"/>
        <v>271249</v>
      </c>
      <c r="R140" s="7">
        <f t="shared" si="15"/>
        <v>249970</v>
      </c>
      <c r="S140" s="5" t="s">
        <v>135</v>
      </c>
      <c r="T140" s="5">
        <v>100802</v>
      </c>
      <c r="U140" s="5" t="s">
        <v>27</v>
      </c>
      <c r="V140" s="5">
        <v>47030001</v>
      </c>
      <c r="W140" s="5" t="s">
        <v>28</v>
      </c>
    </row>
    <row r="141" spans="2:23" x14ac:dyDescent="0.25">
      <c r="B141" s="4">
        <v>30002990</v>
      </c>
      <c r="C141" s="4">
        <v>0</v>
      </c>
      <c r="D141" s="5">
        <v>21030011</v>
      </c>
      <c r="E141" s="4" t="s">
        <v>270</v>
      </c>
      <c r="F141" s="4">
        <v>1061</v>
      </c>
      <c r="G141" s="6">
        <v>39764</v>
      </c>
      <c r="H141" s="7">
        <v>431619</v>
      </c>
      <c r="I141" s="7">
        <v>0</v>
      </c>
      <c r="J141" s="7">
        <v>0</v>
      </c>
      <c r="K141" s="7">
        <v>0</v>
      </c>
      <c r="L141" s="7">
        <f t="shared" si="16"/>
        <v>431619</v>
      </c>
      <c r="M141" s="7">
        <v>-222262</v>
      </c>
      <c r="N141" s="7">
        <v>-14884</v>
      </c>
      <c r="O141" s="7">
        <v>0</v>
      </c>
      <c r="P141" s="7">
        <f t="shared" si="13"/>
        <v>-237146</v>
      </c>
      <c r="Q141" s="7">
        <f t="shared" si="14"/>
        <v>209357</v>
      </c>
      <c r="R141" s="7">
        <f t="shared" si="15"/>
        <v>194473</v>
      </c>
      <c r="S141" s="5" t="s">
        <v>135</v>
      </c>
      <c r="T141" s="5">
        <v>100801</v>
      </c>
      <c r="U141" s="5" t="s">
        <v>32</v>
      </c>
      <c r="V141" s="5">
        <v>47030001</v>
      </c>
      <c r="W141" s="5" t="s">
        <v>28</v>
      </c>
    </row>
    <row r="142" spans="2:23" x14ac:dyDescent="0.25">
      <c r="B142" s="4">
        <v>30003001</v>
      </c>
      <c r="C142" s="4">
        <v>0</v>
      </c>
      <c r="D142" s="5">
        <v>21030011</v>
      </c>
      <c r="E142" s="4" t="s">
        <v>271</v>
      </c>
      <c r="F142" s="4">
        <v>1062</v>
      </c>
      <c r="G142" s="6">
        <v>39264</v>
      </c>
      <c r="H142" s="7">
        <v>604756</v>
      </c>
      <c r="I142" s="7">
        <v>0</v>
      </c>
      <c r="J142" s="7">
        <v>0</v>
      </c>
      <c r="K142" s="7">
        <v>0</v>
      </c>
      <c r="L142" s="7">
        <f t="shared" si="16"/>
        <v>604756</v>
      </c>
      <c r="M142" s="7">
        <v>-347900</v>
      </c>
      <c r="N142" s="7">
        <v>-20150</v>
      </c>
      <c r="O142" s="7">
        <v>0</v>
      </c>
      <c r="P142" s="7">
        <f t="shared" si="13"/>
        <v>-368050</v>
      </c>
      <c r="Q142" s="7">
        <f t="shared" si="14"/>
        <v>256856</v>
      </c>
      <c r="R142" s="7">
        <f t="shared" si="15"/>
        <v>236706</v>
      </c>
      <c r="S142" s="5" t="s">
        <v>135</v>
      </c>
      <c r="T142" s="5">
        <v>100802</v>
      </c>
      <c r="U142" s="5" t="s">
        <v>27</v>
      </c>
      <c r="V142" s="5">
        <v>47030001</v>
      </c>
      <c r="W142" s="5" t="s">
        <v>28</v>
      </c>
    </row>
    <row r="143" spans="2:23" x14ac:dyDescent="0.25">
      <c r="B143" s="4">
        <v>30003007</v>
      </c>
      <c r="C143" s="4">
        <v>0</v>
      </c>
      <c r="D143" s="5">
        <v>21030011</v>
      </c>
      <c r="E143" s="4" t="s">
        <v>272</v>
      </c>
      <c r="F143" s="4">
        <v>1062</v>
      </c>
      <c r="G143" s="6">
        <v>39264</v>
      </c>
      <c r="H143" s="7">
        <v>597629</v>
      </c>
      <c r="I143" s="7">
        <v>0</v>
      </c>
      <c r="J143" s="7">
        <v>0</v>
      </c>
      <c r="K143" s="7">
        <v>0</v>
      </c>
      <c r="L143" s="7">
        <f t="shared" si="16"/>
        <v>597629</v>
      </c>
      <c r="M143" s="7">
        <v>-343801</v>
      </c>
      <c r="N143" s="7">
        <v>-19912</v>
      </c>
      <c r="O143" s="7">
        <v>0</v>
      </c>
      <c r="P143" s="7">
        <f t="shared" si="13"/>
        <v>-363713</v>
      </c>
      <c r="Q143" s="7">
        <f t="shared" si="14"/>
        <v>253828</v>
      </c>
      <c r="R143" s="7">
        <f t="shared" si="15"/>
        <v>233916</v>
      </c>
      <c r="S143" s="5" t="s">
        <v>135</v>
      </c>
      <c r="T143" s="5">
        <v>100802</v>
      </c>
      <c r="U143" s="5" t="s">
        <v>27</v>
      </c>
      <c r="V143" s="5">
        <v>47030001</v>
      </c>
      <c r="W143" s="5" t="s">
        <v>28</v>
      </c>
    </row>
    <row r="144" spans="2:23" x14ac:dyDescent="0.25">
      <c r="B144" s="4">
        <v>30003019</v>
      </c>
      <c r="C144" s="4">
        <v>0</v>
      </c>
      <c r="D144" s="5">
        <v>21030011</v>
      </c>
      <c r="E144" s="4" t="s">
        <v>273</v>
      </c>
      <c r="F144" s="4">
        <v>1062</v>
      </c>
      <c r="G144" s="6">
        <v>39264</v>
      </c>
      <c r="H144" s="7">
        <v>613687</v>
      </c>
      <c r="I144" s="7">
        <v>0</v>
      </c>
      <c r="J144" s="7">
        <v>0</v>
      </c>
      <c r="K144" s="7">
        <v>0</v>
      </c>
      <c r="L144" s="7">
        <f t="shared" si="16"/>
        <v>613687</v>
      </c>
      <c r="M144" s="7">
        <v>-353495</v>
      </c>
      <c r="N144" s="7">
        <v>-20407</v>
      </c>
      <c r="O144" s="7">
        <v>0</v>
      </c>
      <c r="P144" s="7">
        <f t="shared" si="13"/>
        <v>-373902</v>
      </c>
      <c r="Q144" s="7">
        <f t="shared" si="14"/>
        <v>260192</v>
      </c>
      <c r="R144" s="7">
        <f t="shared" si="15"/>
        <v>239785</v>
      </c>
      <c r="S144" s="5" t="s">
        <v>135</v>
      </c>
      <c r="T144" s="5">
        <v>100802</v>
      </c>
      <c r="U144" s="5" t="s">
        <v>27</v>
      </c>
      <c r="V144" s="5">
        <v>47030001</v>
      </c>
      <c r="W144" s="5" t="s">
        <v>28</v>
      </c>
    </row>
    <row r="145" spans="2:23" x14ac:dyDescent="0.25">
      <c r="B145" s="4">
        <v>30003044</v>
      </c>
      <c r="C145" s="4">
        <v>0</v>
      </c>
      <c r="D145" s="5">
        <v>21030011</v>
      </c>
      <c r="E145" s="4" t="s">
        <v>274</v>
      </c>
      <c r="F145" s="4">
        <v>1061</v>
      </c>
      <c r="G145" s="6">
        <v>39809</v>
      </c>
      <c r="H145" s="7">
        <v>425392</v>
      </c>
      <c r="I145" s="7">
        <v>0</v>
      </c>
      <c r="J145" s="7">
        <v>0</v>
      </c>
      <c r="K145" s="7">
        <v>0</v>
      </c>
      <c r="L145" s="7">
        <f t="shared" si="16"/>
        <v>425392</v>
      </c>
      <c r="M145" s="7">
        <v>-217277</v>
      </c>
      <c r="N145" s="7">
        <v>-14666</v>
      </c>
      <c r="O145" s="7">
        <v>0</v>
      </c>
      <c r="P145" s="7">
        <f t="shared" si="13"/>
        <v>-231943</v>
      </c>
      <c r="Q145" s="7">
        <f t="shared" si="14"/>
        <v>208115</v>
      </c>
      <c r="R145" s="7">
        <f t="shared" si="15"/>
        <v>193449</v>
      </c>
      <c r="S145" s="5" t="s">
        <v>135</v>
      </c>
      <c r="T145" s="5">
        <v>100801</v>
      </c>
      <c r="U145" s="5" t="s">
        <v>32</v>
      </c>
      <c r="V145" s="5">
        <v>47030001</v>
      </c>
      <c r="W145" s="5" t="s">
        <v>28</v>
      </c>
    </row>
    <row r="146" spans="2:23" x14ac:dyDescent="0.25">
      <c r="B146" s="4">
        <v>30003059</v>
      </c>
      <c r="C146" s="4">
        <v>0</v>
      </c>
      <c r="D146" s="5">
        <v>21030011</v>
      </c>
      <c r="E146" s="4" t="s">
        <v>275</v>
      </c>
      <c r="F146" s="4">
        <v>1062</v>
      </c>
      <c r="G146" s="6">
        <v>39264</v>
      </c>
      <c r="H146" s="7">
        <v>513371</v>
      </c>
      <c r="I146" s="7">
        <v>0</v>
      </c>
      <c r="J146" s="7">
        <v>0</v>
      </c>
      <c r="K146" s="7">
        <v>0</v>
      </c>
      <c r="L146" s="7">
        <f t="shared" si="16"/>
        <v>513371</v>
      </c>
      <c r="M146" s="7">
        <v>-295328</v>
      </c>
      <c r="N146" s="7">
        <v>-17105</v>
      </c>
      <c r="O146" s="7">
        <v>0</v>
      </c>
      <c r="P146" s="7">
        <f t="shared" ref="P146:P209" si="17">SUM(M146:O146)</f>
        <v>-312433</v>
      </c>
      <c r="Q146" s="7">
        <f t="shared" si="14"/>
        <v>218043</v>
      </c>
      <c r="R146" s="7">
        <f t="shared" si="15"/>
        <v>200938</v>
      </c>
      <c r="S146" s="5" t="s">
        <v>135</v>
      </c>
      <c r="T146" s="5">
        <v>100802</v>
      </c>
      <c r="U146" s="5" t="s">
        <v>27</v>
      </c>
      <c r="V146" s="5">
        <v>47030001</v>
      </c>
      <c r="W146" s="5" t="s">
        <v>28</v>
      </c>
    </row>
    <row r="147" spans="2:23" x14ac:dyDescent="0.25">
      <c r="B147" s="4">
        <v>30003063</v>
      </c>
      <c r="C147" s="4">
        <v>0</v>
      </c>
      <c r="D147" s="5">
        <v>21030011</v>
      </c>
      <c r="E147" s="4" t="s">
        <v>276</v>
      </c>
      <c r="F147" s="4">
        <v>1063</v>
      </c>
      <c r="G147" s="6">
        <v>39629</v>
      </c>
      <c r="H147" s="7">
        <v>391838</v>
      </c>
      <c r="I147" s="7">
        <v>0</v>
      </c>
      <c r="J147" s="7">
        <v>0</v>
      </c>
      <c r="K147" s="7">
        <v>0</v>
      </c>
      <c r="L147" s="7">
        <f t="shared" si="16"/>
        <v>391838</v>
      </c>
      <c r="M147" s="7">
        <v>-208068</v>
      </c>
      <c r="N147" s="7">
        <v>-13406</v>
      </c>
      <c r="O147" s="7">
        <v>0</v>
      </c>
      <c r="P147" s="7">
        <f t="shared" si="17"/>
        <v>-221474</v>
      </c>
      <c r="Q147" s="7">
        <f t="shared" si="14"/>
        <v>183770</v>
      </c>
      <c r="R147" s="7">
        <f t="shared" si="15"/>
        <v>170364</v>
      </c>
      <c r="S147" s="5" t="s">
        <v>135</v>
      </c>
      <c r="T147" s="5">
        <v>100803</v>
      </c>
      <c r="U147" s="5" t="s">
        <v>40</v>
      </c>
      <c r="V147" s="5">
        <v>47030001</v>
      </c>
      <c r="W147" s="5" t="s">
        <v>28</v>
      </c>
    </row>
    <row r="148" spans="2:23" x14ac:dyDescent="0.25">
      <c r="B148" s="4">
        <v>30003066</v>
      </c>
      <c r="C148" s="4">
        <v>0</v>
      </c>
      <c r="D148" s="5">
        <v>21030011</v>
      </c>
      <c r="E148" s="4" t="s">
        <v>277</v>
      </c>
      <c r="F148" s="4">
        <v>1061</v>
      </c>
      <c r="G148" s="6">
        <v>38808</v>
      </c>
      <c r="H148" s="7">
        <v>292411</v>
      </c>
      <c r="I148" s="7">
        <v>0</v>
      </c>
      <c r="J148" s="7">
        <v>0</v>
      </c>
      <c r="K148" s="7">
        <v>0</v>
      </c>
      <c r="L148" s="7">
        <f t="shared" si="16"/>
        <v>292411</v>
      </c>
      <c r="M148" s="7">
        <v>-180835</v>
      </c>
      <c r="N148" s="7">
        <v>-9696</v>
      </c>
      <c r="O148" s="7">
        <v>0</v>
      </c>
      <c r="P148" s="7">
        <f t="shared" si="17"/>
        <v>-190531</v>
      </c>
      <c r="Q148" s="7">
        <f t="shared" si="14"/>
        <v>111576</v>
      </c>
      <c r="R148" s="7">
        <f t="shared" si="15"/>
        <v>101880</v>
      </c>
      <c r="S148" s="5" t="s">
        <v>135</v>
      </c>
      <c r="T148" s="5">
        <v>100801</v>
      </c>
      <c r="U148" s="5" t="s">
        <v>32</v>
      </c>
      <c r="V148" s="5">
        <v>47030001</v>
      </c>
      <c r="W148" s="5" t="s">
        <v>28</v>
      </c>
    </row>
    <row r="149" spans="2:23" x14ac:dyDescent="0.25">
      <c r="B149" s="4">
        <v>30003079</v>
      </c>
      <c r="C149" s="4">
        <v>0</v>
      </c>
      <c r="D149" s="5">
        <v>21030011</v>
      </c>
      <c r="E149" s="4" t="s">
        <v>278</v>
      </c>
      <c r="F149" s="4">
        <v>1063</v>
      </c>
      <c r="G149" s="6">
        <v>39436</v>
      </c>
      <c r="H149" s="7">
        <v>353129</v>
      </c>
      <c r="I149" s="7">
        <v>0</v>
      </c>
      <c r="J149" s="7">
        <v>0</v>
      </c>
      <c r="K149" s="7">
        <v>0</v>
      </c>
      <c r="L149" s="7">
        <f t="shared" si="16"/>
        <v>353129</v>
      </c>
      <c r="M149" s="7">
        <v>-195059</v>
      </c>
      <c r="N149" s="7">
        <v>-11983</v>
      </c>
      <c r="O149" s="7">
        <v>0</v>
      </c>
      <c r="P149" s="7">
        <f t="shared" si="17"/>
        <v>-207042</v>
      </c>
      <c r="Q149" s="7">
        <f t="shared" si="14"/>
        <v>158070</v>
      </c>
      <c r="R149" s="7">
        <f t="shared" si="15"/>
        <v>146087</v>
      </c>
      <c r="S149" s="5" t="s">
        <v>135</v>
      </c>
      <c r="T149" s="5">
        <v>100803</v>
      </c>
      <c r="U149" s="5" t="s">
        <v>40</v>
      </c>
      <c r="V149" s="5">
        <v>47030001</v>
      </c>
      <c r="W149" s="5" t="s">
        <v>28</v>
      </c>
    </row>
    <row r="150" spans="2:23" x14ac:dyDescent="0.25">
      <c r="B150" s="4">
        <v>30003087</v>
      </c>
      <c r="C150" s="4">
        <v>0</v>
      </c>
      <c r="D150" s="5">
        <v>21030011</v>
      </c>
      <c r="E150" s="4" t="s">
        <v>279</v>
      </c>
      <c r="F150" s="4">
        <v>1062</v>
      </c>
      <c r="G150" s="6">
        <v>39264</v>
      </c>
      <c r="H150" s="7">
        <v>476524</v>
      </c>
      <c r="I150" s="7">
        <v>0</v>
      </c>
      <c r="J150" s="7">
        <v>0</v>
      </c>
      <c r="K150" s="7">
        <v>0</v>
      </c>
      <c r="L150" s="7">
        <f t="shared" si="16"/>
        <v>476524</v>
      </c>
      <c r="M150" s="7">
        <v>-274130</v>
      </c>
      <c r="N150" s="7">
        <v>-15878</v>
      </c>
      <c r="O150" s="7">
        <v>0</v>
      </c>
      <c r="P150" s="7">
        <f t="shared" si="17"/>
        <v>-290008</v>
      </c>
      <c r="Q150" s="7">
        <f t="shared" si="14"/>
        <v>202394</v>
      </c>
      <c r="R150" s="7">
        <f t="shared" si="15"/>
        <v>186516</v>
      </c>
      <c r="S150" s="5" t="s">
        <v>135</v>
      </c>
      <c r="T150" s="5">
        <v>100802</v>
      </c>
      <c r="U150" s="5" t="s">
        <v>27</v>
      </c>
      <c r="V150" s="5">
        <v>47030001</v>
      </c>
      <c r="W150" s="5" t="s">
        <v>28</v>
      </c>
    </row>
    <row r="151" spans="2:23" x14ac:dyDescent="0.25">
      <c r="B151" s="4">
        <v>30003104</v>
      </c>
      <c r="C151" s="4">
        <v>0</v>
      </c>
      <c r="D151" s="5">
        <v>21030011</v>
      </c>
      <c r="E151" s="4" t="s">
        <v>280</v>
      </c>
      <c r="F151" s="4">
        <v>1062</v>
      </c>
      <c r="G151" s="6">
        <v>39264</v>
      </c>
      <c r="H151" s="7">
        <v>456266</v>
      </c>
      <c r="I151" s="7">
        <v>0</v>
      </c>
      <c r="J151" s="7">
        <v>0</v>
      </c>
      <c r="K151" s="7">
        <v>0</v>
      </c>
      <c r="L151" s="7">
        <f t="shared" si="16"/>
        <v>456266</v>
      </c>
      <c r="M151" s="7">
        <v>-262477</v>
      </c>
      <c r="N151" s="7">
        <v>-15202</v>
      </c>
      <c r="O151" s="7">
        <v>0</v>
      </c>
      <c r="P151" s="7">
        <f t="shared" si="17"/>
        <v>-277679</v>
      </c>
      <c r="Q151" s="7">
        <f t="shared" si="14"/>
        <v>193789</v>
      </c>
      <c r="R151" s="7">
        <f t="shared" si="15"/>
        <v>178587</v>
      </c>
      <c r="S151" s="5" t="s">
        <v>135</v>
      </c>
      <c r="T151" s="5">
        <v>100802</v>
      </c>
      <c r="U151" s="5" t="s">
        <v>27</v>
      </c>
      <c r="V151" s="5">
        <v>47030001</v>
      </c>
      <c r="W151" s="5" t="s">
        <v>28</v>
      </c>
    </row>
    <row r="152" spans="2:23" x14ac:dyDescent="0.25">
      <c r="B152" s="4">
        <v>30003109</v>
      </c>
      <c r="C152" s="4">
        <v>0</v>
      </c>
      <c r="D152" s="5">
        <v>21030011</v>
      </c>
      <c r="E152" s="4" t="s">
        <v>281</v>
      </c>
      <c r="F152" s="4">
        <v>1062</v>
      </c>
      <c r="G152" s="6">
        <v>39264</v>
      </c>
      <c r="H152" s="7">
        <v>449532</v>
      </c>
      <c r="I152" s="7">
        <v>0</v>
      </c>
      <c r="J152" s="7">
        <v>0</v>
      </c>
      <c r="K152" s="7">
        <v>0</v>
      </c>
      <c r="L152" s="7">
        <f t="shared" si="16"/>
        <v>449532</v>
      </c>
      <c r="M152" s="7">
        <v>-258603</v>
      </c>
      <c r="N152" s="7">
        <v>-14978</v>
      </c>
      <c r="O152" s="7">
        <v>0</v>
      </c>
      <c r="P152" s="7">
        <f t="shared" si="17"/>
        <v>-273581</v>
      </c>
      <c r="Q152" s="7">
        <f t="shared" si="14"/>
        <v>190929</v>
      </c>
      <c r="R152" s="7">
        <f t="shared" si="15"/>
        <v>175951</v>
      </c>
      <c r="S152" s="5" t="s">
        <v>135</v>
      </c>
      <c r="T152" s="5">
        <v>100802</v>
      </c>
      <c r="U152" s="5" t="s">
        <v>27</v>
      </c>
      <c r="V152" s="5">
        <v>47030001</v>
      </c>
      <c r="W152" s="5" t="s">
        <v>28</v>
      </c>
    </row>
    <row r="153" spans="2:23" x14ac:dyDescent="0.25">
      <c r="B153" s="4">
        <v>30003135</v>
      </c>
      <c r="C153" s="4">
        <v>0</v>
      </c>
      <c r="D153" s="5">
        <v>21030011</v>
      </c>
      <c r="E153" s="4" t="s">
        <v>216</v>
      </c>
      <c r="F153" s="4">
        <v>1063</v>
      </c>
      <c r="G153" s="6">
        <v>39918</v>
      </c>
      <c r="H153" s="7">
        <v>356306</v>
      </c>
      <c r="I153" s="7">
        <v>0</v>
      </c>
      <c r="J153" s="7">
        <v>0</v>
      </c>
      <c r="K153" s="7">
        <v>0</v>
      </c>
      <c r="L153" s="7">
        <f t="shared" si="16"/>
        <v>356306</v>
      </c>
      <c r="M153" s="7">
        <v>-177574</v>
      </c>
      <c r="N153" s="7">
        <v>-12342</v>
      </c>
      <c r="O153" s="7">
        <v>0</v>
      </c>
      <c r="P153" s="7">
        <f t="shared" si="17"/>
        <v>-189916</v>
      </c>
      <c r="Q153" s="7">
        <f t="shared" si="14"/>
        <v>178732</v>
      </c>
      <c r="R153" s="7">
        <f t="shared" si="15"/>
        <v>166390</v>
      </c>
      <c r="S153" s="5" t="s">
        <v>135</v>
      </c>
      <c r="T153" s="5">
        <v>100803</v>
      </c>
      <c r="U153" s="5" t="s">
        <v>40</v>
      </c>
      <c r="V153" s="5">
        <v>47030001</v>
      </c>
      <c r="W153" s="5" t="s">
        <v>28</v>
      </c>
    </row>
    <row r="154" spans="2:23" x14ac:dyDescent="0.25">
      <c r="B154" s="4">
        <v>30003144</v>
      </c>
      <c r="C154" s="4">
        <v>0</v>
      </c>
      <c r="D154" s="5">
        <v>21030011</v>
      </c>
      <c r="E154" s="4" t="s">
        <v>282</v>
      </c>
      <c r="F154" s="4">
        <v>1062</v>
      </c>
      <c r="G154" s="6">
        <v>39264</v>
      </c>
      <c r="H154" s="7">
        <v>413256</v>
      </c>
      <c r="I154" s="7">
        <v>0</v>
      </c>
      <c r="J154" s="7">
        <v>0</v>
      </c>
      <c r="K154" s="7">
        <v>0</v>
      </c>
      <c r="L154" s="7">
        <f t="shared" si="16"/>
        <v>413256</v>
      </c>
      <c r="M154" s="7">
        <v>-237734</v>
      </c>
      <c r="N154" s="7">
        <v>-13770</v>
      </c>
      <c r="O154" s="7">
        <v>0</v>
      </c>
      <c r="P154" s="7">
        <f t="shared" si="17"/>
        <v>-251504</v>
      </c>
      <c r="Q154" s="7">
        <f t="shared" si="14"/>
        <v>175522</v>
      </c>
      <c r="R154" s="7">
        <f t="shared" si="15"/>
        <v>161752</v>
      </c>
      <c r="S154" s="5" t="s">
        <v>135</v>
      </c>
      <c r="T154" s="5">
        <v>100802</v>
      </c>
      <c r="U154" s="5" t="s">
        <v>27</v>
      </c>
      <c r="V154" s="5">
        <v>47030001</v>
      </c>
      <c r="W154" s="5" t="s">
        <v>28</v>
      </c>
    </row>
    <row r="155" spans="2:23" x14ac:dyDescent="0.25">
      <c r="B155" s="4">
        <v>30003196</v>
      </c>
      <c r="C155" s="4">
        <v>0</v>
      </c>
      <c r="D155" s="5">
        <v>21030011</v>
      </c>
      <c r="E155" s="4" t="s">
        <v>283</v>
      </c>
      <c r="F155" s="4">
        <v>1062</v>
      </c>
      <c r="G155" s="6">
        <v>39264</v>
      </c>
      <c r="H155" s="7">
        <v>357227</v>
      </c>
      <c r="I155" s="7">
        <v>0</v>
      </c>
      <c r="J155" s="7">
        <v>0</v>
      </c>
      <c r="K155" s="7">
        <v>0</v>
      </c>
      <c r="L155" s="7">
        <f t="shared" si="16"/>
        <v>357227</v>
      </c>
      <c r="M155" s="7">
        <v>-205504</v>
      </c>
      <c r="N155" s="7">
        <v>-11902</v>
      </c>
      <c r="O155" s="7">
        <v>0</v>
      </c>
      <c r="P155" s="7">
        <f t="shared" si="17"/>
        <v>-217406</v>
      </c>
      <c r="Q155" s="7">
        <f t="shared" si="14"/>
        <v>151723</v>
      </c>
      <c r="R155" s="7">
        <f t="shared" si="15"/>
        <v>139821</v>
      </c>
      <c r="S155" s="5" t="s">
        <v>135</v>
      </c>
      <c r="T155" s="5">
        <v>100802</v>
      </c>
      <c r="U155" s="5" t="s">
        <v>27</v>
      </c>
      <c r="V155" s="5">
        <v>47030001</v>
      </c>
      <c r="W155" s="5" t="s">
        <v>28</v>
      </c>
    </row>
    <row r="156" spans="2:23" x14ac:dyDescent="0.25">
      <c r="B156" s="4">
        <v>30003211</v>
      </c>
      <c r="C156" s="4">
        <v>0</v>
      </c>
      <c r="D156" s="5">
        <v>21030011</v>
      </c>
      <c r="E156" s="4" t="s">
        <v>284</v>
      </c>
      <c r="F156" s="4">
        <v>1063</v>
      </c>
      <c r="G156" s="6">
        <v>39356</v>
      </c>
      <c r="H156" s="7">
        <v>210309</v>
      </c>
      <c r="I156" s="7">
        <v>0</v>
      </c>
      <c r="J156" s="7">
        <v>0</v>
      </c>
      <c r="K156" s="7">
        <v>0</v>
      </c>
      <c r="L156" s="7">
        <f t="shared" si="16"/>
        <v>210309</v>
      </c>
      <c r="M156" s="7">
        <v>-117658</v>
      </c>
      <c r="N156" s="7">
        <v>-7143</v>
      </c>
      <c r="O156" s="7">
        <v>0</v>
      </c>
      <c r="P156" s="7">
        <f t="shared" si="17"/>
        <v>-124801</v>
      </c>
      <c r="Q156" s="7">
        <f t="shared" si="14"/>
        <v>92651</v>
      </c>
      <c r="R156" s="7">
        <f t="shared" si="15"/>
        <v>85508</v>
      </c>
      <c r="S156" s="5" t="s">
        <v>135</v>
      </c>
      <c r="T156" s="5">
        <v>100803</v>
      </c>
      <c r="U156" s="5" t="s">
        <v>40</v>
      </c>
      <c r="V156" s="5">
        <v>47030001</v>
      </c>
      <c r="W156" s="5" t="s">
        <v>28</v>
      </c>
    </row>
    <row r="157" spans="2:23" x14ac:dyDescent="0.25">
      <c r="B157" s="4">
        <v>30003229</v>
      </c>
      <c r="C157" s="4">
        <v>0</v>
      </c>
      <c r="D157" s="5">
        <v>21030011</v>
      </c>
      <c r="E157" s="4" t="s">
        <v>285</v>
      </c>
      <c r="F157" s="4">
        <v>1062</v>
      </c>
      <c r="G157" s="6">
        <v>39264</v>
      </c>
      <c r="H157" s="7">
        <v>327022</v>
      </c>
      <c r="I157" s="7">
        <v>0</v>
      </c>
      <c r="J157" s="7">
        <v>0</v>
      </c>
      <c r="K157" s="7">
        <v>0</v>
      </c>
      <c r="L157" s="7">
        <f t="shared" si="16"/>
        <v>327022</v>
      </c>
      <c r="M157" s="7">
        <v>-188127</v>
      </c>
      <c r="N157" s="7">
        <v>-10896</v>
      </c>
      <c r="O157" s="7">
        <v>0</v>
      </c>
      <c r="P157" s="7">
        <f t="shared" si="17"/>
        <v>-199023</v>
      </c>
      <c r="Q157" s="7">
        <f t="shared" si="14"/>
        <v>138895</v>
      </c>
      <c r="R157" s="7">
        <f t="shared" si="15"/>
        <v>127999</v>
      </c>
      <c r="S157" s="5" t="s">
        <v>135</v>
      </c>
      <c r="T157" s="5">
        <v>100802</v>
      </c>
      <c r="U157" s="5" t="s">
        <v>27</v>
      </c>
      <c r="V157" s="5">
        <v>47030001</v>
      </c>
      <c r="W157" s="5" t="s">
        <v>28</v>
      </c>
    </row>
    <row r="158" spans="2:23" x14ac:dyDescent="0.25">
      <c r="B158" s="4">
        <v>30003230</v>
      </c>
      <c r="C158" s="4">
        <v>0</v>
      </c>
      <c r="D158" s="5">
        <v>21030011</v>
      </c>
      <c r="E158" s="4" t="s">
        <v>286</v>
      </c>
      <c r="F158" s="4">
        <v>1062</v>
      </c>
      <c r="G158" s="6">
        <v>39264</v>
      </c>
      <c r="H158" s="7">
        <v>322500</v>
      </c>
      <c r="I158" s="7">
        <v>0</v>
      </c>
      <c r="J158" s="7">
        <v>0</v>
      </c>
      <c r="K158" s="7">
        <v>0</v>
      </c>
      <c r="L158" s="7">
        <f t="shared" si="16"/>
        <v>322500</v>
      </c>
      <c r="M158" s="7">
        <v>-185525</v>
      </c>
      <c r="N158" s="7">
        <v>-10745</v>
      </c>
      <c r="O158" s="7">
        <v>0</v>
      </c>
      <c r="P158" s="7">
        <f t="shared" si="17"/>
        <v>-196270</v>
      </c>
      <c r="Q158" s="7">
        <f t="shared" si="14"/>
        <v>136975</v>
      </c>
      <c r="R158" s="7">
        <f t="shared" si="15"/>
        <v>126230</v>
      </c>
      <c r="S158" s="5" t="s">
        <v>135</v>
      </c>
      <c r="T158" s="5">
        <v>100802</v>
      </c>
      <c r="U158" s="5" t="s">
        <v>27</v>
      </c>
      <c r="V158" s="5">
        <v>47030001</v>
      </c>
      <c r="W158" s="5" t="s">
        <v>28</v>
      </c>
    </row>
    <row r="159" spans="2:23" x14ac:dyDescent="0.25">
      <c r="B159" s="4">
        <v>30003236</v>
      </c>
      <c r="C159" s="4">
        <v>0</v>
      </c>
      <c r="D159" s="5">
        <v>21030011</v>
      </c>
      <c r="E159" s="4" t="s">
        <v>287</v>
      </c>
      <c r="F159" s="4">
        <v>1062</v>
      </c>
      <c r="G159" s="6">
        <v>39964</v>
      </c>
      <c r="H159" s="7">
        <v>878892</v>
      </c>
      <c r="I159" s="7">
        <v>0</v>
      </c>
      <c r="J159" s="7">
        <v>0</v>
      </c>
      <c r="K159" s="7">
        <v>0</v>
      </c>
      <c r="L159" s="7">
        <f t="shared" si="16"/>
        <v>878892</v>
      </c>
      <c r="M159" s="7">
        <v>-435537</v>
      </c>
      <c r="N159" s="7">
        <v>-30340</v>
      </c>
      <c r="O159" s="7">
        <v>0</v>
      </c>
      <c r="P159" s="7">
        <f t="shared" si="17"/>
        <v>-465877</v>
      </c>
      <c r="Q159" s="7">
        <f t="shared" si="14"/>
        <v>443355</v>
      </c>
      <c r="R159" s="7">
        <f t="shared" si="15"/>
        <v>413015</v>
      </c>
      <c r="S159" s="5" t="s">
        <v>135</v>
      </c>
      <c r="T159" s="5">
        <v>100802</v>
      </c>
      <c r="U159" s="5" t="s">
        <v>27</v>
      </c>
      <c r="V159" s="5">
        <v>47030001</v>
      </c>
      <c r="W159" s="5" t="s">
        <v>28</v>
      </c>
    </row>
    <row r="160" spans="2:23" x14ac:dyDescent="0.25">
      <c r="B160" s="4">
        <v>30003248</v>
      </c>
      <c r="C160" s="4">
        <v>0</v>
      </c>
      <c r="D160" s="5">
        <v>21030011</v>
      </c>
      <c r="E160" s="4" t="s">
        <v>288</v>
      </c>
      <c r="F160" s="4">
        <v>1063</v>
      </c>
      <c r="G160" s="6">
        <v>39436</v>
      </c>
      <c r="H160" s="7">
        <v>223972</v>
      </c>
      <c r="I160" s="7">
        <v>0</v>
      </c>
      <c r="J160" s="7">
        <v>0</v>
      </c>
      <c r="K160" s="7">
        <v>0</v>
      </c>
      <c r="L160" s="7">
        <f t="shared" si="16"/>
        <v>223972</v>
      </c>
      <c r="M160" s="7">
        <v>-123715</v>
      </c>
      <c r="N160" s="7">
        <v>-7600</v>
      </c>
      <c r="O160" s="7">
        <v>0</v>
      </c>
      <c r="P160" s="7">
        <f t="shared" si="17"/>
        <v>-131315</v>
      </c>
      <c r="Q160" s="7">
        <f t="shared" si="14"/>
        <v>100257</v>
      </c>
      <c r="R160" s="7">
        <f t="shared" si="15"/>
        <v>92657</v>
      </c>
      <c r="S160" s="5" t="s">
        <v>135</v>
      </c>
      <c r="T160" s="5">
        <v>100803</v>
      </c>
      <c r="U160" s="5" t="s">
        <v>40</v>
      </c>
      <c r="V160" s="5">
        <v>47030001</v>
      </c>
      <c r="W160" s="5" t="s">
        <v>28</v>
      </c>
    </row>
    <row r="161" spans="2:23" x14ac:dyDescent="0.25">
      <c r="B161" s="4">
        <v>30003259</v>
      </c>
      <c r="C161" s="4">
        <v>0</v>
      </c>
      <c r="D161" s="5">
        <v>21030011</v>
      </c>
      <c r="E161" s="4" t="s">
        <v>289</v>
      </c>
      <c r="F161" s="4">
        <v>1062</v>
      </c>
      <c r="G161" s="6">
        <v>39264</v>
      </c>
      <c r="H161" s="7">
        <v>298815</v>
      </c>
      <c r="I161" s="7">
        <v>0</v>
      </c>
      <c r="J161" s="7">
        <v>0</v>
      </c>
      <c r="K161" s="7">
        <v>0</v>
      </c>
      <c r="L161" s="7">
        <f t="shared" si="16"/>
        <v>298815</v>
      </c>
      <c r="M161" s="7">
        <v>-171899</v>
      </c>
      <c r="N161" s="7">
        <v>-9956</v>
      </c>
      <c r="O161" s="7">
        <v>0</v>
      </c>
      <c r="P161" s="7">
        <f t="shared" si="17"/>
        <v>-181855</v>
      </c>
      <c r="Q161" s="7">
        <f t="shared" si="14"/>
        <v>126916</v>
      </c>
      <c r="R161" s="7">
        <f t="shared" si="15"/>
        <v>116960</v>
      </c>
      <c r="S161" s="5" t="s">
        <v>135</v>
      </c>
      <c r="T161" s="5">
        <v>100802</v>
      </c>
      <c r="U161" s="5" t="s">
        <v>27</v>
      </c>
      <c r="V161" s="5">
        <v>47030001</v>
      </c>
      <c r="W161" s="5" t="s">
        <v>28</v>
      </c>
    </row>
    <row r="162" spans="2:23" x14ac:dyDescent="0.25">
      <c r="B162" s="4">
        <v>30003268</v>
      </c>
      <c r="C162" s="4">
        <v>0</v>
      </c>
      <c r="D162" s="5">
        <v>21030011</v>
      </c>
      <c r="E162" s="4" t="s">
        <v>290</v>
      </c>
      <c r="F162" s="4">
        <v>1062</v>
      </c>
      <c r="G162" s="6">
        <v>39264</v>
      </c>
      <c r="H162" s="7">
        <v>293134</v>
      </c>
      <c r="I162" s="7">
        <v>0</v>
      </c>
      <c r="J162" s="7">
        <v>0</v>
      </c>
      <c r="K162" s="7">
        <v>0</v>
      </c>
      <c r="L162" s="7">
        <f t="shared" si="16"/>
        <v>293134</v>
      </c>
      <c r="M162" s="7">
        <v>-168632</v>
      </c>
      <c r="N162" s="7">
        <v>-9767</v>
      </c>
      <c r="O162" s="7">
        <v>0</v>
      </c>
      <c r="P162" s="7">
        <f t="shared" si="17"/>
        <v>-178399</v>
      </c>
      <c r="Q162" s="7">
        <f t="shared" si="14"/>
        <v>124502</v>
      </c>
      <c r="R162" s="7">
        <f t="shared" si="15"/>
        <v>114735</v>
      </c>
      <c r="S162" s="5" t="s">
        <v>135</v>
      </c>
      <c r="T162" s="5">
        <v>100802</v>
      </c>
      <c r="U162" s="5" t="s">
        <v>27</v>
      </c>
      <c r="V162" s="5">
        <v>47030001</v>
      </c>
      <c r="W162" s="5" t="s">
        <v>28</v>
      </c>
    </row>
    <row r="163" spans="2:23" x14ac:dyDescent="0.25">
      <c r="B163" s="4">
        <v>30003272</v>
      </c>
      <c r="C163" s="4">
        <v>0</v>
      </c>
      <c r="D163" s="5">
        <v>21030011</v>
      </c>
      <c r="E163" s="4" t="s">
        <v>291</v>
      </c>
      <c r="F163" s="4">
        <v>1062</v>
      </c>
      <c r="G163" s="6">
        <v>39264</v>
      </c>
      <c r="H163" s="7">
        <v>288248</v>
      </c>
      <c r="I163" s="7">
        <v>0</v>
      </c>
      <c r="J163" s="7">
        <v>0</v>
      </c>
      <c r="K163" s="7">
        <v>0</v>
      </c>
      <c r="L163" s="7">
        <f t="shared" si="16"/>
        <v>288248</v>
      </c>
      <c r="M163" s="7">
        <v>-165821</v>
      </c>
      <c r="N163" s="7">
        <v>-9604</v>
      </c>
      <c r="O163" s="7">
        <v>0</v>
      </c>
      <c r="P163" s="7">
        <f t="shared" si="17"/>
        <v>-175425</v>
      </c>
      <c r="Q163" s="7">
        <f t="shared" si="14"/>
        <v>122427</v>
      </c>
      <c r="R163" s="7">
        <f t="shared" si="15"/>
        <v>112823</v>
      </c>
      <c r="S163" s="5" t="s">
        <v>135</v>
      </c>
      <c r="T163" s="5">
        <v>100802</v>
      </c>
      <c r="U163" s="5" t="s">
        <v>27</v>
      </c>
      <c r="V163" s="5">
        <v>47030001</v>
      </c>
      <c r="W163" s="5" t="s">
        <v>28</v>
      </c>
    </row>
    <row r="164" spans="2:23" x14ac:dyDescent="0.25">
      <c r="B164" s="4">
        <v>30003278</v>
      </c>
      <c r="C164" s="4">
        <v>0</v>
      </c>
      <c r="D164" s="5">
        <v>21030011</v>
      </c>
      <c r="E164" s="4" t="s">
        <v>292</v>
      </c>
      <c r="F164" s="4">
        <v>1062</v>
      </c>
      <c r="G164" s="6">
        <v>39264</v>
      </c>
      <c r="H164" s="7">
        <v>285396</v>
      </c>
      <c r="I164" s="7">
        <v>0</v>
      </c>
      <c r="J164" s="7">
        <v>0</v>
      </c>
      <c r="K164" s="7">
        <v>0</v>
      </c>
      <c r="L164" s="7">
        <f t="shared" si="16"/>
        <v>285396</v>
      </c>
      <c r="M164" s="7">
        <v>-164180</v>
      </c>
      <c r="N164" s="7">
        <v>-9509</v>
      </c>
      <c r="O164" s="7">
        <v>0</v>
      </c>
      <c r="P164" s="7">
        <f t="shared" si="17"/>
        <v>-173689</v>
      </c>
      <c r="Q164" s="7">
        <f t="shared" si="14"/>
        <v>121216</v>
      </c>
      <c r="R164" s="7">
        <f t="shared" si="15"/>
        <v>111707</v>
      </c>
      <c r="S164" s="5" t="s">
        <v>135</v>
      </c>
      <c r="T164" s="5">
        <v>100802</v>
      </c>
      <c r="U164" s="5" t="s">
        <v>27</v>
      </c>
      <c r="V164" s="5">
        <v>47030001</v>
      </c>
      <c r="W164" s="5" t="s">
        <v>28</v>
      </c>
    </row>
    <row r="165" spans="2:23" x14ac:dyDescent="0.25">
      <c r="B165" s="4">
        <v>30003337</v>
      </c>
      <c r="C165" s="4">
        <v>0</v>
      </c>
      <c r="D165" s="5">
        <v>21030011</v>
      </c>
      <c r="E165" s="4" t="s">
        <v>293</v>
      </c>
      <c r="F165" s="4">
        <v>1062</v>
      </c>
      <c r="G165" s="6">
        <v>39264</v>
      </c>
      <c r="H165" s="7">
        <v>244926</v>
      </c>
      <c r="I165" s="7">
        <v>0</v>
      </c>
      <c r="J165" s="7">
        <v>0</v>
      </c>
      <c r="K165" s="7">
        <v>0</v>
      </c>
      <c r="L165" s="7">
        <f t="shared" si="16"/>
        <v>244926</v>
      </c>
      <c r="M165" s="7">
        <v>-140902</v>
      </c>
      <c r="N165" s="7">
        <v>-8161</v>
      </c>
      <c r="O165" s="7">
        <v>0</v>
      </c>
      <c r="P165" s="7">
        <f t="shared" si="17"/>
        <v>-149063</v>
      </c>
      <c r="Q165" s="7">
        <f t="shared" si="14"/>
        <v>104024</v>
      </c>
      <c r="R165" s="7">
        <f t="shared" si="15"/>
        <v>95863</v>
      </c>
      <c r="S165" s="5" t="s">
        <v>135</v>
      </c>
      <c r="T165" s="5">
        <v>100802</v>
      </c>
      <c r="U165" s="5" t="s">
        <v>27</v>
      </c>
      <c r="V165" s="5">
        <v>47030001</v>
      </c>
      <c r="W165" s="5" t="s">
        <v>28</v>
      </c>
    </row>
    <row r="166" spans="2:23" x14ac:dyDescent="0.25">
      <c r="B166" s="4">
        <v>30003341</v>
      </c>
      <c r="C166" s="4">
        <v>0</v>
      </c>
      <c r="D166" s="5">
        <v>21030011</v>
      </c>
      <c r="E166" s="4" t="s">
        <v>294</v>
      </c>
      <c r="F166" s="4">
        <v>1062</v>
      </c>
      <c r="G166" s="6">
        <v>39264</v>
      </c>
      <c r="H166" s="7">
        <v>242005</v>
      </c>
      <c r="I166" s="7">
        <v>0</v>
      </c>
      <c r="J166" s="7">
        <v>0</v>
      </c>
      <c r="K166" s="7">
        <v>0</v>
      </c>
      <c r="L166" s="7">
        <f t="shared" si="16"/>
        <v>242005</v>
      </c>
      <c r="M166" s="7">
        <v>-139218</v>
      </c>
      <c r="N166" s="7">
        <v>-8064</v>
      </c>
      <c r="O166" s="7">
        <v>0</v>
      </c>
      <c r="P166" s="7">
        <f t="shared" si="17"/>
        <v>-147282</v>
      </c>
      <c r="Q166" s="7">
        <f t="shared" si="14"/>
        <v>102787</v>
      </c>
      <c r="R166" s="7">
        <f t="shared" si="15"/>
        <v>94723</v>
      </c>
      <c r="S166" s="5" t="s">
        <v>135</v>
      </c>
      <c r="T166" s="5">
        <v>100802</v>
      </c>
      <c r="U166" s="5" t="s">
        <v>27</v>
      </c>
      <c r="V166" s="5">
        <v>47030001</v>
      </c>
      <c r="W166" s="5" t="s">
        <v>28</v>
      </c>
    </row>
    <row r="167" spans="2:23" x14ac:dyDescent="0.25">
      <c r="B167" s="4">
        <v>30003345</v>
      </c>
      <c r="C167" s="4">
        <v>0</v>
      </c>
      <c r="D167" s="5">
        <v>21030011</v>
      </c>
      <c r="E167" s="4" t="s">
        <v>295</v>
      </c>
      <c r="F167" s="4">
        <v>1062</v>
      </c>
      <c r="G167" s="6">
        <v>39264</v>
      </c>
      <c r="H167" s="7">
        <v>239580</v>
      </c>
      <c r="I167" s="7">
        <v>0</v>
      </c>
      <c r="J167" s="7">
        <v>0</v>
      </c>
      <c r="K167" s="7">
        <v>0</v>
      </c>
      <c r="L167" s="7">
        <f t="shared" si="16"/>
        <v>239580</v>
      </c>
      <c r="M167" s="7">
        <v>-137825</v>
      </c>
      <c r="N167" s="7">
        <v>-7983</v>
      </c>
      <c r="O167" s="7">
        <v>0</v>
      </c>
      <c r="P167" s="7">
        <f t="shared" si="17"/>
        <v>-145808</v>
      </c>
      <c r="Q167" s="7">
        <f t="shared" si="14"/>
        <v>101755</v>
      </c>
      <c r="R167" s="7">
        <f t="shared" si="15"/>
        <v>93772</v>
      </c>
      <c r="S167" s="5" t="s">
        <v>135</v>
      </c>
      <c r="T167" s="5">
        <v>100802</v>
      </c>
      <c r="U167" s="5" t="s">
        <v>27</v>
      </c>
      <c r="V167" s="5">
        <v>47030001</v>
      </c>
      <c r="W167" s="5" t="s">
        <v>28</v>
      </c>
    </row>
    <row r="168" spans="2:23" x14ac:dyDescent="0.25">
      <c r="B168" s="4">
        <v>30003346</v>
      </c>
      <c r="C168" s="4">
        <v>0</v>
      </c>
      <c r="D168" s="5">
        <v>21030011</v>
      </c>
      <c r="E168" s="4" t="s">
        <v>296</v>
      </c>
      <c r="F168" s="4">
        <v>1062</v>
      </c>
      <c r="G168" s="6">
        <v>39264</v>
      </c>
      <c r="H168" s="7">
        <v>237387</v>
      </c>
      <c r="I168" s="7">
        <v>0</v>
      </c>
      <c r="J168" s="7">
        <v>0</v>
      </c>
      <c r="K168" s="7">
        <v>0</v>
      </c>
      <c r="L168" s="7">
        <f t="shared" si="16"/>
        <v>237387</v>
      </c>
      <c r="M168" s="7">
        <v>-136563</v>
      </c>
      <c r="N168" s="7">
        <v>-7910</v>
      </c>
      <c r="O168" s="7">
        <v>0</v>
      </c>
      <c r="P168" s="7">
        <f t="shared" si="17"/>
        <v>-144473</v>
      </c>
      <c r="Q168" s="7">
        <f t="shared" si="14"/>
        <v>100824</v>
      </c>
      <c r="R168" s="7">
        <f t="shared" si="15"/>
        <v>92914</v>
      </c>
      <c r="S168" s="5" t="s">
        <v>135</v>
      </c>
      <c r="T168" s="5">
        <v>100802</v>
      </c>
      <c r="U168" s="5" t="s">
        <v>27</v>
      </c>
      <c r="V168" s="5">
        <v>47030001</v>
      </c>
      <c r="W168" s="5" t="s">
        <v>28</v>
      </c>
    </row>
    <row r="169" spans="2:23" x14ac:dyDescent="0.25">
      <c r="B169" s="4">
        <v>30003347</v>
      </c>
      <c r="C169" s="4">
        <v>0</v>
      </c>
      <c r="D169" s="5">
        <v>21030011</v>
      </c>
      <c r="E169" s="4" t="s">
        <v>297</v>
      </c>
      <c r="F169" s="4">
        <v>1062</v>
      </c>
      <c r="G169" s="6">
        <v>39264</v>
      </c>
      <c r="H169" s="7">
        <v>237387</v>
      </c>
      <c r="I169" s="7">
        <v>0</v>
      </c>
      <c r="J169" s="7">
        <v>0</v>
      </c>
      <c r="K169" s="7">
        <v>0</v>
      </c>
      <c r="L169" s="7">
        <f t="shared" si="16"/>
        <v>237387</v>
      </c>
      <c r="M169" s="7">
        <v>-136563</v>
      </c>
      <c r="N169" s="7">
        <v>-7910</v>
      </c>
      <c r="O169" s="7">
        <v>0</v>
      </c>
      <c r="P169" s="7">
        <f t="shared" si="17"/>
        <v>-144473</v>
      </c>
      <c r="Q169" s="7">
        <f t="shared" si="14"/>
        <v>100824</v>
      </c>
      <c r="R169" s="7">
        <f t="shared" si="15"/>
        <v>92914</v>
      </c>
      <c r="S169" s="5" t="s">
        <v>135</v>
      </c>
      <c r="T169" s="5">
        <v>100802</v>
      </c>
      <c r="U169" s="5" t="s">
        <v>27</v>
      </c>
      <c r="V169" s="5">
        <v>47030001</v>
      </c>
      <c r="W169" s="5" t="s">
        <v>28</v>
      </c>
    </row>
    <row r="170" spans="2:23" x14ac:dyDescent="0.25">
      <c r="B170" s="4">
        <v>30003348</v>
      </c>
      <c r="C170" s="4">
        <v>0</v>
      </c>
      <c r="D170" s="5">
        <v>21030011</v>
      </c>
      <c r="E170" s="4" t="s">
        <v>298</v>
      </c>
      <c r="F170" s="4">
        <v>1062</v>
      </c>
      <c r="G170" s="6">
        <v>39264</v>
      </c>
      <c r="H170" s="7">
        <v>237387</v>
      </c>
      <c r="I170" s="7">
        <v>0</v>
      </c>
      <c r="J170" s="7">
        <v>0</v>
      </c>
      <c r="K170" s="7">
        <v>0</v>
      </c>
      <c r="L170" s="7">
        <f t="shared" si="16"/>
        <v>237387</v>
      </c>
      <c r="M170" s="7">
        <v>-136563</v>
      </c>
      <c r="N170" s="7">
        <v>-7910</v>
      </c>
      <c r="O170" s="7">
        <v>0</v>
      </c>
      <c r="P170" s="7">
        <f t="shared" si="17"/>
        <v>-144473</v>
      </c>
      <c r="Q170" s="7">
        <f t="shared" si="14"/>
        <v>100824</v>
      </c>
      <c r="R170" s="7">
        <f t="shared" si="15"/>
        <v>92914</v>
      </c>
      <c r="S170" s="5" t="s">
        <v>135</v>
      </c>
      <c r="T170" s="5">
        <v>100802</v>
      </c>
      <c r="U170" s="5" t="s">
        <v>27</v>
      </c>
      <c r="V170" s="5">
        <v>47030001</v>
      </c>
      <c r="W170" s="5" t="s">
        <v>28</v>
      </c>
    </row>
    <row r="171" spans="2:23" x14ac:dyDescent="0.25">
      <c r="B171" s="4">
        <v>30003356</v>
      </c>
      <c r="C171" s="4">
        <v>0</v>
      </c>
      <c r="D171" s="5">
        <v>21030011</v>
      </c>
      <c r="E171" s="4" t="s">
        <v>299</v>
      </c>
      <c r="F171" s="4">
        <v>1063</v>
      </c>
      <c r="G171" s="6">
        <v>39436</v>
      </c>
      <c r="H171" s="7">
        <v>169374</v>
      </c>
      <c r="I171" s="7">
        <v>0</v>
      </c>
      <c r="J171" s="7">
        <v>0</v>
      </c>
      <c r="K171" s="7">
        <v>0</v>
      </c>
      <c r="L171" s="7">
        <f t="shared" si="16"/>
        <v>169374</v>
      </c>
      <c r="M171" s="7">
        <v>-93558</v>
      </c>
      <c r="N171" s="7">
        <v>-5747</v>
      </c>
      <c r="O171" s="7">
        <v>0</v>
      </c>
      <c r="P171" s="7">
        <f t="shared" si="17"/>
        <v>-99305</v>
      </c>
      <c r="Q171" s="7">
        <f t="shared" si="14"/>
        <v>75816</v>
      </c>
      <c r="R171" s="7">
        <f t="shared" si="15"/>
        <v>70069</v>
      </c>
      <c r="S171" s="5" t="s">
        <v>135</v>
      </c>
      <c r="T171" s="5">
        <v>100803</v>
      </c>
      <c r="U171" s="5" t="s">
        <v>40</v>
      </c>
      <c r="V171" s="5">
        <v>47030001</v>
      </c>
      <c r="W171" s="5" t="s">
        <v>28</v>
      </c>
    </row>
    <row r="172" spans="2:23" x14ac:dyDescent="0.25">
      <c r="B172" s="4">
        <v>30003362</v>
      </c>
      <c r="C172" s="4">
        <v>0</v>
      </c>
      <c r="D172" s="5">
        <v>21030011</v>
      </c>
      <c r="E172" s="4" t="s">
        <v>300</v>
      </c>
      <c r="F172" s="4">
        <v>1062</v>
      </c>
      <c r="G172" s="6">
        <v>39264</v>
      </c>
      <c r="H172" s="7">
        <v>228506</v>
      </c>
      <c r="I172" s="7">
        <v>0</v>
      </c>
      <c r="J172" s="7">
        <v>0</v>
      </c>
      <c r="K172" s="7">
        <v>0</v>
      </c>
      <c r="L172" s="7">
        <f t="shared" si="16"/>
        <v>228506</v>
      </c>
      <c r="M172" s="7">
        <v>-131455</v>
      </c>
      <c r="N172" s="7">
        <v>-7614</v>
      </c>
      <c r="O172" s="7">
        <v>0</v>
      </c>
      <c r="P172" s="7">
        <f t="shared" si="17"/>
        <v>-139069</v>
      </c>
      <c r="Q172" s="7">
        <f t="shared" si="14"/>
        <v>97051</v>
      </c>
      <c r="R172" s="7">
        <f t="shared" si="15"/>
        <v>89437</v>
      </c>
      <c r="S172" s="5" t="s">
        <v>135</v>
      </c>
      <c r="T172" s="5">
        <v>100802</v>
      </c>
      <c r="U172" s="5" t="s">
        <v>27</v>
      </c>
      <c r="V172" s="5">
        <v>47030001</v>
      </c>
      <c r="W172" s="5" t="s">
        <v>28</v>
      </c>
    </row>
    <row r="173" spans="2:23" x14ac:dyDescent="0.25">
      <c r="B173" s="4">
        <v>30003364</v>
      </c>
      <c r="C173" s="4">
        <v>0</v>
      </c>
      <c r="D173" s="5">
        <v>21030011</v>
      </c>
      <c r="E173" s="4" t="s">
        <v>301</v>
      </c>
      <c r="F173" s="4">
        <v>1062</v>
      </c>
      <c r="G173" s="6">
        <v>39264</v>
      </c>
      <c r="H173" s="7">
        <v>227065</v>
      </c>
      <c r="I173" s="7">
        <v>0</v>
      </c>
      <c r="J173" s="7">
        <v>0</v>
      </c>
      <c r="K173" s="7">
        <v>0</v>
      </c>
      <c r="L173" s="7">
        <f t="shared" si="16"/>
        <v>227065</v>
      </c>
      <c r="M173" s="7">
        <v>-130626</v>
      </c>
      <c r="N173" s="7">
        <v>-7565</v>
      </c>
      <c r="O173" s="7">
        <v>0</v>
      </c>
      <c r="P173" s="7">
        <f t="shared" si="17"/>
        <v>-138191</v>
      </c>
      <c r="Q173" s="7">
        <f t="shared" si="14"/>
        <v>96439</v>
      </c>
      <c r="R173" s="7">
        <f t="shared" si="15"/>
        <v>88874</v>
      </c>
      <c r="S173" s="5" t="s">
        <v>135</v>
      </c>
      <c r="T173" s="5">
        <v>100802</v>
      </c>
      <c r="U173" s="5" t="s">
        <v>27</v>
      </c>
      <c r="V173" s="5">
        <v>47030001</v>
      </c>
      <c r="W173" s="5" t="s">
        <v>28</v>
      </c>
    </row>
    <row r="174" spans="2:23" x14ac:dyDescent="0.25">
      <c r="B174" s="4">
        <v>30003393</v>
      </c>
      <c r="C174" s="4">
        <v>0</v>
      </c>
      <c r="D174" s="5">
        <v>21030011</v>
      </c>
      <c r="E174" s="4" t="s">
        <v>302</v>
      </c>
      <c r="F174" s="4">
        <v>1062</v>
      </c>
      <c r="G174" s="6">
        <v>39264</v>
      </c>
      <c r="H174" s="7">
        <v>210337</v>
      </c>
      <c r="I174" s="7">
        <v>0</v>
      </c>
      <c r="J174" s="7">
        <v>0</v>
      </c>
      <c r="K174" s="7">
        <v>0</v>
      </c>
      <c r="L174" s="7">
        <f t="shared" si="16"/>
        <v>210337</v>
      </c>
      <c r="M174" s="7">
        <v>-120999</v>
      </c>
      <c r="N174" s="7">
        <v>-7009</v>
      </c>
      <c r="O174" s="7">
        <v>0</v>
      </c>
      <c r="P174" s="7">
        <f t="shared" si="17"/>
        <v>-128008</v>
      </c>
      <c r="Q174" s="7">
        <f t="shared" si="14"/>
        <v>89338</v>
      </c>
      <c r="R174" s="7">
        <f t="shared" si="15"/>
        <v>82329</v>
      </c>
      <c r="S174" s="5" t="s">
        <v>135</v>
      </c>
      <c r="T174" s="5">
        <v>100802</v>
      </c>
      <c r="U174" s="5" t="s">
        <v>27</v>
      </c>
      <c r="V174" s="5">
        <v>47030001</v>
      </c>
      <c r="W174" s="5" t="s">
        <v>28</v>
      </c>
    </row>
    <row r="175" spans="2:23" x14ac:dyDescent="0.25">
      <c r="B175" s="4">
        <v>30003395</v>
      </c>
      <c r="C175" s="4">
        <v>0</v>
      </c>
      <c r="D175" s="5">
        <v>21030011</v>
      </c>
      <c r="E175" s="4" t="s">
        <v>303</v>
      </c>
      <c r="F175" s="4">
        <v>1062</v>
      </c>
      <c r="G175" s="6">
        <v>39264</v>
      </c>
      <c r="H175" s="7">
        <v>209209</v>
      </c>
      <c r="I175" s="7">
        <v>0</v>
      </c>
      <c r="J175" s="7">
        <v>0</v>
      </c>
      <c r="K175" s="7">
        <v>0</v>
      </c>
      <c r="L175" s="7">
        <f t="shared" si="16"/>
        <v>209209</v>
      </c>
      <c r="M175" s="7">
        <v>-120355</v>
      </c>
      <c r="N175" s="7">
        <v>-6970</v>
      </c>
      <c r="O175" s="7">
        <v>0</v>
      </c>
      <c r="P175" s="7">
        <f t="shared" si="17"/>
        <v>-127325</v>
      </c>
      <c r="Q175" s="7">
        <f t="shared" si="14"/>
        <v>88854</v>
      </c>
      <c r="R175" s="7">
        <f t="shared" si="15"/>
        <v>81884</v>
      </c>
      <c r="S175" s="5" t="s">
        <v>135</v>
      </c>
      <c r="T175" s="5">
        <v>100802</v>
      </c>
      <c r="U175" s="5" t="s">
        <v>27</v>
      </c>
      <c r="V175" s="5">
        <v>47030001</v>
      </c>
      <c r="W175" s="5" t="s">
        <v>28</v>
      </c>
    </row>
    <row r="176" spans="2:23" x14ac:dyDescent="0.25">
      <c r="B176" s="4">
        <v>30003397</v>
      </c>
      <c r="C176" s="4">
        <v>0</v>
      </c>
      <c r="D176" s="5">
        <v>21030011</v>
      </c>
      <c r="E176" s="4" t="s">
        <v>304</v>
      </c>
      <c r="F176" s="4">
        <v>1062</v>
      </c>
      <c r="G176" s="6">
        <v>39264</v>
      </c>
      <c r="H176" s="7">
        <v>206697</v>
      </c>
      <c r="I176" s="7">
        <v>0</v>
      </c>
      <c r="J176" s="7">
        <v>0</v>
      </c>
      <c r="K176" s="7">
        <v>0</v>
      </c>
      <c r="L176" s="7">
        <f t="shared" si="16"/>
        <v>206697</v>
      </c>
      <c r="M176" s="7">
        <v>-118907</v>
      </c>
      <c r="N176" s="7">
        <v>-6887</v>
      </c>
      <c r="O176" s="7">
        <v>0</v>
      </c>
      <c r="P176" s="7">
        <f t="shared" si="17"/>
        <v>-125794</v>
      </c>
      <c r="Q176" s="7">
        <f t="shared" si="14"/>
        <v>87790</v>
      </c>
      <c r="R176" s="7">
        <f t="shared" si="15"/>
        <v>80903</v>
      </c>
      <c r="S176" s="5" t="s">
        <v>135</v>
      </c>
      <c r="T176" s="5">
        <v>100802</v>
      </c>
      <c r="U176" s="5" t="s">
        <v>27</v>
      </c>
      <c r="V176" s="5">
        <v>47030001</v>
      </c>
      <c r="W176" s="5" t="s">
        <v>28</v>
      </c>
    </row>
    <row r="177" spans="2:23" x14ac:dyDescent="0.25">
      <c r="B177" s="4">
        <v>30003398</v>
      </c>
      <c r="C177" s="4">
        <v>0</v>
      </c>
      <c r="D177" s="5">
        <v>21030011</v>
      </c>
      <c r="E177" s="4" t="s">
        <v>305</v>
      </c>
      <c r="F177" s="4">
        <v>1062</v>
      </c>
      <c r="G177" s="6">
        <v>39264</v>
      </c>
      <c r="H177" s="7">
        <v>206692</v>
      </c>
      <c r="I177" s="7">
        <v>0</v>
      </c>
      <c r="J177" s="7">
        <v>0</v>
      </c>
      <c r="K177" s="7">
        <v>0</v>
      </c>
      <c r="L177" s="7">
        <f t="shared" si="16"/>
        <v>206692</v>
      </c>
      <c r="M177" s="7">
        <v>-118906</v>
      </c>
      <c r="N177" s="7">
        <v>-6887</v>
      </c>
      <c r="O177" s="7">
        <v>0</v>
      </c>
      <c r="P177" s="7">
        <f t="shared" si="17"/>
        <v>-125793</v>
      </c>
      <c r="Q177" s="7">
        <f t="shared" si="14"/>
        <v>87786</v>
      </c>
      <c r="R177" s="7">
        <f t="shared" si="15"/>
        <v>80899</v>
      </c>
      <c r="S177" s="5" t="s">
        <v>135</v>
      </c>
      <c r="T177" s="5">
        <v>100802</v>
      </c>
      <c r="U177" s="5" t="s">
        <v>27</v>
      </c>
      <c r="V177" s="5">
        <v>47030001</v>
      </c>
      <c r="W177" s="5" t="s">
        <v>28</v>
      </c>
    </row>
    <row r="178" spans="2:23" x14ac:dyDescent="0.25">
      <c r="B178" s="4">
        <v>30003413</v>
      </c>
      <c r="C178" s="4">
        <v>0</v>
      </c>
      <c r="D178" s="5">
        <v>21030011</v>
      </c>
      <c r="E178" s="4" t="s">
        <v>306</v>
      </c>
      <c r="F178" s="4">
        <v>1062</v>
      </c>
      <c r="G178" s="6">
        <v>39264</v>
      </c>
      <c r="H178" s="7">
        <v>199333</v>
      </c>
      <c r="I178" s="7">
        <v>0</v>
      </c>
      <c r="J178" s="7">
        <v>0</v>
      </c>
      <c r="K178" s="7">
        <v>0</v>
      </c>
      <c r="L178" s="7">
        <f t="shared" si="16"/>
        <v>199333</v>
      </c>
      <c r="M178" s="7">
        <v>-114673</v>
      </c>
      <c r="N178" s="7">
        <v>-6641</v>
      </c>
      <c r="O178" s="7">
        <v>0</v>
      </c>
      <c r="P178" s="7">
        <f t="shared" si="17"/>
        <v>-121314</v>
      </c>
      <c r="Q178" s="7">
        <f t="shared" si="14"/>
        <v>84660</v>
      </c>
      <c r="R178" s="7">
        <f t="shared" si="15"/>
        <v>78019</v>
      </c>
      <c r="S178" s="5" t="s">
        <v>135</v>
      </c>
      <c r="T178" s="5">
        <v>100802</v>
      </c>
      <c r="U178" s="5" t="s">
        <v>27</v>
      </c>
      <c r="V178" s="5">
        <v>47030001</v>
      </c>
      <c r="W178" s="5" t="s">
        <v>28</v>
      </c>
    </row>
    <row r="179" spans="2:23" x14ac:dyDescent="0.25">
      <c r="B179" s="4">
        <v>30003421</v>
      </c>
      <c r="C179" s="4">
        <v>0</v>
      </c>
      <c r="D179" s="5">
        <v>21030011</v>
      </c>
      <c r="E179" s="4" t="s">
        <v>307</v>
      </c>
      <c r="F179" s="4">
        <v>1062</v>
      </c>
      <c r="G179" s="6">
        <v>39933</v>
      </c>
      <c r="H179" s="7">
        <v>496801</v>
      </c>
      <c r="I179" s="7">
        <v>0</v>
      </c>
      <c r="J179" s="7">
        <v>-496801</v>
      </c>
      <c r="K179" s="7">
        <v>0</v>
      </c>
      <c r="L179" s="7">
        <f t="shared" si="16"/>
        <v>0</v>
      </c>
      <c r="M179" s="7">
        <v>-248047</v>
      </c>
      <c r="N179" s="7">
        <v>-17120</v>
      </c>
      <c r="O179" s="7">
        <v>0</v>
      </c>
      <c r="P179" s="7">
        <f t="shared" si="17"/>
        <v>-265167</v>
      </c>
      <c r="Q179" s="7">
        <f t="shared" si="14"/>
        <v>248754</v>
      </c>
      <c r="R179" s="7">
        <f t="shared" si="15"/>
        <v>-265167</v>
      </c>
      <c r="S179" s="5" t="s">
        <v>135</v>
      </c>
      <c r="T179" s="5">
        <v>100802</v>
      </c>
      <c r="U179" s="5" t="s">
        <v>27</v>
      </c>
      <c r="V179" s="5">
        <v>47030001</v>
      </c>
      <c r="W179" s="5" t="s">
        <v>28</v>
      </c>
    </row>
    <row r="180" spans="2:23" x14ac:dyDescent="0.25">
      <c r="B180" s="4">
        <v>30003431</v>
      </c>
      <c r="C180" s="4">
        <v>0</v>
      </c>
      <c r="D180" s="5">
        <v>21030011</v>
      </c>
      <c r="E180" s="4" t="s">
        <v>308</v>
      </c>
      <c r="F180" s="4">
        <v>1062</v>
      </c>
      <c r="G180" s="6">
        <v>39264</v>
      </c>
      <c r="H180" s="7">
        <v>191409</v>
      </c>
      <c r="I180" s="7">
        <v>0</v>
      </c>
      <c r="J180" s="7">
        <v>0</v>
      </c>
      <c r="K180" s="7">
        <v>0</v>
      </c>
      <c r="L180" s="7">
        <f t="shared" si="16"/>
        <v>191409</v>
      </c>
      <c r="M180" s="7">
        <v>-110114</v>
      </c>
      <c r="N180" s="7">
        <v>-6377</v>
      </c>
      <c r="O180" s="7">
        <v>0</v>
      </c>
      <c r="P180" s="7">
        <f t="shared" si="17"/>
        <v>-116491</v>
      </c>
      <c r="Q180" s="7">
        <f t="shared" si="14"/>
        <v>81295</v>
      </c>
      <c r="R180" s="7">
        <f t="shared" si="15"/>
        <v>74918</v>
      </c>
      <c r="S180" s="5" t="s">
        <v>135</v>
      </c>
      <c r="T180" s="5">
        <v>100802</v>
      </c>
      <c r="U180" s="5" t="s">
        <v>27</v>
      </c>
      <c r="V180" s="5">
        <v>47030001</v>
      </c>
      <c r="W180" s="5" t="s">
        <v>28</v>
      </c>
    </row>
    <row r="181" spans="2:23" x14ac:dyDescent="0.25">
      <c r="B181" s="4">
        <v>30003465</v>
      </c>
      <c r="C181" s="4">
        <v>0</v>
      </c>
      <c r="D181" s="5">
        <v>21030011</v>
      </c>
      <c r="E181" s="4" t="s">
        <v>309</v>
      </c>
      <c r="F181" s="4">
        <v>1062</v>
      </c>
      <c r="G181" s="6">
        <v>39264</v>
      </c>
      <c r="H181" s="7">
        <v>169926</v>
      </c>
      <c r="I181" s="7">
        <v>0</v>
      </c>
      <c r="J181" s="7">
        <v>0</v>
      </c>
      <c r="K181" s="7">
        <v>0</v>
      </c>
      <c r="L181" s="7">
        <f t="shared" si="16"/>
        <v>169926</v>
      </c>
      <c r="M181" s="7">
        <v>-97755</v>
      </c>
      <c r="N181" s="7">
        <v>-5662</v>
      </c>
      <c r="O181" s="7">
        <v>0</v>
      </c>
      <c r="P181" s="7">
        <f t="shared" si="17"/>
        <v>-103417</v>
      </c>
      <c r="Q181" s="7">
        <f t="shared" si="14"/>
        <v>72171</v>
      </c>
      <c r="R181" s="7">
        <f t="shared" si="15"/>
        <v>66509</v>
      </c>
      <c r="S181" s="5" t="s">
        <v>135</v>
      </c>
      <c r="T181" s="5">
        <v>100802</v>
      </c>
      <c r="U181" s="5" t="s">
        <v>27</v>
      </c>
      <c r="V181" s="5">
        <v>47030001</v>
      </c>
      <c r="W181" s="5" t="s">
        <v>28</v>
      </c>
    </row>
    <row r="182" spans="2:23" x14ac:dyDescent="0.25">
      <c r="B182" s="4">
        <v>30003477</v>
      </c>
      <c r="C182" s="4">
        <v>0</v>
      </c>
      <c r="D182" s="5">
        <v>21030011</v>
      </c>
      <c r="E182" s="4" t="s">
        <v>310</v>
      </c>
      <c r="F182" s="4">
        <v>1062</v>
      </c>
      <c r="G182" s="6">
        <v>39264</v>
      </c>
      <c r="H182" s="7">
        <v>161680</v>
      </c>
      <c r="I182" s="7">
        <v>0</v>
      </c>
      <c r="J182" s="7">
        <v>0</v>
      </c>
      <c r="K182" s="7">
        <v>0</v>
      </c>
      <c r="L182" s="7">
        <f t="shared" si="16"/>
        <v>161680</v>
      </c>
      <c r="M182" s="7">
        <v>-93010</v>
      </c>
      <c r="N182" s="7">
        <v>-5387</v>
      </c>
      <c r="O182" s="7">
        <v>0</v>
      </c>
      <c r="P182" s="7">
        <f t="shared" si="17"/>
        <v>-98397</v>
      </c>
      <c r="Q182" s="7">
        <f t="shared" si="14"/>
        <v>68670</v>
      </c>
      <c r="R182" s="7">
        <f t="shared" si="15"/>
        <v>63283</v>
      </c>
      <c r="S182" s="5" t="s">
        <v>135</v>
      </c>
      <c r="T182" s="5">
        <v>100802</v>
      </c>
      <c r="U182" s="5" t="s">
        <v>27</v>
      </c>
      <c r="V182" s="5">
        <v>47030001</v>
      </c>
      <c r="W182" s="5" t="s">
        <v>28</v>
      </c>
    </row>
    <row r="183" spans="2:23" x14ac:dyDescent="0.25">
      <c r="B183" s="4">
        <v>30003494</v>
      </c>
      <c r="C183" s="4">
        <v>0</v>
      </c>
      <c r="D183" s="5">
        <v>21030011</v>
      </c>
      <c r="E183" s="4" t="s">
        <v>311</v>
      </c>
      <c r="F183" s="4">
        <v>1062</v>
      </c>
      <c r="G183" s="6">
        <v>39264</v>
      </c>
      <c r="H183" s="7">
        <v>152229</v>
      </c>
      <c r="I183" s="7">
        <v>0</v>
      </c>
      <c r="J183" s="7">
        <v>0</v>
      </c>
      <c r="K183" s="7">
        <v>0</v>
      </c>
      <c r="L183" s="7">
        <f t="shared" si="16"/>
        <v>152229</v>
      </c>
      <c r="M183" s="7">
        <v>-87572</v>
      </c>
      <c r="N183" s="7">
        <v>-5072</v>
      </c>
      <c r="O183" s="7">
        <v>0</v>
      </c>
      <c r="P183" s="7">
        <f t="shared" si="17"/>
        <v>-92644</v>
      </c>
      <c r="Q183" s="7">
        <f t="shared" si="14"/>
        <v>64657</v>
      </c>
      <c r="R183" s="7">
        <f t="shared" si="15"/>
        <v>59585</v>
      </c>
      <c r="S183" s="5" t="s">
        <v>135</v>
      </c>
      <c r="T183" s="5">
        <v>100802</v>
      </c>
      <c r="U183" s="5" t="s">
        <v>27</v>
      </c>
      <c r="V183" s="5">
        <v>47030001</v>
      </c>
      <c r="W183" s="5" t="s">
        <v>28</v>
      </c>
    </row>
    <row r="184" spans="2:23" x14ac:dyDescent="0.25">
      <c r="B184" s="4">
        <v>30003500</v>
      </c>
      <c r="C184" s="4">
        <v>0</v>
      </c>
      <c r="D184" s="5">
        <v>21030011</v>
      </c>
      <c r="E184" s="4" t="s">
        <v>312</v>
      </c>
      <c r="F184" s="4">
        <v>1062</v>
      </c>
      <c r="G184" s="6">
        <v>39264</v>
      </c>
      <c r="H184" s="7">
        <v>147463</v>
      </c>
      <c r="I184" s="7">
        <v>0</v>
      </c>
      <c r="J184" s="7">
        <v>0</v>
      </c>
      <c r="K184" s="7">
        <v>0</v>
      </c>
      <c r="L184" s="7">
        <f t="shared" si="16"/>
        <v>147463</v>
      </c>
      <c r="M184" s="7">
        <v>-84830</v>
      </c>
      <c r="N184" s="7">
        <v>-4913</v>
      </c>
      <c r="O184" s="7">
        <v>0</v>
      </c>
      <c r="P184" s="7">
        <f t="shared" si="17"/>
        <v>-89743</v>
      </c>
      <c r="Q184" s="7">
        <f t="shared" si="14"/>
        <v>62633</v>
      </c>
      <c r="R184" s="7">
        <f t="shared" si="15"/>
        <v>57720</v>
      </c>
      <c r="S184" s="5" t="s">
        <v>135</v>
      </c>
      <c r="T184" s="5">
        <v>100802</v>
      </c>
      <c r="U184" s="5" t="s">
        <v>27</v>
      </c>
      <c r="V184" s="5">
        <v>47030001</v>
      </c>
      <c r="W184" s="5" t="s">
        <v>28</v>
      </c>
    </row>
    <row r="185" spans="2:23" x14ac:dyDescent="0.25">
      <c r="B185" s="4">
        <v>30003501</v>
      </c>
      <c r="C185" s="4">
        <v>0</v>
      </c>
      <c r="D185" s="5">
        <v>21030011</v>
      </c>
      <c r="E185" s="4" t="s">
        <v>313</v>
      </c>
      <c r="F185" s="4">
        <v>1062</v>
      </c>
      <c r="G185" s="6">
        <v>39264</v>
      </c>
      <c r="H185" s="7">
        <v>145043</v>
      </c>
      <c r="I185" s="7">
        <v>0</v>
      </c>
      <c r="J185" s="7">
        <v>0</v>
      </c>
      <c r="K185" s="7">
        <v>0</v>
      </c>
      <c r="L185" s="7">
        <f t="shared" si="16"/>
        <v>145043</v>
      </c>
      <c r="M185" s="7">
        <v>-83442</v>
      </c>
      <c r="N185" s="7">
        <v>-4832</v>
      </c>
      <c r="O185" s="7">
        <v>0</v>
      </c>
      <c r="P185" s="7">
        <f t="shared" si="17"/>
        <v>-88274</v>
      </c>
      <c r="Q185" s="7">
        <f t="shared" si="14"/>
        <v>61601</v>
      </c>
      <c r="R185" s="7">
        <f t="shared" si="15"/>
        <v>56769</v>
      </c>
      <c r="S185" s="5" t="s">
        <v>135</v>
      </c>
      <c r="T185" s="5">
        <v>100802</v>
      </c>
      <c r="U185" s="5" t="s">
        <v>27</v>
      </c>
      <c r="V185" s="5">
        <v>47030001</v>
      </c>
      <c r="W185" s="5" t="s">
        <v>28</v>
      </c>
    </row>
    <row r="186" spans="2:23" x14ac:dyDescent="0.25">
      <c r="B186" s="4">
        <v>30003502</v>
      </c>
      <c r="C186" s="4">
        <v>0</v>
      </c>
      <c r="D186" s="5">
        <v>21030011</v>
      </c>
      <c r="E186" s="4" t="s">
        <v>314</v>
      </c>
      <c r="F186" s="4">
        <v>1062</v>
      </c>
      <c r="G186" s="6">
        <v>39264</v>
      </c>
      <c r="H186" s="7">
        <v>145043</v>
      </c>
      <c r="I186" s="7">
        <v>0</v>
      </c>
      <c r="J186" s="7">
        <v>0</v>
      </c>
      <c r="K186" s="7">
        <v>0</v>
      </c>
      <c r="L186" s="7">
        <f t="shared" si="16"/>
        <v>145043</v>
      </c>
      <c r="M186" s="7">
        <v>-83442</v>
      </c>
      <c r="N186" s="7">
        <v>-4832</v>
      </c>
      <c r="O186" s="7">
        <v>0</v>
      </c>
      <c r="P186" s="7">
        <f t="shared" si="17"/>
        <v>-88274</v>
      </c>
      <c r="Q186" s="7">
        <f t="shared" si="14"/>
        <v>61601</v>
      </c>
      <c r="R186" s="7">
        <f t="shared" si="15"/>
        <v>56769</v>
      </c>
      <c r="S186" s="5" t="s">
        <v>135</v>
      </c>
      <c r="T186" s="5">
        <v>100802</v>
      </c>
      <c r="U186" s="5" t="s">
        <v>27</v>
      </c>
      <c r="V186" s="5">
        <v>47030001</v>
      </c>
      <c r="W186" s="5" t="s">
        <v>28</v>
      </c>
    </row>
    <row r="187" spans="2:23" x14ac:dyDescent="0.25">
      <c r="B187" s="4">
        <v>30003519</v>
      </c>
      <c r="C187" s="4">
        <v>0</v>
      </c>
      <c r="D187" s="5">
        <v>21030011</v>
      </c>
      <c r="E187" s="4" t="s">
        <v>315</v>
      </c>
      <c r="F187" s="4">
        <v>1062</v>
      </c>
      <c r="G187" s="6">
        <v>39264</v>
      </c>
      <c r="H187" s="7">
        <v>136150</v>
      </c>
      <c r="I187" s="7">
        <v>0</v>
      </c>
      <c r="J187" s="7">
        <v>0</v>
      </c>
      <c r="K187" s="7">
        <v>0</v>
      </c>
      <c r="L187" s="7">
        <f t="shared" si="16"/>
        <v>136150</v>
      </c>
      <c r="M187" s="7">
        <v>-78323</v>
      </c>
      <c r="N187" s="7">
        <v>-4536</v>
      </c>
      <c r="O187" s="7">
        <v>0</v>
      </c>
      <c r="P187" s="7">
        <f t="shared" si="17"/>
        <v>-82859</v>
      </c>
      <c r="Q187" s="7">
        <f t="shared" si="14"/>
        <v>57827</v>
      </c>
      <c r="R187" s="7">
        <f t="shared" si="15"/>
        <v>53291</v>
      </c>
      <c r="S187" s="5" t="s">
        <v>135</v>
      </c>
      <c r="T187" s="5">
        <v>100802</v>
      </c>
      <c r="U187" s="5" t="s">
        <v>27</v>
      </c>
      <c r="V187" s="5">
        <v>47030001</v>
      </c>
      <c r="W187" s="5" t="s">
        <v>28</v>
      </c>
    </row>
    <row r="188" spans="2:23" x14ac:dyDescent="0.25">
      <c r="B188" s="4">
        <v>30003525</v>
      </c>
      <c r="C188" s="4">
        <v>0</v>
      </c>
      <c r="D188" s="5">
        <v>21030011</v>
      </c>
      <c r="E188" s="4" t="s">
        <v>316</v>
      </c>
      <c r="F188" s="4">
        <v>1062</v>
      </c>
      <c r="G188" s="6">
        <v>39264</v>
      </c>
      <c r="H188" s="7">
        <v>133165</v>
      </c>
      <c r="I188" s="7">
        <v>0</v>
      </c>
      <c r="J188" s="7">
        <v>0</v>
      </c>
      <c r="K188" s="7">
        <v>0</v>
      </c>
      <c r="L188" s="7">
        <f t="shared" si="16"/>
        <v>133165</v>
      </c>
      <c r="M188" s="7">
        <v>-76606</v>
      </c>
      <c r="N188" s="7">
        <v>-4437</v>
      </c>
      <c r="O188" s="7">
        <v>0</v>
      </c>
      <c r="P188" s="7">
        <f t="shared" si="17"/>
        <v>-81043</v>
      </c>
      <c r="Q188" s="7">
        <f t="shared" si="14"/>
        <v>56559</v>
      </c>
      <c r="R188" s="7">
        <f t="shared" si="15"/>
        <v>52122</v>
      </c>
      <c r="S188" s="5" t="s">
        <v>135</v>
      </c>
      <c r="T188" s="5">
        <v>100802</v>
      </c>
      <c r="U188" s="5" t="s">
        <v>27</v>
      </c>
      <c r="V188" s="5">
        <v>47030001</v>
      </c>
      <c r="W188" s="5" t="s">
        <v>28</v>
      </c>
    </row>
    <row r="189" spans="2:23" x14ac:dyDescent="0.25">
      <c r="B189" s="4">
        <v>30003545</v>
      </c>
      <c r="C189" s="4">
        <v>0</v>
      </c>
      <c r="D189" s="5">
        <v>21030011</v>
      </c>
      <c r="E189" s="4" t="s">
        <v>317</v>
      </c>
      <c r="F189" s="4">
        <v>1062</v>
      </c>
      <c r="G189" s="6">
        <v>39264</v>
      </c>
      <c r="H189" s="7">
        <v>124211</v>
      </c>
      <c r="I189" s="7">
        <v>0</v>
      </c>
      <c r="J189" s="7">
        <v>0</v>
      </c>
      <c r="K189" s="7">
        <v>0</v>
      </c>
      <c r="L189" s="7">
        <f t="shared" si="16"/>
        <v>124211</v>
      </c>
      <c r="M189" s="7">
        <v>-71457</v>
      </c>
      <c r="N189" s="7">
        <v>-4138</v>
      </c>
      <c r="O189" s="7">
        <v>0</v>
      </c>
      <c r="P189" s="7">
        <f t="shared" si="17"/>
        <v>-75595</v>
      </c>
      <c r="Q189" s="7">
        <f t="shared" si="14"/>
        <v>52754</v>
      </c>
      <c r="R189" s="7">
        <f t="shared" si="15"/>
        <v>48616</v>
      </c>
      <c r="S189" s="5" t="s">
        <v>135</v>
      </c>
      <c r="T189" s="5">
        <v>100802</v>
      </c>
      <c r="U189" s="5" t="s">
        <v>27</v>
      </c>
      <c r="V189" s="5">
        <v>47030001</v>
      </c>
      <c r="W189" s="5" t="s">
        <v>28</v>
      </c>
    </row>
    <row r="190" spans="2:23" x14ac:dyDescent="0.25">
      <c r="B190" s="4">
        <v>30003549</v>
      </c>
      <c r="C190" s="4">
        <v>0</v>
      </c>
      <c r="D190" s="5">
        <v>21030011</v>
      </c>
      <c r="E190" s="4" t="s">
        <v>318</v>
      </c>
      <c r="F190" s="4">
        <v>1062</v>
      </c>
      <c r="G190" s="6">
        <v>39264</v>
      </c>
      <c r="H190" s="7">
        <v>121003</v>
      </c>
      <c r="I190" s="7">
        <v>0</v>
      </c>
      <c r="J190" s="7">
        <v>0</v>
      </c>
      <c r="K190" s="7">
        <v>0</v>
      </c>
      <c r="L190" s="7">
        <f t="shared" si="16"/>
        <v>121003</v>
      </c>
      <c r="M190" s="7">
        <v>-69612</v>
      </c>
      <c r="N190" s="7">
        <v>-4032</v>
      </c>
      <c r="O190" s="7">
        <v>0</v>
      </c>
      <c r="P190" s="7">
        <f t="shared" si="17"/>
        <v>-73644</v>
      </c>
      <c r="Q190" s="7">
        <f t="shared" si="14"/>
        <v>51391</v>
      </c>
      <c r="R190" s="7">
        <f t="shared" si="15"/>
        <v>47359</v>
      </c>
      <c r="S190" s="5" t="s">
        <v>135</v>
      </c>
      <c r="T190" s="5">
        <v>100802</v>
      </c>
      <c r="U190" s="5" t="s">
        <v>27</v>
      </c>
      <c r="V190" s="5">
        <v>47030001</v>
      </c>
      <c r="W190" s="5" t="s">
        <v>28</v>
      </c>
    </row>
    <row r="191" spans="2:23" x14ac:dyDescent="0.25">
      <c r="B191" s="4">
        <v>30003630</v>
      </c>
      <c r="C191" s="4">
        <v>0</v>
      </c>
      <c r="D191" s="5">
        <v>21030011</v>
      </c>
      <c r="E191" s="4" t="s">
        <v>319</v>
      </c>
      <c r="F191" s="4">
        <v>1062</v>
      </c>
      <c r="G191" s="6">
        <v>39264</v>
      </c>
      <c r="H191" s="7">
        <v>84874</v>
      </c>
      <c r="I191" s="7">
        <v>0</v>
      </c>
      <c r="J191" s="7">
        <v>0</v>
      </c>
      <c r="K191" s="7">
        <v>0</v>
      </c>
      <c r="L191" s="7">
        <f t="shared" si="16"/>
        <v>84874</v>
      </c>
      <c r="M191" s="7">
        <v>-48887</v>
      </c>
      <c r="N191" s="7">
        <v>-2823</v>
      </c>
      <c r="O191" s="7">
        <v>0</v>
      </c>
      <c r="P191" s="7">
        <f t="shared" si="17"/>
        <v>-51710</v>
      </c>
      <c r="Q191" s="7">
        <f t="shared" si="14"/>
        <v>35987</v>
      </c>
      <c r="R191" s="7">
        <f t="shared" si="15"/>
        <v>33164</v>
      </c>
      <c r="S191" s="5" t="s">
        <v>135</v>
      </c>
      <c r="T191" s="5">
        <v>100802</v>
      </c>
      <c r="U191" s="5" t="s">
        <v>27</v>
      </c>
      <c r="V191" s="5">
        <v>47030001</v>
      </c>
      <c r="W191" s="5" t="s">
        <v>28</v>
      </c>
    </row>
    <row r="192" spans="2:23" x14ac:dyDescent="0.25">
      <c r="B192" s="4">
        <v>30003715</v>
      </c>
      <c r="C192" s="4">
        <v>0</v>
      </c>
      <c r="D192" s="5">
        <v>21030011</v>
      </c>
      <c r="E192" s="4" t="s">
        <v>320</v>
      </c>
      <c r="F192" s="4">
        <v>1062</v>
      </c>
      <c r="G192" s="6">
        <v>40257</v>
      </c>
      <c r="H192" s="7">
        <v>3349703</v>
      </c>
      <c r="I192" s="7">
        <v>0</v>
      </c>
      <c r="J192" s="7">
        <v>-3349703</v>
      </c>
      <c r="K192" s="7">
        <v>0</v>
      </c>
      <c r="L192" s="7">
        <f t="shared" si="16"/>
        <v>0</v>
      </c>
      <c r="M192" s="7">
        <v>-1538082</v>
      </c>
      <c r="N192" s="7">
        <v>-117715</v>
      </c>
      <c r="O192" s="7">
        <v>0</v>
      </c>
      <c r="P192" s="7">
        <f t="shared" si="17"/>
        <v>-1655797</v>
      </c>
      <c r="Q192" s="7">
        <f t="shared" si="14"/>
        <v>1811621</v>
      </c>
      <c r="R192" s="7">
        <f t="shared" si="15"/>
        <v>-1655797</v>
      </c>
      <c r="S192" s="5" t="s">
        <v>135</v>
      </c>
      <c r="T192" s="5">
        <v>100802</v>
      </c>
      <c r="U192" s="5" t="s">
        <v>27</v>
      </c>
      <c r="V192" s="5">
        <v>47030001</v>
      </c>
      <c r="W192" s="5" t="s">
        <v>28</v>
      </c>
    </row>
    <row r="193" spans="2:23" x14ac:dyDescent="0.25">
      <c r="B193" s="4">
        <v>30003745</v>
      </c>
      <c r="C193" s="4">
        <v>0</v>
      </c>
      <c r="D193" s="5">
        <v>21030011</v>
      </c>
      <c r="E193" s="4" t="s">
        <v>321</v>
      </c>
      <c r="F193" s="4">
        <v>1062</v>
      </c>
      <c r="G193" s="6">
        <v>39264</v>
      </c>
      <c r="H193" s="7">
        <v>29463</v>
      </c>
      <c r="I193" s="7">
        <v>0</v>
      </c>
      <c r="J193" s="7">
        <v>0</v>
      </c>
      <c r="K193" s="7">
        <v>0</v>
      </c>
      <c r="L193" s="7">
        <f t="shared" si="16"/>
        <v>29463</v>
      </c>
      <c r="M193" s="7">
        <v>-16951</v>
      </c>
      <c r="N193" s="7">
        <v>-982</v>
      </c>
      <c r="O193" s="7">
        <v>0</v>
      </c>
      <c r="P193" s="7">
        <f t="shared" si="17"/>
        <v>-17933</v>
      </c>
      <c r="Q193" s="7">
        <f t="shared" si="14"/>
        <v>12512</v>
      </c>
      <c r="R193" s="7">
        <f t="shared" si="15"/>
        <v>11530</v>
      </c>
      <c r="S193" s="5" t="s">
        <v>135</v>
      </c>
      <c r="T193" s="5">
        <v>100802</v>
      </c>
      <c r="U193" s="5" t="s">
        <v>27</v>
      </c>
      <c r="V193" s="5">
        <v>47030001</v>
      </c>
      <c r="W193" s="5" t="s">
        <v>28</v>
      </c>
    </row>
    <row r="194" spans="2:23" x14ac:dyDescent="0.25">
      <c r="B194" s="4">
        <v>30003776</v>
      </c>
      <c r="C194" s="4">
        <v>0</v>
      </c>
      <c r="D194" s="5">
        <v>21030011</v>
      </c>
      <c r="E194" s="4" t="s">
        <v>322</v>
      </c>
      <c r="F194" s="4">
        <v>1063</v>
      </c>
      <c r="G194" s="6">
        <v>39436</v>
      </c>
      <c r="H194" s="7">
        <v>12314</v>
      </c>
      <c r="I194" s="7">
        <v>0</v>
      </c>
      <c r="J194" s="7">
        <v>0</v>
      </c>
      <c r="K194" s="7">
        <v>0</v>
      </c>
      <c r="L194" s="7">
        <f t="shared" si="16"/>
        <v>12314</v>
      </c>
      <c r="M194" s="7">
        <v>-6802</v>
      </c>
      <c r="N194" s="7">
        <v>-418</v>
      </c>
      <c r="O194" s="7">
        <v>0</v>
      </c>
      <c r="P194" s="7">
        <f t="shared" si="17"/>
        <v>-7220</v>
      </c>
      <c r="Q194" s="7">
        <f t="shared" si="14"/>
        <v>5512</v>
      </c>
      <c r="R194" s="7">
        <f t="shared" si="15"/>
        <v>5094</v>
      </c>
      <c r="S194" s="5" t="s">
        <v>135</v>
      </c>
      <c r="T194" s="5">
        <v>100803</v>
      </c>
      <c r="U194" s="5" t="s">
        <v>40</v>
      </c>
      <c r="V194" s="5">
        <v>47030001</v>
      </c>
      <c r="W194" s="5" t="s">
        <v>28</v>
      </c>
    </row>
    <row r="195" spans="2:23" x14ac:dyDescent="0.25">
      <c r="B195" s="4">
        <v>30003803</v>
      </c>
      <c r="C195" s="4">
        <v>0</v>
      </c>
      <c r="D195" s="5">
        <v>21030011</v>
      </c>
      <c r="E195" s="4" t="s">
        <v>323</v>
      </c>
      <c r="F195" s="4">
        <v>1063</v>
      </c>
      <c r="G195" s="6">
        <v>39436</v>
      </c>
      <c r="H195" s="7">
        <v>9236</v>
      </c>
      <c r="I195" s="7">
        <v>0</v>
      </c>
      <c r="J195" s="7">
        <v>0</v>
      </c>
      <c r="K195" s="7">
        <v>0</v>
      </c>
      <c r="L195" s="7">
        <f t="shared" si="16"/>
        <v>9236</v>
      </c>
      <c r="M195" s="7">
        <v>-5101</v>
      </c>
      <c r="N195" s="7">
        <v>-314</v>
      </c>
      <c r="O195" s="7">
        <v>0</v>
      </c>
      <c r="P195" s="7">
        <f t="shared" si="17"/>
        <v>-5415</v>
      </c>
      <c r="Q195" s="7">
        <f t="shared" si="14"/>
        <v>4135</v>
      </c>
      <c r="R195" s="7">
        <f t="shared" si="15"/>
        <v>3821</v>
      </c>
      <c r="S195" s="5" t="s">
        <v>135</v>
      </c>
      <c r="T195" s="5">
        <v>100803</v>
      </c>
      <c r="U195" s="5" t="s">
        <v>40</v>
      </c>
      <c r="V195" s="5">
        <v>47030001</v>
      </c>
      <c r="W195" s="5" t="s">
        <v>28</v>
      </c>
    </row>
    <row r="196" spans="2:23" x14ac:dyDescent="0.25">
      <c r="B196" s="4">
        <v>30003815</v>
      </c>
      <c r="C196" s="4">
        <v>0</v>
      </c>
      <c r="D196" s="5">
        <v>21030011</v>
      </c>
      <c r="E196" s="4" t="s">
        <v>324</v>
      </c>
      <c r="F196" s="4">
        <v>1062</v>
      </c>
      <c r="G196" s="6">
        <v>39928</v>
      </c>
      <c r="H196" s="7">
        <v>25106</v>
      </c>
      <c r="I196" s="7">
        <v>0</v>
      </c>
      <c r="J196" s="7">
        <v>0</v>
      </c>
      <c r="K196" s="7">
        <v>0</v>
      </c>
      <c r="L196" s="7">
        <f t="shared" si="16"/>
        <v>25106</v>
      </c>
      <c r="M196" s="7">
        <v>-12551</v>
      </c>
      <c r="N196" s="7">
        <v>-865</v>
      </c>
      <c r="O196" s="7">
        <v>0</v>
      </c>
      <c r="P196" s="7">
        <f t="shared" si="17"/>
        <v>-13416</v>
      </c>
      <c r="Q196" s="7">
        <f t="shared" si="14"/>
        <v>12555</v>
      </c>
      <c r="R196" s="7">
        <f t="shared" si="15"/>
        <v>11690</v>
      </c>
      <c r="S196" s="5" t="s">
        <v>135</v>
      </c>
      <c r="T196" s="5">
        <v>100802</v>
      </c>
      <c r="U196" s="5" t="s">
        <v>27</v>
      </c>
      <c r="V196" s="5">
        <v>47030001</v>
      </c>
      <c r="W196" s="5" t="s">
        <v>28</v>
      </c>
    </row>
    <row r="197" spans="2:23" x14ac:dyDescent="0.25">
      <c r="B197" s="4">
        <v>30003822</v>
      </c>
      <c r="C197" s="4">
        <v>0</v>
      </c>
      <c r="D197" s="5">
        <v>21030011</v>
      </c>
      <c r="E197" s="4" t="s">
        <v>325</v>
      </c>
      <c r="F197" s="4">
        <v>1063</v>
      </c>
      <c r="G197" s="6">
        <v>39436</v>
      </c>
      <c r="H197" s="7">
        <v>6157</v>
      </c>
      <c r="I197" s="7">
        <v>0</v>
      </c>
      <c r="J197" s="7">
        <v>0</v>
      </c>
      <c r="K197" s="7">
        <v>0</v>
      </c>
      <c r="L197" s="7">
        <f t="shared" si="16"/>
        <v>6157</v>
      </c>
      <c r="M197" s="7">
        <v>-3401</v>
      </c>
      <c r="N197" s="7">
        <v>-209</v>
      </c>
      <c r="O197" s="7">
        <v>0</v>
      </c>
      <c r="P197" s="7">
        <f t="shared" si="17"/>
        <v>-3610</v>
      </c>
      <c r="Q197" s="7">
        <f t="shared" ref="Q197:Q260" si="18">H197+M197</f>
        <v>2756</v>
      </c>
      <c r="R197" s="7">
        <f t="shared" ref="R197:R260" si="19">L197+P197</f>
        <v>2547</v>
      </c>
      <c r="S197" s="5" t="s">
        <v>135</v>
      </c>
      <c r="T197" s="5">
        <v>100803</v>
      </c>
      <c r="U197" s="5" t="s">
        <v>40</v>
      </c>
      <c r="V197" s="5">
        <v>47030001</v>
      </c>
      <c r="W197" s="5" t="s">
        <v>28</v>
      </c>
    </row>
    <row r="198" spans="2:23" x14ac:dyDescent="0.25">
      <c r="B198" s="4">
        <v>30003833</v>
      </c>
      <c r="C198" s="4">
        <v>0</v>
      </c>
      <c r="D198" s="5">
        <v>21030011</v>
      </c>
      <c r="E198" s="4" t="s">
        <v>326</v>
      </c>
      <c r="F198" s="4">
        <v>1062</v>
      </c>
      <c r="G198" s="6">
        <v>39928</v>
      </c>
      <c r="H198" s="7">
        <v>13167</v>
      </c>
      <c r="I198" s="7">
        <v>0</v>
      </c>
      <c r="J198" s="7">
        <v>0</v>
      </c>
      <c r="K198" s="7">
        <v>0</v>
      </c>
      <c r="L198" s="7">
        <f t="shared" si="16"/>
        <v>13167</v>
      </c>
      <c r="M198" s="7">
        <v>-6583</v>
      </c>
      <c r="N198" s="7">
        <v>-454</v>
      </c>
      <c r="O198" s="7">
        <v>0</v>
      </c>
      <c r="P198" s="7">
        <f t="shared" si="17"/>
        <v>-7037</v>
      </c>
      <c r="Q198" s="7">
        <f t="shared" si="18"/>
        <v>6584</v>
      </c>
      <c r="R198" s="7">
        <f t="shared" si="19"/>
        <v>6130</v>
      </c>
      <c r="S198" s="5" t="s">
        <v>135</v>
      </c>
      <c r="T198" s="5">
        <v>100802</v>
      </c>
      <c r="U198" s="5" t="s">
        <v>27</v>
      </c>
      <c r="V198" s="5">
        <v>47030001</v>
      </c>
      <c r="W198" s="5" t="s">
        <v>28</v>
      </c>
    </row>
    <row r="199" spans="2:23" x14ac:dyDescent="0.25">
      <c r="B199" s="4">
        <v>30003842</v>
      </c>
      <c r="C199" s="4">
        <v>0</v>
      </c>
      <c r="D199" s="5">
        <v>21030011</v>
      </c>
      <c r="E199" s="4" t="s">
        <v>327</v>
      </c>
      <c r="F199" s="4">
        <v>1062</v>
      </c>
      <c r="G199" s="6">
        <v>40043</v>
      </c>
      <c r="H199" s="7">
        <v>13159</v>
      </c>
      <c r="I199" s="7">
        <v>0</v>
      </c>
      <c r="J199" s="7">
        <v>0</v>
      </c>
      <c r="K199" s="7">
        <v>0</v>
      </c>
      <c r="L199" s="7">
        <f t="shared" si="16"/>
        <v>13159</v>
      </c>
      <c r="M199" s="7">
        <v>-6394</v>
      </c>
      <c r="N199" s="7">
        <v>-456</v>
      </c>
      <c r="O199" s="7">
        <v>0</v>
      </c>
      <c r="P199" s="7">
        <f t="shared" si="17"/>
        <v>-6850</v>
      </c>
      <c r="Q199" s="7">
        <f t="shared" si="18"/>
        <v>6765</v>
      </c>
      <c r="R199" s="7">
        <f t="shared" si="19"/>
        <v>6309</v>
      </c>
      <c r="S199" s="5" t="s">
        <v>135</v>
      </c>
      <c r="T199" s="5">
        <v>100802</v>
      </c>
      <c r="U199" s="5" t="s">
        <v>27</v>
      </c>
      <c r="V199" s="5">
        <v>47030001</v>
      </c>
      <c r="W199" s="5" t="s">
        <v>28</v>
      </c>
    </row>
    <row r="200" spans="2:23" x14ac:dyDescent="0.25">
      <c r="B200" s="4">
        <v>30003859</v>
      </c>
      <c r="C200" s="4">
        <v>0</v>
      </c>
      <c r="D200" s="5">
        <v>21030011</v>
      </c>
      <c r="E200" s="4" t="s">
        <v>328</v>
      </c>
      <c r="F200" s="4">
        <v>1062</v>
      </c>
      <c r="G200" s="6">
        <v>40268</v>
      </c>
      <c r="H200" s="7">
        <v>433432</v>
      </c>
      <c r="I200" s="7">
        <v>0</v>
      </c>
      <c r="J200" s="7">
        <v>0</v>
      </c>
      <c r="K200" s="7">
        <v>0</v>
      </c>
      <c r="L200" s="7">
        <f t="shared" si="16"/>
        <v>433432</v>
      </c>
      <c r="M200" s="7">
        <v>-198408</v>
      </c>
      <c r="N200" s="7">
        <v>-15242</v>
      </c>
      <c r="O200" s="7">
        <v>0</v>
      </c>
      <c r="P200" s="7">
        <f t="shared" si="17"/>
        <v>-213650</v>
      </c>
      <c r="Q200" s="7">
        <f t="shared" si="18"/>
        <v>235024</v>
      </c>
      <c r="R200" s="7">
        <f t="shared" si="19"/>
        <v>219782</v>
      </c>
      <c r="S200" s="5" t="s">
        <v>135</v>
      </c>
      <c r="T200" s="5">
        <v>100802</v>
      </c>
      <c r="U200" s="5" t="s">
        <v>27</v>
      </c>
      <c r="V200" s="5">
        <v>47030001</v>
      </c>
      <c r="W200" s="5" t="s">
        <v>28</v>
      </c>
    </row>
    <row r="201" spans="2:23" x14ac:dyDescent="0.25">
      <c r="B201" s="4">
        <v>30003872</v>
      </c>
      <c r="C201" s="4">
        <v>0</v>
      </c>
      <c r="D201" s="5">
        <v>21030011</v>
      </c>
      <c r="E201" s="4" t="s">
        <v>329</v>
      </c>
      <c r="F201" s="4">
        <v>1062</v>
      </c>
      <c r="G201" s="6">
        <v>41364</v>
      </c>
      <c r="H201" s="7">
        <v>28800</v>
      </c>
      <c r="I201" s="7">
        <v>0</v>
      </c>
      <c r="J201" s="7">
        <v>0</v>
      </c>
      <c r="K201" s="7">
        <v>0</v>
      </c>
      <c r="L201" s="7">
        <f t="shared" si="16"/>
        <v>28800</v>
      </c>
      <c r="M201" s="7">
        <v>-9062</v>
      </c>
      <c r="N201" s="7">
        <v>-1077</v>
      </c>
      <c r="O201" s="7">
        <v>0</v>
      </c>
      <c r="P201" s="7">
        <f t="shared" si="17"/>
        <v>-10139</v>
      </c>
      <c r="Q201" s="7">
        <f t="shared" si="18"/>
        <v>19738</v>
      </c>
      <c r="R201" s="7">
        <f t="shared" si="19"/>
        <v>18661</v>
      </c>
      <c r="S201" s="5" t="s">
        <v>135</v>
      </c>
      <c r="T201" s="5">
        <v>100802</v>
      </c>
      <c r="U201" s="5" t="s">
        <v>27</v>
      </c>
      <c r="V201" s="5">
        <v>47030001</v>
      </c>
      <c r="W201" s="5" t="s">
        <v>28</v>
      </c>
    </row>
    <row r="202" spans="2:23" x14ac:dyDescent="0.25">
      <c r="B202" s="4">
        <v>30003898</v>
      </c>
      <c r="C202" s="4">
        <v>0</v>
      </c>
      <c r="D202" s="5">
        <v>21030011</v>
      </c>
      <c r="E202" s="4" t="s">
        <v>330</v>
      </c>
      <c r="F202" s="4">
        <v>1062</v>
      </c>
      <c r="G202" s="6">
        <v>41342</v>
      </c>
      <c r="H202" s="7">
        <v>494654</v>
      </c>
      <c r="I202" s="7">
        <v>0</v>
      </c>
      <c r="J202" s="7">
        <v>0</v>
      </c>
      <c r="K202" s="7">
        <v>0</v>
      </c>
      <c r="L202" s="7">
        <f t="shared" si="16"/>
        <v>494654</v>
      </c>
      <c r="M202" s="7">
        <v>-157087</v>
      </c>
      <c r="N202" s="7">
        <v>-18471</v>
      </c>
      <c r="O202" s="7">
        <v>0</v>
      </c>
      <c r="P202" s="7">
        <f t="shared" si="17"/>
        <v>-175558</v>
      </c>
      <c r="Q202" s="7">
        <f t="shared" si="18"/>
        <v>337567</v>
      </c>
      <c r="R202" s="7">
        <f t="shared" si="19"/>
        <v>319096</v>
      </c>
      <c r="S202" s="5" t="s">
        <v>135</v>
      </c>
      <c r="T202" s="5">
        <v>100802</v>
      </c>
      <c r="U202" s="5" t="s">
        <v>27</v>
      </c>
      <c r="V202" s="5">
        <v>47030001</v>
      </c>
      <c r="W202" s="5" t="s">
        <v>28</v>
      </c>
    </row>
    <row r="203" spans="2:23" x14ac:dyDescent="0.25">
      <c r="B203" s="4">
        <v>30004314</v>
      </c>
      <c r="C203" s="4">
        <v>0</v>
      </c>
      <c r="D203" s="5">
        <v>21030011</v>
      </c>
      <c r="E203" s="4" t="s">
        <v>331</v>
      </c>
      <c r="F203" s="4">
        <v>1062</v>
      </c>
      <c r="G203" s="6">
        <v>40359</v>
      </c>
      <c r="H203" s="7">
        <v>108136</v>
      </c>
      <c r="I203" s="7">
        <v>0</v>
      </c>
      <c r="J203" s="7">
        <v>0</v>
      </c>
      <c r="K203" s="7">
        <v>0</v>
      </c>
      <c r="L203" s="7">
        <f t="shared" ref="L203:L266" si="20">SUM(H203:K203)</f>
        <v>108136</v>
      </c>
      <c r="M203" s="7">
        <v>-48230</v>
      </c>
      <c r="N203" s="7">
        <v>-3825</v>
      </c>
      <c r="O203" s="7">
        <v>0</v>
      </c>
      <c r="P203" s="7">
        <f t="shared" si="17"/>
        <v>-52055</v>
      </c>
      <c r="Q203" s="7">
        <f t="shared" si="18"/>
        <v>59906</v>
      </c>
      <c r="R203" s="7">
        <f t="shared" si="19"/>
        <v>56081</v>
      </c>
      <c r="S203" s="5" t="s">
        <v>135</v>
      </c>
      <c r="T203" s="5">
        <v>100802</v>
      </c>
      <c r="U203" s="5" t="s">
        <v>27</v>
      </c>
      <c r="V203" s="5">
        <v>47030001</v>
      </c>
      <c r="W203" s="5" t="s">
        <v>28</v>
      </c>
    </row>
    <row r="204" spans="2:23" x14ac:dyDescent="0.25">
      <c r="B204" s="4">
        <v>30004332</v>
      </c>
      <c r="C204" s="4">
        <v>0</v>
      </c>
      <c r="D204" s="5">
        <v>21030011</v>
      </c>
      <c r="E204" s="4" t="s">
        <v>332</v>
      </c>
      <c r="F204" s="4">
        <v>1063</v>
      </c>
      <c r="G204" s="6">
        <v>40968</v>
      </c>
      <c r="H204" s="7">
        <v>129375</v>
      </c>
      <c r="I204" s="7">
        <v>0</v>
      </c>
      <c r="J204" s="7">
        <v>0</v>
      </c>
      <c r="K204" s="7">
        <v>0</v>
      </c>
      <c r="L204" s="7">
        <f t="shared" si="20"/>
        <v>129375</v>
      </c>
      <c r="M204" s="7">
        <v>-47463</v>
      </c>
      <c r="N204" s="7">
        <v>-4741</v>
      </c>
      <c r="O204" s="7">
        <v>0</v>
      </c>
      <c r="P204" s="7">
        <f t="shared" si="17"/>
        <v>-52204</v>
      </c>
      <c r="Q204" s="7">
        <f t="shared" si="18"/>
        <v>81912</v>
      </c>
      <c r="R204" s="7">
        <f t="shared" si="19"/>
        <v>77171</v>
      </c>
      <c r="S204" s="5" t="s">
        <v>135</v>
      </c>
      <c r="T204" s="5">
        <v>100803</v>
      </c>
      <c r="U204" s="5" t="s">
        <v>40</v>
      </c>
      <c r="V204" s="5">
        <v>47030001</v>
      </c>
      <c r="W204" s="5" t="s">
        <v>28</v>
      </c>
    </row>
    <row r="205" spans="2:23" x14ac:dyDescent="0.25">
      <c r="B205" s="4">
        <v>30004449</v>
      </c>
      <c r="C205" s="4">
        <v>0</v>
      </c>
      <c r="D205" s="5">
        <v>21030011</v>
      </c>
      <c r="E205" s="4" t="s">
        <v>333</v>
      </c>
      <c r="F205" s="4">
        <v>1062</v>
      </c>
      <c r="G205" s="6">
        <v>41014</v>
      </c>
      <c r="H205" s="7">
        <v>381012</v>
      </c>
      <c r="I205" s="7">
        <v>0</v>
      </c>
      <c r="J205" s="7">
        <v>-381012</v>
      </c>
      <c r="K205" s="7">
        <v>0</v>
      </c>
      <c r="L205" s="7">
        <f t="shared" si="20"/>
        <v>0</v>
      </c>
      <c r="M205" s="7">
        <v>-137481</v>
      </c>
      <c r="N205" s="7">
        <v>-13997</v>
      </c>
      <c r="O205" s="7">
        <v>0</v>
      </c>
      <c r="P205" s="7">
        <f t="shared" si="17"/>
        <v>-151478</v>
      </c>
      <c r="Q205" s="7">
        <f t="shared" si="18"/>
        <v>243531</v>
      </c>
      <c r="R205" s="7">
        <f t="shared" si="19"/>
        <v>-151478</v>
      </c>
      <c r="S205" s="5" t="s">
        <v>135</v>
      </c>
      <c r="T205" s="5">
        <v>100802</v>
      </c>
      <c r="U205" s="5" t="s">
        <v>27</v>
      </c>
      <c r="V205" s="5">
        <v>47030001</v>
      </c>
      <c r="W205" s="5" t="s">
        <v>28</v>
      </c>
    </row>
    <row r="206" spans="2:23" x14ac:dyDescent="0.25">
      <c r="B206" s="4">
        <v>30004455</v>
      </c>
      <c r="C206" s="4">
        <v>0</v>
      </c>
      <c r="D206" s="5">
        <v>21030011</v>
      </c>
      <c r="E206" s="4" t="s">
        <v>334</v>
      </c>
      <c r="F206" s="4">
        <v>1063</v>
      </c>
      <c r="G206" s="6">
        <v>40968</v>
      </c>
      <c r="H206" s="7">
        <v>401732</v>
      </c>
      <c r="I206" s="7">
        <v>0</v>
      </c>
      <c r="J206" s="7">
        <v>0</v>
      </c>
      <c r="K206" s="7">
        <v>0</v>
      </c>
      <c r="L206" s="7">
        <f t="shared" si="20"/>
        <v>401732</v>
      </c>
      <c r="M206" s="7">
        <v>-147383</v>
      </c>
      <c r="N206" s="7">
        <v>-14722</v>
      </c>
      <c r="O206" s="7">
        <v>0</v>
      </c>
      <c r="P206" s="7">
        <f t="shared" si="17"/>
        <v>-162105</v>
      </c>
      <c r="Q206" s="7">
        <f t="shared" si="18"/>
        <v>254349</v>
      </c>
      <c r="R206" s="7">
        <f t="shared" si="19"/>
        <v>239627</v>
      </c>
      <c r="S206" s="5" t="s">
        <v>135</v>
      </c>
      <c r="T206" s="5">
        <v>100803</v>
      </c>
      <c r="U206" s="5" t="s">
        <v>40</v>
      </c>
      <c r="V206" s="5">
        <v>47030001</v>
      </c>
      <c r="W206" s="5" t="s">
        <v>28</v>
      </c>
    </row>
    <row r="207" spans="2:23" x14ac:dyDescent="0.25">
      <c r="B207" s="4">
        <v>30004479</v>
      </c>
      <c r="C207" s="4">
        <v>0</v>
      </c>
      <c r="D207" s="5">
        <v>21030011</v>
      </c>
      <c r="E207" s="4" t="s">
        <v>335</v>
      </c>
      <c r="F207" s="4">
        <v>1062</v>
      </c>
      <c r="G207" s="6">
        <v>40451</v>
      </c>
      <c r="H207" s="7">
        <v>490204</v>
      </c>
      <c r="I207" s="7">
        <v>0</v>
      </c>
      <c r="J207" s="7">
        <v>0</v>
      </c>
      <c r="K207" s="7">
        <v>0</v>
      </c>
      <c r="L207" s="7">
        <f t="shared" si="20"/>
        <v>490204</v>
      </c>
      <c r="M207" s="7">
        <v>-212816</v>
      </c>
      <c r="N207" s="7">
        <v>-17442</v>
      </c>
      <c r="O207" s="7">
        <v>0</v>
      </c>
      <c r="P207" s="7">
        <f t="shared" si="17"/>
        <v>-230258</v>
      </c>
      <c r="Q207" s="7">
        <f t="shared" si="18"/>
        <v>277388</v>
      </c>
      <c r="R207" s="7">
        <f t="shared" si="19"/>
        <v>259946</v>
      </c>
      <c r="S207" s="5" t="s">
        <v>135</v>
      </c>
      <c r="T207" s="5">
        <v>100802</v>
      </c>
      <c r="U207" s="5" t="s">
        <v>27</v>
      </c>
      <c r="V207" s="5">
        <v>47030001</v>
      </c>
      <c r="W207" s="5" t="s">
        <v>28</v>
      </c>
    </row>
    <row r="208" spans="2:23" x14ac:dyDescent="0.25">
      <c r="B208" s="4">
        <v>30004488</v>
      </c>
      <c r="C208" s="4">
        <v>0</v>
      </c>
      <c r="D208" s="5">
        <v>21030011</v>
      </c>
      <c r="E208" s="4" t="s">
        <v>336</v>
      </c>
      <c r="F208" s="4">
        <v>1063</v>
      </c>
      <c r="G208" s="6">
        <v>40968</v>
      </c>
      <c r="H208" s="7">
        <v>541563</v>
      </c>
      <c r="I208" s="7">
        <v>0</v>
      </c>
      <c r="J208" s="7">
        <v>0</v>
      </c>
      <c r="K208" s="7">
        <v>0</v>
      </c>
      <c r="L208" s="7">
        <f t="shared" si="20"/>
        <v>541563</v>
      </c>
      <c r="M208" s="7">
        <v>-198681</v>
      </c>
      <c r="N208" s="7">
        <v>-19846</v>
      </c>
      <c r="O208" s="7">
        <v>0</v>
      </c>
      <c r="P208" s="7">
        <f t="shared" si="17"/>
        <v>-218527</v>
      </c>
      <c r="Q208" s="7">
        <f t="shared" si="18"/>
        <v>342882</v>
      </c>
      <c r="R208" s="7">
        <f t="shared" si="19"/>
        <v>323036</v>
      </c>
      <c r="S208" s="5" t="s">
        <v>135</v>
      </c>
      <c r="T208" s="5">
        <v>100803</v>
      </c>
      <c r="U208" s="5" t="s">
        <v>40</v>
      </c>
      <c r="V208" s="5">
        <v>47030001</v>
      </c>
      <c r="W208" s="5" t="s">
        <v>28</v>
      </c>
    </row>
    <row r="209" spans="2:23" x14ac:dyDescent="0.25">
      <c r="B209" s="4">
        <v>30004491</v>
      </c>
      <c r="C209" s="4">
        <v>0</v>
      </c>
      <c r="D209" s="5">
        <v>21030011</v>
      </c>
      <c r="E209" s="4" t="s">
        <v>337</v>
      </c>
      <c r="F209" s="4">
        <v>1063</v>
      </c>
      <c r="G209" s="6">
        <v>40968</v>
      </c>
      <c r="H209" s="7">
        <v>549545</v>
      </c>
      <c r="I209" s="7">
        <v>0</v>
      </c>
      <c r="J209" s="7">
        <v>0</v>
      </c>
      <c r="K209" s="7">
        <v>0</v>
      </c>
      <c r="L209" s="7">
        <f t="shared" si="20"/>
        <v>549545</v>
      </c>
      <c r="M209" s="7">
        <v>-201612</v>
      </c>
      <c r="N209" s="7">
        <v>-20139</v>
      </c>
      <c r="O209" s="7">
        <v>0</v>
      </c>
      <c r="P209" s="7">
        <f t="shared" si="17"/>
        <v>-221751</v>
      </c>
      <c r="Q209" s="7">
        <f t="shared" si="18"/>
        <v>347933</v>
      </c>
      <c r="R209" s="7">
        <f t="shared" si="19"/>
        <v>327794</v>
      </c>
      <c r="S209" s="5" t="s">
        <v>135</v>
      </c>
      <c r="T209" s="5">
        <v>100803</v>
      </c>
      <c r="U209" s="5" t="s">
        <v>40</v>
      </c>
      <c r="V209" s="5">
        <v>47030001</v>
      </c>
      <c r="W209" s="5" t="s">
        <v>28</v>
      </c>
    </row>
    <row r="210" spans="2:23" x14ac:dyDescent="0.25">
      <c r="B210" s="4">
        <v>30004508</v>
      </c>
      <c r="C210" s="4">
        <v>0</v>
      </c>
      <c r="D210" s="5">
        <v>21030011</v>
      </c>
      <c r="E210" s="4" t="s">
        <v>338</v>
      </c>
      <c r="F210" s="4">
        <v>1063</v>
      </c>
      <c r="G210" s="6">
        <v>40968</v>
      </c>
      <c r="H210" s="7">
        <v>681889</v>
      </c>
      <c r="I210" s="7">
        <v>0</v>
      </c>
      <c r="J210" s="7">
        <v>0</v>
      </c>
      <c r="K210" s="7">
        <v>0</v>
      </c>
      <c r="L210" s="7">
        <f t="shared" si="20"/>
        <v>681889</v>
      </c>
      <c r="M210" s="7">
        <v>-250165</v>
      </c>
      <c r="N210" s="7">
        <v>-24989</v>
      </c>
      <c r="O210" s="7">
        <v>0</v>
      </c>
      <c r="P210" s="7">
        <f t="shared" ref="P210:P273" si="21">SUM(M210:O210)</f>
        <v>-275154</v>
      </c>
      <c r="Q210" s="7">
        <f t="shared" si="18"/>
        <v>431724</v>
      </c>
      <c r="R210" s="7">
        <f t="shared" si="19"/>
        <v>406735</v>
      </c>
      <c r="S210" s="5" t="s">
        <v>135</v>
      </c>
      <c r="T210" s="5">
        <v>100803</v>
      </c>
      <c r="U210" s="5" t="s">
        <v>40</v>
      </c>
      <c r="V210" s="5">
        <v>47030001</v>
      </c>
      <c r="W210" s="5" t="s">
        <v>28</v>
      </c>
    </row>
    <row r="211" spans="2:23" x14ac:dyDescent="0.25">
      <c r="B211" s="4">
        <v>30004670</v>
      </c>
      <c r="C211" s="4">
        <v>0</v>
      </c>
      <c r="D211" s="5">
        <v>21030011</v>
      </c>
      <c r="E211" s="4" t="s">
        <v>339</v>
      </c>
      <c r="F211" s="4">
        <v>1061</v>
      </c>
      <c r="G211" s="6">
        <v>41237</v>
      </c>
      <c r="H211" s="7">
        <v>2622739</v>
      </c>
      <c r="I211" s="7">
        <v>0</v>
      </c>
      <c r="J211" s="7">
        <v>0</v>
      </c>
      <c r="K211" s="7">
        <v>0</v>
      </c>
      <c r="L211" s="7">
        <f t="shared" si="20"/>
        <v>2622739</v>
      </c>
      <c r="M211" s="7">
        <v>-869323</v>
      </c>
      <c r="N211" s="7">
        <v>-97438</v>
      </c>
      <c r="O211" s="7">
        <v>0</v>
      </c>
      <c r="P211" s="7">
        <f t="shared" si="21"/>
        <v>-966761</v>
      </c>
      <c r="Q211" s="7">
        <f t="shared" si="18"/>
        <v>1753416</v>
      </c>
      <c r="R211" s="7">
        <f t="shared" si="19"/>
        <v>1655978</v>
      </c>
      <c r="S211" s="5" t="s">
        <v>135</v>
      </c>
      <c r="T211" s="5">
        <v>100801</v>
      </c>
      <c r="U211" s="5" t="s">
        <v>32</v>
      </c>
      <c r="V211" s="5">
        <v>47030001</v>
      </c>
      <c r="W211" s="5" t="s">
        <v>28</v>
      </c>
    </row>
    <row r="212" spans="2:23" x14ac:dyDescent="0.25">
      <c r="B212" s="4">
        <v>30004737</v>
      </c>
      <c r="C212" s="4">
        <v>0</v>
      </c>
      <c r="D212" s="5">
        <v>21030011</v>
      </c>
      <c r="E212" s="4" t="s">
        <v>340</v>
      </c>
      <c r="F212" s="4">
        <v>1062</v>
      </c>
      <c r="G212" s="6">
        <v>40451</v>
      </c>
      <c r="H212" s="7">
        <v>4130491</v>
      </c>
      <c r="I212" s="7">
        <v>0</v>
      </c>
      <c r="J212" s="7">
        <v>0</v>
      </c>
      <c r="K212" s="7">
        <v>0</v>
      </c>
      <c r="L212" s="7">
        <f t="shared" si="20"/>
        <v>4130491</v>
      </c>
      <c r="M212" s="7">
        <v>-1793219</v>
      </c>
      <c r="N212" s="7">
        <v>-146962</v>
      </c>
      <c r="O212" s="7">
        <v>0</v>
      </c>
      <c r="P212" s="7">
        <f t="shared" si="21"/>
        <v>-1940181</v>
      </c>
      <c r="Q212" s="7">
        <f t="shared" si="18"/>
        <v>2337272</v>
      </c>
      <c r="R212" s="7">
        <f t="shared" si="19"/>
        <v>2190310</v>
      </c>
      <c r="S212" s="5" t="s">
        <v>135</v>
      </c>
      <c r="T212" s="5">
        <v>100802</v>
      </c>
      <c r="U212" s="5" t="s">
        <v>27</v>
      </c>
      <c r="V212" s="5">
        <v>47030001</v>
      </c>
      <c r="W212" s="5" t="s">
        <v>28</v>
      </c>
    </row>
    <row r="213" spans="2:23" x14ac:dyDescent="0.25">
      <c r="B213" s="4">
        <v>30004745</v>
      </c>
      <c r="C213" s="4">
        <v>0</v>
      </c>
      <c r="D213" s="5">
        <v>21030011</v>
      </c>
      <c r="E213" s="4" t="s">
        <v>341</v>
      </c>
      <c r="F213" s="4">
        <v>1062</v>
      </c>
      <c r="G213" s="6">
        <v>40451</v>
      </c>
      <c r="H213" s="7">
        <v>4435667</v>
      </c>
      <c r="I213" s="7">
        <v>0</v>
      </c>
      <c r="J213" s="7">
        <v>0</v>
      </c>
      <c r="K213" s="7">
        <v>0</v>
      </c>
      <c r="L213" s="7">
        <f t="shared" si="20"/>
        <v>4435667</v>
      </c>
      <c r="M213" s="7">
        <v>-1925708</v>
      </c>
      <c r="N213" s="7">
        <v>-157820</v>
      </c>
      <c r="O213" s="7">
        <v>0</v>
      </c>
      <c r="P213" s="7">
        <f t="shared" si="21"/>
        <v>-2083528</v>
      </c>
      <c r="Q213" s="7">
        <f t="shared" si="18"/>
        <v>2509959</v>
      </c>
      <c r="R213" s="7">
        <f t="shared" si="19"/>
        <v>2352139</v>
      </c>
      <c r="S213" s="5" t="s">
        <v>135</v>
      </c>
      <c r="T213" s="5">
        <v>100802</v>
      </c>
      <c r="U213" s="5" t="s">
        <v>27</v>
      </c>
      <c r="V213" s="5">
        <v>47030001</v>
      </c>
      <c r="W213" s="5" t="s">
        <v>28</v>
      </c>
    </row>
    <row r="214" spans="2:23" x14ac:dyDescent="0.25">
      <c r="B214" s="4">
        <v>30004773</v>
      </c>
      <c r="C214" s="4">
        <v>0</v>
      </c>
      <c r="D214" s="5">
        <v>21030011</v>
      </c>
      <c r="E214" s="4" t="s">
        <v>342</v>
      </c>
      <c r="F214" s="4">
        <v>1062</v>
      </c>
      <c r="G214" s="6">
        <v>40451</v>
      </c>
      <c r="H214" s="7">
        <v>5954784</v>
      </c>
      <c r="I214" s="7">
        <v>0</v>
      </c>
      <c r="J214" s="7">
        <v>0</v>
      </c>
      <c r="K214" s="7">
        <v>0</v>
      </c>
      <c r="L214" s="7">
        <f t="shared" si="20"/>
        <v>5954784</v>
      </c>
      <c r="M214" s="7">
        <v>-2585221</v>
      </c>
      <c r="N214" s="7">
        <v>-211870</v>
      </c>
      <c r="O214" s="7">
        <v>0</v>
      </c>
      <c r="P214" s="7">
        <f t="shared" si="21"/>
        <v>-2797091</v>
      </c>
      <c r="Q214" s="7">
        <f t="shared" si="18"/>
        <v>3369563</v>
      </c>
      <c r="R214" s="7">
        <f t="shared" si="19"/>
        <v>3157693</v>
      </c>
      <c r="S214" s="5" t="s">
        <v>135</v>
      </c>
      <c r="T214" s="5">
        <v>100802</v>
      </c>
      <c r="U214" s="5" t="s">
        <v>27</v>
      </c>
      <c r="V214" s="5">
        <v>47030001</v>
      </c>
      <c r="W214" s="5" t="s">
        <v>28</v>
      </c>
    </row>
    <row r="215" spans="2:23" x14ac:dyDescent="0.25">
      <c r="B215" s="4">
        <v>30004796</v>
      </c>
      <c r="C215" s="4">
        <v>0</v>
      </c>
      <c r="D215" s="5">
        <v>21030011</v>
      </c>
      <c r="E215" s="4" t="s">
        <v>343</v>
      </c>
      <c r="F215" s="4">
        <v>1062</v>
      </c>
      <c r="G215" s="6">
        <v>40451</v>
      </c>
      <c r="H215" s="7">
        <v>7139532</v>
      </c>
      <c r="I215" s="7">
        <v>0</v>
      </c>
      <c r="J215" s="7">
        <v>0</v>
      </c>
      <c r="K215" s="7">
        <v>0</v>
      </c>
      <c r="L215" s="7">
        <f t="shared" si="20"/>
        <v>7139532</v>
      </c>
      <c r="M215" s="7">
        <v>-3099569</v>
      </c>
      <c r="N215" s="7">
        <v>-254023</v>
      </c>
      <c r="O215" s="7">
        <v>0</v>
      </c>
      <c r="P215" s="7">
        <f t="shared" si="21"/>
        <v>-3353592</v>
      </c>
      <c r="Q215" s="7">
        <f t="shared" si="18"/>
        <v>4039963</v>
      </c>
      <c r="R215" s="7">
        <f t="shared" si="19"/>
        <v>3785940</v>
      </c>
      <c r="S215" s="5" t="s">
        <v>135</v>
      </c>
      <c r="T215" s="5">
        <v>100802</v>
      </c>
      <c r="U215" s="5" t="s">
        <v>27</v>
      </c>
      <c r="V215" s="5">
        <v>47030001</v>
      </c>
      <c r="W215" s="5" t="s">
        <v>28</v>
      </c>
    </row>
    <row r="216" spans="2:23" x14ac:dyDescent="0.25">
      <c r="B216" s="4">
        <v>30004806</v>
      </c>
      <c r="C216" s="4">
        <v>0</v>
      </c>
      <c r="D216" s="5">
        <v>21030011</v>
      </c>
      <c r="E216" s="4" t="s">
        <v>344</v>
      </c>
      <c r="F216" s="4">
        <v>1062</v>
      </c>
      <c r="G216" s="6">
        <v>40451</v>
      </c>
      <c r="H216" s="7">
        <v>7616073</v>
      </c>
      <c r="I216" s="7">
        <v>0</v>
      </c>
      <c r="J216" s="7">
        <v>0</v>
      </c>
      <c r="K216" s="7">
        <v>0</v>
      </c>
      <c r="L216" s="7">
        <f t="shared" si="20"/>
        <v>7616073</v>
      </c>
      <c r="M216" s="7">
        <v>-3306454</v>
      </c>
      <c r="N216" s="7">
        <v>-270978</v>
      </c>
      <c r="O216" s="7">
        <v>0</v>
      </c>
      <c r="P216" s="7">
        <f t="shared" si="21"/>
        <v>-3577432</v>
      </c>
      <c r="Q216" s="7">
        <f t="shared" si="18"/>
        <v>4309619</v>
      </c>
      <c r="R216" s="7">
        <f t="shared" si="19"/>
        <v>4038641</v>
      </c>
      <c r="S216" s="5" t="s">
        <v>135</v>
      </c>
      <c r="T216" s="5">
        <v>100802</v>
      </c>
      <c r="U216" s="5" t="s">
        <v>27</v>
      </c>
      <c r="V216" s="5">
        <v>47030001</v>
      </c>
      <c r="W216" s="5" t="s">
        <v>28</v>
      </c>
    </row>
    <row r="217" spans="2:23" x14ac:dyDescent="0.25">
      <c r="B217" s="4">
        <v>30004823</v>
      </c>
      <c r="C217" s="4">
        <v>0</v>
      </c>
      <c r="D217" s="5">
        <v>21030011</v>
      </c>
      <c r="E217" s="4" t="s">
        <v>345</v>
      </c>
      <c r="F217" s="4">
        <v>1062</v>
      </c>
      <c r="G217" s="6">
        <v>40451</v>
      </c>
      <c r="H217" s="7">
        <v>8546747</v>
      </c>
      <c r="I217" s="7">
        <v>0</v>
      </c>
      <c r="J217" s="7">
        <v>0</v>
      </c>
      <c r="K217" s="7">
        <v>0</v>
      </c>
      <c r="L217" s="7">
        <f t="shared" si="20"/>
        <v>8546747</v>
      </c>
      <c r="M217" s="7">
        <v>-3710500</v>
      </c>
      <c r="N217" s="7">
        <v>-304091</v>
      </c>
      <c r="O217" s="7">
        <v>0</v>
      </c>
      <c r="P217" s="7">
        <f t="shared" si="21"/>
        <v>-4014591</v>
      </c>
      <c r="Q217" s="7">
        <f t="shared" si="18"/>
        <v>4836247</v>
      </c>
      <c r="R217" s="7">
        <f t="shared" si="19"/>
        <v>4532156</v>
      </c>
      <c r="S217" s="5" t="s">
        <v>135</v>
      </c>
      <c r="T217" s="5">
        <v>100802</v>
      </c>
      <c r="U217" s="5" t="s">
        <v>27</v>
      </c>
      <c r="V217" s="5">
        <v>47030001</v>
      </c>
      <c r="W217" s="5" t="s">
        <v>28</v>
      </c>
    </row>
    <row r="218" spans="2:23" x14ac:dyDescent="0.25">
      <c r="B218" s="4">
        <v>30004835</v>
      </c>
      <c r="C218" s="4">
        <v>0</v>
      </c>
      <c r="D218" s="5">
        <v>21030011</v>
      </c>
      <c r="E218" s="4" t="s">
        <v>346</v>
      </c>
      <c r="F218" s="4">
        <v>1062</v>
      </c>
      <c r="G218" s="6">
        <v>40451</v>
      </c>
      <c r="H218" s="7">
        <v>9655833</v>
      </c>
      <c r="I218" s="7">
        <v>0</v>
      </c>
      <c r="J218" s="7">
        <v>0</v>
      </c>
      <c r="K218" s="7">
        <v>0</v>
      </c>
      <c r="L218" s="7">
        <f t="shared" si="20"/>
        <v>9655833</v>
      </c>
      <c r="M218" s="7">
        <v>-4192001</v>
      </c>
      <c r="N218" s="7">
        <v>-343553</v>
      </c>
      <c r="O218" s="7">
        <v>0</v>
      </c>
      <c r="P218" s="7">
        <f t="shared" si="21"/>
        <v>-4535554</v>
      </c>
      <c r="Q218" s="7">
        <f t="shared" si="18"/>
        <v>5463832</v>
      </c>
      <c r="R218" s="7">
        <f t="shared" si="19"/>
        <v>5120279</v>
      </c>
      <c r="S218" s="5" t="s">
        <v>135</v>
      </c>
      <c r="T218" s="5">
        <v>100802</v>
      </c>
      <c r="U218" s="5" t="s">
        <v>27</v>
      </c>
      <c r="V218" s="5">
        <v>47030001</v>
      </c>
      <c r="W218" s="5" t="s">
        <v>28</v>
      </c>
    </row>
    <row r="219" spans="2:23" x14ac:dyDescent="0.25">
      <c r="B219" s="4">
        <v>30005038</v>
      </c>
      <c r="C219" s="4">
        <v>0</v>
      </c>
      <c r="D219" s="5">
        <v>21030011</v>
      </c>
      <c r="E219" s="4" t="s">
        <v>347</v>
      </c>
      <c r="F219" s="4">
        <v>1062</v>
      </c>
      <c r="G219" s="6">
        <v>40451</v>
      </c>
      <c r="H219" s="7">
        <v>65165919</v>
      </c>
      <c r="I219" s="7">
        <v>0</v>
      </c>
      <c r="J219" s="7">
        <v>0</v>
      </c>
      <c r="K219" s="7">
        <v>0</v>
      </c>
      <c r="L219" s="7">
        <f t="shared" si="20"/>
        <v>65165919</v>
      </c>
      <c r="M219" s="7">
        <v>-28291252</v>
      </c>
      <c r="N219" s="7">
        <v>-2318590</v>
      </c>
      <c r="O219" s="7">
        <v>0</v>
      </c>
      <c r="P219" s="7">
        <f t="shared" si="21"/>
        <v>-30609842</v>
      </c>
      <c r="Q219" s="7">
        <f t="shared" si="18"/>
        <v>36874667</v>
      </c>
      <c r="R219" s="7">
        <f t="shared" si="19"/>
        <v>34556077</v>
      </c>
      <c r="S219" s="5" t="s">
        <v>135</v>
      </c>
      <c r="T219" s="5">
        <v>100802</v>
      </c>
      <c r="U219" s="5" t="s">
        <v>27</v>
      </c>
      <c r="V219" s="5">
        <v>47030001</v>
      </c>
      <c r="W219" s="5" t="s">
        <v>28</v>
      </c>
    </row>
    <row r="220" spans="2:23" x14ac:dyDescent="0.25">
      <c r="B220" s="4">
        <v>30005327</v>
      </c>
      <c r="C220" s="4">
        <v>0</v>
      </c>
      <c r="D220" s="5">
        <v>21030011</v>
      </c>
      <c r="E220" s="4" t="s">
        <v>348</v>
      </c>
      <c r="F220" s="4">
        <v>1061</v>
      </c>
      <c r="G220" s="6">
        <v>39918</v>
      </c>
      <c r="H220" s="7">
        <v>101019</v>
      </c>
      <c r="I220" s="7">
        <v>0</v>
      </c>
      <c r="J220" s="7">
        <v>0</v>
      </c>
      <c r="K220" s="7">
        <v>0</v>
      </c>
      <c r="L220" s="7">
        <f t="shared" si="20"/>
        <v>101019</v>
      </c>
      <c r="M220" s="7">
        <v>-51567</v>
      </c>
      <c r="N220" s="7">
        <v>-3405</v>
      </c>
      <c r="O220" s="7">
        <v>0</v>
      </c>
      <c r="P220" s="7">
        <f t="shared" si="21"/>
        <v>-54972</v>
      </c>
      <c r="Q220" s="7">
        <f t="shared" si="18"/>
        <v>49452</v>
      </c>
      <c r="R220" s="7">
        <f t="shared" si="19"/>
        <v>46047</v>
      </c>
      <c r="S220" s="5" t="s">
        <v>135</v>
      </c>
      <c r="T220" s="5">
        <v>100801</v>
      </c>
      <c r="U220" s="5" t="s">
        <v>32</v>
      </c>
      <c r="V220" s="5">
        <v>47030001</v>
      </c>
      <c r="W220" s="5" t="s">
        <v>28</v>
      </c>
    </row>
    <row r="221" spans="2:23" x14ac:dyDescent="0.25">
      <c r="B221" s="4">
        <v>30005340</v>
      </c>
      <c r="C221" s="4">
        <v>0</v>
      </c>
      <c r="D221" s="5">
        <v>21030011</v>
      </c>
      <c r="E221" s="4" t="s">
        <v>349</v>
      </c>
      <c r="F221" s="4">
        <v>1061</v>
      </c>
      <c r="G221" s="6">
        <v>39519</v>
      </c>
      <c r="H221" s="7">
        <v>158662</v>
      </c>
      <c r="I221" s="7">
        <v>0</v>
      </c>
      <c r="J221" s="7">
        <v>0</v>
      </c>
      <c r="K221" s="7">
        <v>0</v>
      </c>
      <c r="L221" s="7">
        <f t="shared" si="20"/>
        <v>158662</v>
      </c>
      <c r="M221" s="7">
        <v>-89893</v>
      </c>
      <c r="N221" s="7">
        <v>-5093</v>
      </c>
      <c r="O221" s="7">
        <v>0</v>
      </c>
      <c r="P221" s="7">
        <f t="shared" si="21"/>
        <v>-94986</v>
      </c>
      <c r="Q221" s="7">
        <f t="shared" si="18"/>
        <v>68769</v>
      </c>
      <c r="R221" s="7">
        <f t="shared" si="19"/>
        <v>63676</v>
      </c>
      <c r="S221" s="5" t="s">
        <v>135</v>
      </c>
      <c r="T221" s="5">
        <v>100801</v>
      </c>
      <c r="U221" s="5" t="s">
        <v>32</v>
      </c>
      <c r="V221" s="5">
        <v>47030001</v>
      </c>
      <c r="W221" s="5" t="s">
        <v>28</v>
      </c>
    </row>
    <row r="222" spans="2:23" x14ac:dyDescent="0.25">
      <c r="B222" s="4">
        <v>30005355</v>
      </c>
      <c r="C222" s="4">
        <v>0</v>
      </c>
      <c r="D222" s="5">
        <v>21030011</v>
      </c>
      <c r="E222" s="4" t="s">
        <v>350</v>
      </c>
      <c r="F222" s="4">
        <v>1061</v>
      </c>
      <c r="G222" s="6">
        <v>39447</v>
      </c>
      <c r="H222" s="7">
        <v>221868</v>
      </c>
      <c r="I222" s="7">
        <v>0</v>
      </c>
      <c r="J222" s="7">
        <v>0</v>
      </c>
      <c r="K222" s="7">
        <v>0</v>
      </c>
      <c r="L222" s="7">
        <f t="shared" si="20"/>
        <v>221868</v>
      </c>
      <c r="M222" s="7">
        <v>-127970</v>
      </c>
      <c r="N222" s="7">
        <v>-7048</v>
      </c>
      <c r="O222" s="7">
        <v>0</v>
      </c>
      <c r="P222" s="7">
        <f t="shared" si="21"/>
        <v>-135018</v>
      </c>
      <c r="Q222" s="7">
        <f t="shared" si="18"/>
        <v>93898</v>
      </c>
      <c r="R222" s="7">
        <f t="shared" si="19"/>
        <v>86850</v>
      </c>
      <c r="S222" s="5" t="s">
        <v>135</v>
      </c>
      <c r="T222" s="5">
        <v>100801</v>
      </c>
      <c r="U222" s="5" t="s">
        <v>32</v>
      </c>
      <c r="V222" s="5">
        <v>47030001</v>
      </c>
      <c r="W222" s="5" t="s">
        <v>28</v>
      </c>
    </row>
    <row r="223" spans="2:23" x14ac:dyDescent="0.25">
      <c r="B223" s="4">
        <v>30005363</v>
      </c>
      <c r="C223" s="4">
        <v>0</v>
      </c>
      <c r="D223" s="5">
        <v>21030011</v>
      </c>
      <c r="E223" s="4" t="s">
        <v>351</v>
      </c>
      <c r="F223" s="4">
        <v>1061</v>
      </c>
      <c r="G223" s="6">
        <v>39082</v>
      </c>
      <c r="H223" s="7">
        <v>396033</v>
      </c>
      <c r="I223" s="7">
        <v>0</v>
      </c>
      <c r="J223" s="7">
        <v>0</v>
      </c>
      <c r="K223" s="7">
        <v>0</v>
      </c>
      <c r="L223" s="7">
        <f t="shared" si="20"/>
        <v>396033</v>
      </c>
      <c r="M223" s="7">
        <v>-246903</v>
      </c>
      <c r="N223" s="7">
        <v>-12030</v>
      </c>
      <c r="O223" s="7">
        <v>0</v>
      </c>
      <c r="P223" s="7">
        <f t="shared" si="21"/>
        <v>-258933</v>
      </c>
      <c r="Q223" s="7">
        <f t="shared" si="18"/>
        <v>149130</v>
      </c>
      <c r="R223" s="7">
        <f t="shared" si="19"/>
        <v>137100</v>
      </c>
      <c r="S223" s="5" t="s">
        <v>135</v>
      </c>
      <c r="T223" s="5">
        <v>100801</v>
      </c>
      <c r="U223" s="5" t="s">
        <v>32</v>
      </c>
      <c r="V223" s="5">
        <v>47030001</v>
      </c>
      <c r="W223" s="5" t="s">
        <v>28</v>
      </c>
    </row>
    <row r="224" spans="2:23" x14ac:dyDescent="0.25">
      <c r="B224" s="4">
        <v>30005368</v>
      </c>
      <c r="C224" s="4">
        <v>0</v>
      </c>
      <c r="D224" s="5">
        <v>21030011</v>
      </c>
      <c r="E224" s="4" t="s">
        <v>352</v>
      </c>
      <c r="F224" s="4">
        <v>1061</v>
      </c>
      <c r="G224" s="6">
        <v>39918</v>
      </c>
      <c r="H224" s="7">
        <v>322836</v>
      </c>
      <c r="I224" s="7">
        <v>0</v>
      </c>
      <c r="J224" s="7">
        <v>0</v>
      </c>
      <c r="K224" s="7">
        <v>0</v>
      </c>
      <c r="L224" s="7">
        <f t="shared" si="20"/>
        <v>322836</v>
      </c>
      <c r="M224" s="7">
        <v>-164805</v>
      </c>
      <c r="N224" s="7">
        <v>-10883</v>
      </c>
      <c r="O224" s="7">
        <v>0</v>
      </c>
      <c r="P224" s="7">
        <f t="shared" si="21"/>
        <v>-175688</v>
      </c>
      <c r="Q224" s="7">
        <f t="shared" si="18"/>
        <v>158031</v>
      </c>
      <c r="R224" s="7">
        <f t="shared" si="19"/>
        <v>147148</v>
      </c>
      <c r="S224" s="5" t="s">
        <v>135</v>
      </c>
      <c r="T224" s="5">
        <v>100801</v>
      </c>
      <c r="U224" s="5" t="s">
        <v>32</v>
      </c>
      <c r="V224" s="5">
        <v>47030001</v>
      </c>
      <c r="W224" s="5" t="s">
        <v>28</v>
      </c>
    </row>
    <row r="225" spans="2:23" x14ac:dyDescent="0.25">
      <c r="B225" s="4">
        <v>30005371</v>
      </c>
      <c r="C225" s="4">
        <v>0</v>
      </c>
      <c r="D225" s="5">
        <v>21030011</v>
      </c>
      <c r="E225" s="4" t="s">
        <v>353</v>
      </c>
      <c r="F225" s="4">
        <v>1061</v>
      </c>
      <c r="G225" s="6">
        <v>39082</v>
      </c>
      <c r="H225" s="7">
        <v>502194</v>
      </c>
      <c r="I225" s="7">
        <v>0</v>
      </c>
      <c r="J225" s="7">
        <v>0</v>
      </c>
      <c r="K225" s="7">
        <v>0</v>
      </c>
      <c r="L225" s="7">
        <f t="shared" si="20"/>
        <v>502194</v>
      </c>
      <c r="M225" s="7">
        <v>-313089</v>
      </c>
      <c r="N225" s="7">
        <v>-15254</v>
      </c>
      <c r="O225" s="7">
        <v>0</v>
      </c>
      <c r="P225" s="7">
        <f t="shared" si="21"/>
        <v>-328343</v>
      </c>
      <c r="Q225" s="7">
        <f t="shared" si="18"/>
        <v>189105</v>
      </c>
      <c r="R225" s="7">
        <f t="shared" si="19"/>
        <v>173851</v>
      </c>
      <c r="S225" s="5" t="s">
        <v>135</v>
      </c>
      <c r="T225" s="5">
        <v>100801</v>
      </c>
      <c r="U225" s="5" t="s">
        <v>32</v>
      </c>
      <c r="V225" s="5">
        <v>47030001</v>
      </c>
      <c r="W225" s="5" t="s">
        <v>28</v>
      </c>
    </row>
    <row r="226" spans="2:23" x14ac:dyDescent="0.25">
      <c r="B226" s="4">
        <v>30005372</v>
      </c>
      <c r="C226" s="4">
        <v>0</v>
      </c>
      <c r="D226" s="5">
        <v>21030011</v>
      </c>
      <c r="E226" s="4" t="s">
        <v>354</v>
      </c>
      <c r="F226" s="4">
        <v>1061</v>
      </c>
      <c r="G226" s="6">
        <v>40209</v>
      </c>
      <c r="H226" s="7">
        <v>314400</v>
      </c>
      <c r="I226" s="7">
        <v>0</v>
      </c>
      <c r="J226" s="7">
        <v>0</v>
      </c>
      <c r="K226" s="7">
        <v>0</v>
      </c>
      <c r="L226" s="7">
        <f t="shared" si="20"/>
        <v>314400</v>
      </c>
      <c r="M226" s="7">
        <v>-146799</v>
      </c>
      <c r="N226" s="7">
        <v>-10978</v>
      </c>
      <c r="O226" s="7">
        <v>0</v>
      </c>
      <c r="P226" s="7">
        <f t="shared" si="21"/>
        <v>-157777</v>
      </c>
      <c r="Q226" s="7">
        <f t="shared" si="18"/>
        <v>167601</v>
      </c>
      <c r="R226" s="7">
        <f t="shared" si="19"/>
        <v>156623</v>
      </c>
      <c r="S226" s="5" t="s">
        <v>135</v>
      </c>
      <c r="T226" s="5">
        <v>100801</v>
      </c>
      <c r="U226" s="5" t="s">
        <v>32</v>
      </c>
      <c r="V226" s="5">
        <v>47030001</v>
      </c>
      <c r="W226" s="5" t="s">
        <v>28</v>
      </c>
    </row>
    <row r="227" spans="2:23" x14ac:dyDescent="0.25">
      <c r="B227" s="4">
        <v>30005382</v>
      </c>
      <c r="C227" s="4">
        <v>0</v>
      </c>
      <c r="D227" s="5">
        <v>21030011</v>
      </c>
      <c r="E227" s="4" t="s">
        <v>355</v>
      </c>
      <c r="F227" s="4">
        <v>1061</v>
      </c>
      <c r="G227" s="6">
        <v>39900</v>
      </c>
      <c r="H227" s="7">
        <v>487392</v>
      </c>
      <c r="I227" s="7">
        <v>0</v>
      </c>
      <c r="J227" s="7">
        <v>0</v>
      </c>
      <c r="K227" s="7">
        <v>0</v>
      </c>
      <c r="L227" s="7">
        <f t="shared" si="20"/>
        <v>487392</v>
      </c>
      <c r="M227" s="7">
        <v>-250087</v>
      </c>
      <c r="N227" s="7">
        <v>-16394</v>
      </c>
      <c r="O227" s="7">
        <v>0</v>
      </c>
      <c r="P227" s="7">
        <f t="shared" si="21"/>
        <v>-266481</v>
      </c>
      <c r="Q227" s="7">
        <f t="shared" si="18"/>
        <v>237305</v>
      </c>
      <c r="R227" s="7">
        <f t="shared" si="19"/>
        <v>220911</v>
      </c>
      <c r="S227" s="5" t="s">
        <v>135</v>
      </c>
      <c r="T227" s="5">
        <v>100801</v>
      </c>
      <c r="U227" s="5" t="s">
        <v>32</v>
      </c>
      <c r="V227" s="5">
        <v>47030001</v>
      </c>
      <c r="W227" s="5" t="s">
        <v>28</v>
      </c>
    </row>
    <row r="228" spans="2:23" x14ac:dyDescent="0.25">
      <c r="B228" s="4">
        <v>30005394</v>
      </c>
      <c r="C228" s="4">
        <v>0</v>
      </c>
      <c r="D228" s="5">
        <v>21030011</v>
      </c>
      <c r="E228" s="4" t="s">
        <v>356</v>
      </c>
      <c r="F228" s="4">
        <v>1061</v>
      </c>
      <c r="G228" s="6">
        <v>39082</v>
      </c>
      <c r="H228" s="7">
        <v>862571</v>
      </c>
      <c r="I228" s="7">
        <v>0</v>
      </c>
      <c r="J228" s="7">
        <v>0</v>
      </c>
      <c r="K228" s="7">
        <v>0</v>
      </c>
      <c r="L228" s="7">
        <f t="shared" si="20"/>
        <v>862571</v>
      </c>
      <c r="M228" s="7">
        <v>-537759</v>
      </c>
      <c r="N228" s="7">
        <v>-26201</v>
      </c>
      <c r="O228" s="7">
        <v>0</v>
      </c>
      <c r="P228" s="7">
        <f t="shared" si="21"/>
        <v>-563960</v>
      </c>
      <c r="Q228" s="7">
        <f t="shared" si="18"/>
        <v>324812</v>
      </c>
      <c r="R228" s="7">
        <f t="shared" si="19"/>
        <v>298611</v>
      </c>
      <c r="S228" s="5" t="s">
        <v>135</v>
      </c>
      <c r="T228" s="5">
        <v>100801</v>
      </c>
      <c r="U228" s="5" t="s">
        <v>32</v>
      </c>
      <c r="V228" s="5">
        <v>47030001</v>
      </c>
      <c r="W228" s="5" t="s">
        <v>28</v>
      </c>
    </row>
    <row r="229" spans="2:23" x14ac:dyDescent="0.25">
      <c r="B229" s="4">
        <v>30005396</v>
      </c>
      <c r="C229" s="4">
        <v>0</v>
      </c>
      <c r="D229" s="5">
        <v>21030011</v>
      </c>
      <c r="E229" s="4" t="s">
        <v>357</v>
      </c>
      <c r="F229" s="4">
        <v>1061</v>
      </c>
      <c r="G229" s="6">
        <v>40086</v>
      </c>
      <c r="H229" s="7">
        <v>612338</v>
      </c>
      <c r="I229" s="7">
        <v>0</v>
      </c>
      <c r="J229" s="7">
        <v>0</v>
      </c>
      <c r="K229" s="7">
        <v>0</v>
      </c>
      <c r="L229" s="7">
        <f t="shared" si="20"/>
        <v>612338</v>
      </c>
      <c r="M229" s="7">
        <v>-297367</v>
      </c>
      <c r="N229" s="7">
        <v>-21065</v>
      </c>
      <c r="O229" s="7">
        <v>0</v>
      </c>
      <c r="P229" s="7">
        <f t="shared" si="21"/>
        <v>-318432</v>
      </c>
      <c r="Q229" s="7">
        <f t="shared" si="18"/>
        <v>314971</v>
      </c>
      <c r="R229" s="7">
        <f t="shared" si="19"/>
        <v>293906</v>
      </c>
      <c r="S229" s="5" t="s">
        <v>135</v>
      </c>
      <c r="T229" s="5">
        <v>100801</v>
      </c>
      <c r="U229" s="5" t="s">
        <v>32</v>
      </c>
      <c r="V229" s="5">
        <v>47030001</v>
      </c>
      <c r="W229" s="5" t="s">
        <v>28</v>
      </c>
    </row>
    <row r="230" spans="2:23" x14ac:dyDescent="0.25">
      <c r="B230" s="4">
        <v>30005410</v>
      </c>
      <c r="C230" s="4">
        <v>0</v>
      </c>
      <c r="D230" s="5">
        <v>21030011</v>
      </c>
      <c r="E230" s="4" t="s">
        <v>358</v>
      </c>
      <c r="F230" s="4">
        <v>1061</v>
      </c>
      <c r="G230" s="6">
        <v>39519</v>
      </c>
      <c r="H230" s="7">
        <v>983078</v>
      </c>
      <c r="I230" s="7">
        <v>0</v>
      </c>
      <c r="J230" s="7">
        <v>0</v>
      </c>
      <c r="K230" s="7">
        <v>0</v>
      </c>
      <c r="L230" s="7">
        <f t="shared" si="20"/>
        <v>983078</v>
      </c>
      <c r="M230" s="7">
        <v>-556976</v>
      </c>
      <c r="N230" s="7">
        <v>-31557</v>
      </c>
      <c r="O230" s="7">
        <v>0</v>
      </c>
      <c r="P230" s="7">
        <f t="shared" si="21"/>
        <v>-588533</v>
      </c>
      <c r="Q230" s="7">
        <f t="shared" si="18"/>
        <v>426102</v>
      </c>
      <c r="R230" s="7">
        <f t="shared" si="19"/>
        <v>394545</v>
      </c>
      <c r="S230" s="5" t="s">
        <v>135</v>
      </c>
      <c r="T230" s="5">
        <v>100801</v>
      </c>
      <c r="U230" s="5" t="s">
        <v>32</v>
      </c>
      <c r="V230" s="5">
        <v>47030001</v>
      </c>
      <c r="W230" s="5" t="s">
        <v>28</v>
      </c>
    </row>
    <row r="231" spans="2:23" x14ac:dyDescent="0.25">
      <c r="B231" s="4">
        <v>30005416</v>
      </c>
      <c r="C231" s="4">
        <v>0</v>
      </c>
      <c r="D231" s="5">
        <v>21030011</v>
      </c>
      <c r="E231" s="4" t="s">
        <v>359</v>
      </c>
      <c r="F231" s="4">
        <v>1061</v>
      </c>
      <c r="G231" s="6">
        <v>39082</v>
      </c>
      <c r="H231" s="7">
        <v>1347917</v>
      </c>
      <c r="I231" s="7">
        <v>0</v>
      </c>
      <c r="J231" s="7">
        <v>0</v>
      </c>
      <c r="K231" s="7">
        <v>0</v>
      </c>
      <c r="L231" s="7">
        <f t="shared" si="20"/>
        <v>1347917</v>
      </c>
      <c r="M231" s="7">
        <v>-840341</v>
      </c>
      <c r="N231" s="7">
        <v>-40944</v>
      </c>
      <c r="O231" s="7">
        <v>0</v>
      </c>
      <c r="P231" s="7">
        <f t="shared" si="21"/>
        <v>-881285</v>
      </c>
      <c r="Q231" s="7">
        <f t="shared" si="18"/>
        <v>507576</v>
      </c>
      <c r="R231" s="7">
        <f t="shared" si="19"/>
        <v>466632</v>
      </c>
      <c r="S231" s="5" t="s">
        <v>135</v>
      </c>
      <c r="T231" s="5">
        <v>100801</v>
      </c>
      <c r="U231" s="5" t="s">
        <v>32</v>
      </c>
      <c r="V231" s="5">
        <v>47030001</v>
      </c>
      <c r="W231" s="5" t="s">
        <v>28</v>
      </c>
    </row>
    <row r="232" spans="2:23" x14ac:dyDescent="0.25">
      <c r="B232" s="4">
        <v>30005418</v>
      </c>
      <c r="C232" s="4">
        <v>0</v>
      </c>
      <c r="D232" s="5">
        <v>21030011</v>
      </c>
      <c r="E232" s="4" t="s">
        <v>360</v>
      </c>
      <c r="F232" s="4">
        <v>1061</v>
      </c>
      <c r="G232" s="6">
        <v>39082</v>
      </c>
      <c r="H232" s="7">
        <v>1437307</v>
      </c>
      <c r="I232" s="7">
        <v>0</v>
      </c>
      <c r="J232" s="7">
        <v>0</v>
      </c>
      <c r="K232" s="7">
        <v>0</v>
      </c>
      <c r="L232" s="7">
        <f t="shared" si="20"/>
        <v>1437307</v>
      </c>
      <c r="M232" s="7">
        <v>-896072</v>
      </c>
      <c r="N232" s="7">
        <v>-43660</v>
      </c>
      <c r="O232" s="7">
        <v>0</v>
      </c>
      <c r="P232" s="7">
        <f t="shared" si="21"/>
        <v>-939732</v>
      </c>
      <c r="Q232" s="7">
        <f t="shared" si="18"/>
        <v>541235</v>
      </c>
      <c r="R232" s="7">
        <f t="shared" si="19"/>
        <v>497575</v>
      </c>
      <c r="S232" s="5" t="s">
        <v>135</v>
      </c>
      <c r="T232" s="5">
        <v>100801</v>
      </c>
      <c r="U232" s="5" t="s">
        <v>32</v>
      </c>
      <c r="V232" s="5">
        <v>47030001</v>
      </c>
      <c r="W232" s="5" t="s">
        <v>28</v>
      </c>
    </row>
    <row r="233" spans="2:23" x14ac:dyDescent="0.25">
      <c r="B233" s="4">
        <v>30005427</v>
      </c>
      <c r="C233" s="4">
        <v>0</v>
      </c>
      <c r="D233" s="5">
        <v>21030011</v>
      </c>
      <c r="E233" s="4" t="s">
        <v>361</v>
      </c>
      <c r="F233" s="4">
        <v>1061</v>
      </c>
      <c r="G233" s="6">
        <v>39082</v>
      </c>
      <c r="H233" s="7">
        <v>1698038</v>
      </c>
      <c r="I233" s="7">
        <v>0</v>
      </c>
      <c r="J233" s="7">
        <v>0</v>
      </c>
      <c r="K233" s="7">
        <v>0</v>
      </c>
      <c r="L233" s="7">
        <f t="shared" si="20"/>
        <v>1698038</v>
      </c>
      <c r="M233" s="7">
        <v>-1058622</v>
      </c>
      <c r="N233" s="7">
        <v>-51579</v>
      </c>
      <c r="O233" s="7">
        <v>0</v>
      </c>
      <c r="P233" s="7">
        <f t="shared" si="21"/>
        <v>-1110201</v>
      </c>
      <c r="Q233" s="7">
        <f t="shared" si="18"/>
        <v>639416</v>
      </c>
      <c r="R233" s="7">
        <f t="shared" si="19"/>
        <v>587837</v>
      </c>
      <c r="S233" s="5" t="s">
        <v>135</v>
      </c>
      <c r="T233" s="5">
        <v>100801</v>
      </c>
      <c r="U233" s="5" t="s">
        <v>32</v>
      </c>
      <c r="V233" s="5">
        <v>47030001</v>
      </c>
      <c r="W233" s="5" t="s">
        <v>28</v>
      </c>
    </row>
    <row r="234" spans="2:23" x14ac:dyDescent="0.25">
      <c r="B234" s="4">
        <v>30005433</v>
      </c>
      <c r="C234" s="4">
        <v>0</v>
      </c>
      <c r="D234" s="5">
        <v>21030011</v>
      </c>
      <c r="E234" s="4" t="s">
        <v>362</v>
      </c>
      <c r="F234" s="4">
        <v>1061</v>
      </c>
      <c r="G234" s="6">
        <v>39082</v>
      </c>
      <c r="H234" s="7">
        <v>1766310</v>
      </c>
      <c r="I234" s="7">
        <v>0</v>
      </c>
      <c r="J234" s="7">
        <v>0</v>
      </c>
      <c r="K234" s="7">
        <v>0</v>
      </c>
      <c r="L234" s="7">
        <f t="shared" si="20"/>
        <v>1766310</v>
      </c>
      <c r="M234" s="7">
        <v>-1102910</v>
      </c>
      <c r="N234" s="7">
        <v>-53493</v>
      </c>
      <c r="O234" s="7">
        <v>0</v>
      </c>
      <c r="P234" s="7">
        <f t="shared" si="21"/>
        <v>-1156403</v>
      </c>
      <c r="Q234" s="7">
        <f t="shared" si="18"/>
        <v>663400</v>
      </c>
      <c r="R234" s="7">
        <f t="shared" si="19"/>
        <v>609907</v>
      </c>
      <c r="S234" s="5" t="s">
        <v>135</v>
      </c>
      <c r="T234" s="5">
        <v>100801</v>
      </c>
      <c r="U234" s="5" t="s">
        <v>32</v>
      </c>
      <c r="V234" s="5">
        <v>47030001</v>
      </c>
      <c r="W234" s="5" t="s">
        <v>28</v>
      </c>
    </row>
    <row r="235" spans="2:23" x14ac:dyDescent="0.25">
      <c r="B235" s="4">
        <v>30005434</v>
      </c>
      <c r="C235" s="4">
        <v>0</v>
      </c>
      <c r="D235" s="5">
        <v>21030011</v>
      </c>
      <c r="E235" s="4" t="s">
        <v>363</v>
      </c>
      <c r="F235" s="4">
        <v>1061</v>
      </c>
      <c r="G235" s="6">
        <v>39082</v>
      </c>
      <c r="H235" s="7">
        <v>1874902</v>
      </c>
      <c r="I235" s="7">
        <v>0</v>
      </c>
      <c r="J235" s="7">
        <v>0</v>
      </c>
      <c r="K235" s="7">
        <v>0</v>
      </c>
      <c r="L235" s="7">
        <f t="shared" si="20"/>
        <v>1874902</v>
      </c>
      <c r="M235" s="7">
        <v>-1168884</v>
      </c>
      <c r="N235" s="7">
        <v>-56952</v>
      </c>
      <c r="O235" s="7">
        <v>0</v>
      </c>
      <c r="P235" s="7">
        <f t="shared" si="21"/>
        <v>-1225836</v>
      </c>
      <c r="Q235" s="7">
        <f t="shared" si="18"/>
        <v>706018</v>
      </c>
      <c r="R235" s="7">
        <f t="shared" si="19"/>
        <v>649066</v>
      </c>
      <c r="S235" s="5" t="s">
        <v>135</v>
      </c>
      <c r="T235" s="5">
        <v>100801</v>
      </c>
      <c r="U235" s="5" t="s">
        <v>32</v>
      </c>
      <c r="V235" s="5">
        <v>47030001</v>
      </c>
      <c r="W235" s="5" t="s">
        <v>28</v>
      </c>
    </row>
    <row r="236" spans="2:23" x14ac:dyDescent="0.25">
      <c r="B236" s="4">
        <v>30005437</v>
      </c>
      <c r="C236" s="4">
        <v>0</v>
      </c>
      <c r="D236" s="5">
        <v>21030011</v>
      </c>
      <c r="E236" s="4" t="s">
        <v>364</v>
      </c>
      <c r="F236" s="4">
        <v>1061</v>
      </c>
      <c r="G236" s="6">
        <v>39082</v>
      </c>
      <c r="H236" s="7">
        <v>1991726</v>
      </c>
      <c r="I236" s="7">
        <v>0</v>
      </c>
      <c r="J236" s="7">
        <v>0</v>
      </c>
      <c r="K236" s="7">
        <v>0</v>
      </c>
      <c r="L236" s="7">
        <f t="shared" si="20"/>
        <v>1991726</v>
      </c>
      <c r="M236" s="7">
        <v>-1241718</v>
      </c>
      <c r="N236" s="7">
        <v>-60501</v>
      </c>
      <c r="O236" s="7">
        <v>0</v>
      </c>
      <c r="P236" s="7">
        <f t="shared" si="21"/>
        <v>-1302219</v>
      </c>
      <c r="Q236" s="7">
        <f t="shared" si="18"/>
        <v>750008</v>
      </c>
      <c r="R236" s="7">
        <f t="shared" si="19"/>
        <v>689507</v>
      </c>
      <c r="S236" s="5" t="s">
        <v>135</v>
      </c>
      <c r="T236" s="5">
        <v>100801</v>
      </c>
      <c r="U236" s="5" t="s">
        <v>32</v>
      </c>
      <c r="V236" s="5">
        <v>47030001</v>
      </c>
      <c r="W236" s="5" t="s">
        <v>28</v>
      </c>
    </row>
    <row r="237" spans="2:23" x14ac:dyDescent="0.25">
      <c r="B237" s="4">
        <v>30005453</v>
      </c>
      <c r="C237" s="4">
        <v>0</v>
      </c>
      <c r="D237" s="5">
        <v>21030011</v>
      </c>
      <c r="E237" s="4" t="s">
        <v>365</v>
      </c>
      <c r="F237" s="4">
        <v>1061</v>
      </c>
      <c r="G237" s="6">
        <v>39082</v>
      </c>
      <c r="H237" s="7">
        <v>2655034</v>
      </c>
      <c r="I237" s="7">
        <v>0</v>
      </c>
      <c r="J237" s="7">
        <v>0</v>
      </c>
      <c r="K237" s="7">
        <v>0</v>
      </c>
      <c r="L237" s="7">
        <f t="shared" si="20"/>
        <v>2655034</v>
      </c>
      <c r="M237" s="7">
        <v>-1655246</v>
      </c>
      <c r="N237" s="7">
        <v>-80649</v>
      </c>
      <c r="O237" s="7">
        <v>0</v>
      </c>
      <c r="P237" s="7">
        <f t="shared" si="21"/>
        <v>-1735895</v>
      </c>
      <c r="Q237" s="7">
        <f t="shared" si="18"/>
        <v>999788</v>
      </c>
      <c r="R237" s="7">
        <f t="shared" si="19"/>
        <v>919139</v>
      </c>
      <c r="S237" s="5" t="s">
        <v>135</v>
      </c>
      <c r="T237" s="5">
        <v>100801</v>
      </c>
      <c r="U237" s="5" t="s">
        <v>32</v>
      </c>
      <c r="V237" s="5">
        <v>47030001</v>
      </c>
      <c r="W237" s="5" t="s">
        <v>28</v>
      </c>
    </row>
    <row r="238" spans="2:23" x14ac:dyDescent="0.25">
      <c r="B238" s="4">
        <v>30005460</v>
      </c>
      <c r="C238" s="4">
        <v>0</v>
      </c>
      <c r="D238" s="5">
        <v>21030011</v>
      </c>
      <c r="E238" s="4" t="s">
        <v>366</v>
      </c>
      <c r="F238" s="4">
        <v>1061</v>
      </c>
      <c r="G238" s="6">
        <v>39082</v>
      </c>
      <c r="H238" s="7">
        <v>2985820</v>
      </c>
      <c r="I238" s="7">
        <v>0</v>
      </c>
      <c r="J238" s="7">
        <v>0</v>
      </c>
      <c r="K238" s="7">
        <v>0</v>
      </c>
      <c r="L238" s="7">
        <f t="shared" si="20"/>
        <v>2985820</v>
      </c>
      <c r="M238" s="7">
        <v>-1861471</v>
      </c>
      <c r="N238" s="7">
        <v>-90697</v>
      </c>
      <c r="O238" s="7">
        <v>0</v>
      </c>
      <c r="P238" s="7">
        <f t="shared" si="21"/>
        <v>-1952168</v>
      </c>
      <c r="Q238" s="7">
        <f t="shared" si="18"/>
        <v>1124349</v>
      </c>
      <c r="R238" s="7">
        <f t="shared" si="19"/>
        <v>1033652</v>
      </c>
      <c r="S238" s="5" t="s">
        <v>135</v>
      </c>
      <c r="T238" s="5">
        <v>100801</v>
      </c>
      <c r="U238" s="5" t="s">
        <v>32</v>
      </c>
      <c r="V238" s="5">
        <v>47030001</v>
      </c>
      <c r="W238" s="5" t="s">
        <v>28</v>
      </c>
    </row>
    <row r="239" spans="2:23" x14ac:dyDescent="0.25">
      <c r="B239" s="4">
        <v>30005463</v>
      </c>
      <c r="C239" s="4">
        <v>0</v>
      </c>
      <c r="D239" s="5">
        <v>21030011</v>
      </c>
      <c r="E239" s="4" t="s">
        <v>367</v>
      </c>
      <c r="F239" s="4">
        <v>1061</v>
      </c>
      <c r="G239" s="6">
        <v>39082</v>
      </c>
      <c r="H239" s="7">
        <v>3069435</v>
      </c>
      <c r="I239" s="7">
        <v>0</v>
      </c>
      <c r="J239" s="7">
        <v>0</v>
      </c>
      <c r="K239" s="7">
        <v>0</v>
      </c>
      <c r="L239" s="7">
        <f t="shared" si="20"/>
        <v>3069435</v>
      </c>
      <c r="M239" s="7">
        <v>-1913601</v>
      </c>
      <c r="N239" s="7">
        <v>-93237</v>
      </c>
      <c r="O239" s="7">
        <v>0</v>
      </c>
      <c r="P239" s="7">
        <f t="shared" si="21"/>
        <v>-2006838</v>
      </c>
      <c r="Q239" s="7">
        <f t="shared" si="18"/>
        <v>1155834</v>
      </c>
      <c r="R239" s="7">
        <f t="shared" si="19"/>
        <v>1062597</v>
      </c>
      <c r="S239" s="5" t="s">
        <v>135</v>
      </c>
      <c r="T239" s="5">
        <v>100801</v>
      </c>
      <c r="U239" s="5" t="s">
        <v>32</v>
      </c>
      <c r="V239" s="5">
        <v>47030001</v>
      </c>
      <c r="W239" s="5" t="s">
        <v>28</v>
      </c>
    </row>
    <row r="240" spans="2:23" x14ac:dyDescent="0.25">
      <c r="B240" s="4">
        <v>30005464</v>
      </c>
      <c r="C240" s="4">
        <v>0</v>
      </c>
      <c r="D240" s="5">
        <v>21030011</v>
      </c>
      <c r="E240" s="4" t="s">
        <v>368</v>
      </c>
      <c r="F240" s="4">
        <v>1061</v>
      </c>
      <c r="G240" s="6">
        <v>39082</v>
      </c>
      <c r="H240" s="7">
        <v>3081522</v>
      </c>
      <c r="I240" s="7">
        <v>0</v>
      </c>
      <c r="J240" s="7">
        <v>0</v>
      </c>
      <c r="K240" s="7">
        <v>0</v>
      </c>
      <c r="L240" s="7">
        <f t="shared" si="20"/>
        <v>3081522</v>
      </c>
      <c r="M240" s="7">
        <v>-1921135</v>
      </c>
      <c r="N240" s="7">
        <v>-93604</v>
      </c>
      <c r="O240" s="7">
        <v>0</v>
      </c>
      <c r="P240" s="7">
        <f t="shared" si="21"/>
        <v>-2014739</v>
      </c>
      <c r="Q240" s="7">
        <f t="shared" si="18"/>
        <v>1160387</v>
      </c>
      <c r="R240" s="7">
        <f t="shared" si="19"/>
        <v>1066783</v>
      </c>
      <c r="S240" s="5" t="s">
        <v>135</v>
      </c>
      <c r="T240" s="5">
        <v>100801</v>
      </c>
      <c r="U240" s="5" t="s">
        <v>32</v>
      </c>
      <c r="V240" s="5">
        <v>47030001</v>
      </c>
      <c r="W240" s="5" t="s">
        <v>28</v>
      </c>
    </row>
    <row r="241" spans="2:23" x14ac:dyDescent="0.25">
      <c r="B241" s="4">
        <v>30005466</v>
      </c>
      <c r="C241" s="4">
        <v>0</v>
      </c>
      <c r="D241" s="5">
        <v>21030011</v>
      </c>
      <c r="E241" s="4" t="s">
        <v>369</v>
      </c>
      <c r="F241" s="4">
        <v>1061</v>
      </c>
      <c r="G241" s="6">
        <v>39082</v>
      </c>
      <c r="H241" s="7">
        <v>3105276</v>
      </c>
      <c r="I241" s="7">
        <v>0</v>
      </c>
      <c r="J241" s="7">
        <v>0</v>
      </c>
      <c r="K241" s="7">
        <v>0</v>
      </c>
      <c r="L241" s="7">
        <f t="shared" si="20"/>
        <v>3105276</v>
      </c>
      <c r="M241" s="7">
        <v>-1935947</v>
      </c>
      <c r="N241" s="7">
        <v>-94326</v>
      </c>
      <c r="O241" s="7">
        <v>0</v>
      </c>
      <c r="P241" s="7">
        <f t="shared" si="21"/>
        <v>-2030273</v>
      </c>
      <c r="Q241" s="7">
        <f t="shared" si="18"/>
        <v>1169329</v>
      </c>
      <c r="R241" s="7">
        <f t="shared" si="19"/>
        <v>1075003</v>
      </c>
      <c r="S241" s="5" t="s">
        <v>135</v>
      </c>
      <c r="T241" s="5">
        <v>100801</v>
      </c>
      <c r="U241" s="5" t="s">
        <v>32</v>
      </c>
      <c r="V241" s="5">
        <v>47030001</v>
      </c>
      <c r="W241" s="5" t="s">
        <v>28</v>
      </c>
    </row>
    <row r="242" spans="2:23" x14ac:dyDescent="0.25">
      <c r="B242" s="4">
        <v>30005468</v>
      </c>
      <c r="C242" s="4">
        <v>0</v>
      </c>
      <c r="D242" s="5">
        <v>21030011</v>
      </c>
      <c r="E242" s="4" t="s">
        <v>370</v>
      </c>
      <c r="F242" s="4">
        <v>1061</v>
      </c>
      <c r="G242" s="6">
        <v>39082</v>
      </c>
      <c r="H242" s="7">
        <v>3229985</v>
      </c>
      <c r="I242" s="7">
        <v>0</v>
      </c>
      <c r="J242" s="7">
        <v>0</v>
      </c>
      <c r="K242" s="7">
        <v>0</v>
      </c>
      <c r="L242" s="7">
        <f t="shared" si="20"/>
        <v>3229985</v>
      </c>
      <c r="M242" s="7">
        <v>-2013695</v>
      </c>
      <c r="N242" s="7">
        <v>-98114</v>
      </c>
      <c r="O242" s="7">
        <v>0</v>
      </c>
      <c r="P242" s="7">
        <f t="shared" si="21"/>
        <v>-2111809</v>
      </c>
      <c r="Q242" s="7">
        <f t="shared" si="18"/>
        <v>1216290</v>
      </c>
      <c r="R242" s="7">
        <f t="shared" si="19"/>
        <v>1118176</v>
      </c>
      <c r="S242" s="5" t="s">
        <v>135</v>
      </c>
      <c r="T242" s="5">
        <v>100801</v>
      </c>
      <c r="U242" s="5" t="s">
        <v>32</v>
      </c>
      <c r="V242" s="5">
        <v>47030001</v>
      </c>
      <c r="W242" s="5" t="s">
        <v>28</v>
      </c>
    </row>
    <row r="243" spans="2:23" x14ac:dyDescent="0.25">
      <c r="B243" s="4">
        <v>30005481</v>
      </c>
      <c r="C243" s="4">
        <v>0</v>
      </c>
      <c r="D243" s="5">
        <v>21030011</v>
      </c>
      <c r="E243" s="4" t="s">
        <v>371</v>
      </c>
      <c r="F243" s="4">
        <v>1061</v>
      </c>
      <c r="G243" s="6">
        <v>39082</v>
      </c>
      <c r="H243" s="7">
        <v>4040264</v>
      </c>
      <c r="I243" s="7">
        <v>0</v>
      </c>
      <c r="J243" s="7">
        <v>0</v>
      </c>
      <c r="K243" s="7">
        <v>0</v>
      </c>
      <c r="L243" s="7">
        <f t="shared" si="20"/>
        <v>4040264</v>
      </c>
      <c r="M243" s="7">
        <v>-2518853</v>
      </c>
      <c r="N243" s="7">
        <v>-122727</v>
      </c>
      <c r="O243" s="7">
        <v>0</v>
      </c>
      <c r="P243" s="7">
        <f t="shared" si="21"/>
        <v>-2641580</v>
      </c>
      <c r="Q243" s="7">
        <f t="shared" si="18"/>
        <v>1521411</v>
      </c>
      <c r="R243" s="7">
        <f t="shared" si="19"/>
        <v>1398684</v>
      </c>
      <c r="S243" s="5" t="s">
        <v>135</v>
      </c>
      <c r="T243" s="5">
        <v>100801</v>
      </c>
      <c r="U243" s="5" t="s">
        <v>32</v>
      </c>
      <c r="V243" s="5">
        <v>47030001</v>
      </c>
      <c r="W243" s="5" t="s">
        <v>28</v>
      </c>
    </row>
    <row r="244" spans="2:23" x14ac:dyDescent="0.25">
      <c r="B244" s="4">
        <v>30005482</v>
      </c>
      <c r="C244" s="4">
        <v>0</v>
      </c>
      <c r="D244" s="5">
        <v>21030011</v>
      </c>
      <c r="E244" s="4" t="s">
        <v>372</v>
      </c>
      <c r="F244" s="4">
        <v>1061</v>
      </c>
      <c r="G244" s="6">
        <v>39082</v>
      </c>
      <c r="H244" s="7">
        <v>4040817</v>
      </c>
      <c r="I244" s="7">
        <v>0</v>
      </c>
      <c r="J244" s="7">
        <v>0</v>
      </c>
      <c r="K244" s="7">
        <v>0</v>
      </c>
      <c r="L244" s="7">
        <f t="shared" si="20"/>
        <v>4040817</v>
      </c>
      <c r="M244" s="7">
        <v>-2519199</v>
      </c>
      <c r="N244" s="7">
        <v>-122744</v>
      </c>
      <c r="O244" s="7">
        <v>0</v>
      </c>
      <c r="P244" s="7">
        <f t="shared" si="21"/>
        <v>-2641943</v>
      </c>
      <c r="Q244" s="7">
        <f t="shared" si="18"/>
        <v>1521618</v>
      </c>
      <c r="R244" s="7">
        <f t="shared" si="19"/>
        <v>1398874</v>
      </c>
      <c r="S244" s="5" t="s">
        <v>135</v>
      </c>
      <c r="T244" s="5">
        <v>100801</v>
      </c>
      <c r="U244" s="5" t="s">
        <v>32</v>
      </c>
      <c r="V244" s="5">
        <v>47030001</v>
      </c>
      <c r="W244" s="5" t="s">
        <v>28</v>
      </c>
    </row>
    <row r="245" spans="2:23" x14ac:dyDescent="0.25">
      <c r="B245" s="4">
        <v>30005484</v>
      </c>
      <c r="C245" s="4">
        <v>0</v>
      </c>
      <c r="D245" s="5">
        <v>21030011</v>
      </c>
      <c r="E245" s="4" t="s">
        <v>373</v>
      </c>
      <c r="F245" s="4">
        <v>1061</v>
      </c>
      <c r="G245" s="6">
        <v>40179</v>
      </c>
      <c r="H245" s="7">
        <v>2672989</v>
      </c>
      <c r="I245" s="7">
        <v>0</v>
      </c>
      <c r="J245" s="7">
        <v>0</v>
      </c>
      <c r="K245" s="7">
        <v>0</v>
      </c>
      <c r="L245" s="7">
        <f t="shared" si="20"/>
        <v>2672989</v>
      </c>
      <c r="M245" s="7">
        <v>-1260359</v>
      </c>
      <c r="N245" s="7">
        <v>-92994</v>
      </c>
      <c r="O245" s="7">
        <v>0</v>
      </c>
      <c r="P245" s="7">
        <f t="shared" si="21"/>
        <v>-1353353</v>
      </c>
      <c r="Q245" s="7">
        <f t="shared" si="18"/>
        <v>1412630</v>
      </c>
      <c r="R245" s="7">
        <f t="shared" si="19"/>
        <v>1319636</v>
      </c>
      <c r="S245" s="5" t="s">
        <v>135</v>
      </c>
      <c r="T245" s="5">
        <v>100801</v>
      </c>
      <c r="U245" s="5" t="s">
        <v>32</v>
      </c>
      <c r="V245" s="5">
        <v>47030001</v>
      </c>
      <c r="W245" s="5" t="s">
        <v>28</v>
      </c>
    </row>
    <row r="246" spans="2:23" x14ac:dyDescent="0.25">
      <c r="B246" s="4">
        <v>30005489</v>
      </c>
      <c r="C246" s="4">
        <v>0</v>
      </c>
      <c r="D246" s="5">
        <v>21030011</v>
      </c>
      <c r="E246" s="4" t="s">
        <v>374</v>
      </c>
      <c r="F246" s="4">
        <v>1061</v>
      </c>
      <c r="G246" s="6">
        <v>39082</v>
      </c>
      <c r="H246" s="7">
        <v>4500682</v>
      </c>
      <c r="I246" s="7">
        <v>0</v>
      </c>
      <c r="J246" s="7">
        <v>0</v>
      </c>
      <c r="K246" s="7">
        <v>0</v>
      </c>
      <c r="L246" s="7">
        <f t="shared" si="20"/>
        <v>4500682</v>
      </c>
      <c r="M246" s="7">
        <v>-2805895</v>
      </c>
      <c r="N246" s="7">
        <v>-136712</v>
      </c>
      <c r="O246" s="7">
        <v>0</v>
      </c>
      <c r="P246" s="7">
        <f t="shared" si="21"/>
        <v>-2942607</v>
      </c>
      <c r="Q246" s="7">
        <f t="shared" si="18"/>
        <v>1694787</v>
      </c>
      <c r="R246" s="7">
        <f t="shared" si="19"/>
        <v>1558075</v>
      </c>
      <c r="S246" s="5" t="s">
        <v>135</v>
      </c>
      <c r="T246" s="5">
        <v>100801</v>
      </c>
      <c r="U246" s="5" t="s">
        <v>32</v>
      </c>
      <c r="V246" s="5">
        <v>47030001</v>
      </c>
      <c r="W246" s="5" t="s">
        <v>28</v>
      </c>
    </row>
    <row r="247" spans="2:23" x14ac:dyDescent="0.25">
      <c r="B247" s="4">
        <v>30005498</v>
      </c>
      <c r="C247" s="4">
        <v>0</v>
      </c>
      <c r="D247" s="5">
        <v>21030011</v>
      </c>
      <c r="E247" s="4" t="s">
        <v>375</v>
      </c>
      <c r="F247" s="4">
        <v>1061</v>
      </c>
      <c r="G247" s="6">
        <v>39082</v>
      </c>
      <c r="H247" s="7">
        <v>6405078</v>
      </c>
      <c r="I247" s="7">
        <v>0</v>
      </c>
      <c r="J247" s="7">
        <v>0</v>
      </c>
      <c r="K247" s="7">
        <v>0</v>
      </c>
      <c r="L247" s="7">
        <f t="shared" si="20"/>
        <v>6405078</v>
      </c>
      <c r="M247" s="7">
        <v>-3972955</v>
      </c>
      <c r="N247" s="7">
        <v>-196441</v>
      </c>
      <c r="O247" s="7">
        <v>0</v>
      </c>
      <c r="P247" s="7">
        <f t="shared" si="21"/>
        <v>-4169396</v>
      </c>
      <c r="Q247" s="7">
        <f t="shared" si="18"/>
        <v>2432123</v>
      </c>
      <c r="R247" s="7">
        <f t="shared" si="19"/>
        <v>2235682</v>
      </c>
      <c r="S247" s="5" t="s">
        <v>135</v>
      </c>
      <c r="T247" s="5">
        <v>100801</v>
      </c>
      <c r="U247" s="5" t="s">
        <v>32</v>
      </c>
      <c r="V247" s="5">
        <v>47030001</v>
      </c>
      <c r="W247" s="5" t="s">
        <v>28</v>
      </c>
    </row>
    <row r="248" spans="2:23" x14ac:dyDescent="0.25">
      <c r="B248" s="4">
        <v>30005500</v>
      </c>
      <c r="C248" s="4">
        <v>0</v>
      </c>
      <c r="D248" s="5">
        <v>21030011</v>
      </c>
      <c r="E248" s="4" t="s">
        <v>376</v>
      </c>
      <c r="F248" s="4">
        <v>1061</v>
      </c>
      <c r="G248" s="6">
        <v>39479</v>
      </c>
      <c r="H248" s="7">
        <v>4543867</v>
      </c>
      <c r="I248" s="7">
        <v>0</v>
      </c>
      <c r="J248" s="7">
        <v>0</v>
      </c>
      <c r="K248" s="7">
        <v>0</v>
      </c>
      <c r="L248" s="7">
        <f t="shared" si="20"/>
        <v>4543867</v>
      </c>
      <c r="M248" s="7">
        <v>-2598905</v>
      </c>
      <c r="N248" s="7">
        <v>-145136</v>
      </c>
      <c r="O248" s="7">
        <v>0</v>
      </c>
      <c r="P248" s="7">
        <f t="shared" si="21"/>
        <v>-2744041</v>
      </c>
      <c r="Q248" s="7">
        <f t="shared" si="18"/>
        <v>1944962</v>
      </c>
      <c r="R248" s="7">
        <f t="shared" si="19"/>
        <v>1799826</v>
      </c>
      <c r="S248" s="5" t="s">
        <v>135</v>
      </c>
      <c r="T248" s="5">
        <v>100801</v>
      </c>
      <c r="U248" s="5" t="s">
        <v>32</v>
      </c>
      <c r="V248" s="5">
        <v>47030001</v>
      </c>
      <c r="W248" s="5" t="s">
        <v>28</v>
      </c>
    </row>
    <row r="249" spans="2:23" x14ac:dyDescent="0.25">
      <c r="B249" s="4">
        <v>30005501</v>
      </c>
      <c r="C249" s="4">
        <v>0</v>
      </c>
      <c r="D249" s="5">
        <v>21030011</v>
      </c>
      <c r="E249" s="4" t="s">
        <v>377</v>
      </c>
      <c r="F249" s="4">
        <v>1061</v>
      </c>
      <c r="G249" s="6">
        <v>39082</v>
      </c>
      <c r="H249" s="7">
        <v>5501141</v>
      </c>
      <c r="I249" s="7">
        <v>0</v>
      </c>
      <c r="J249" s="7">
        <v>0</v>
      </c>
      <c r="K249" s="7">
        <v>0</v>
      </c>
      <c r="L249" s="7">
        <f t="shared" si="20"/>
        <v>5501141</v>
      </c>
      <c r="M249" s="7">
        <v>-3429618</v>
      </c>
      <c r="N249" s="7">
        <v>-167102</v>
      </c>
      <c r="O249" s="7">
        <v>0</v>
      </c>
      <c r="P249" s="7">
        <f t="shared" si="21"/>
        <v>-3596720</v>
      </c>
      <c r="Q249" s="7">
        <f t="shared" si="18"/>
        <v>2071523</v>
      </c>
      <c r="R249" s="7">
        <f t="shared" si="19"/>
        <v>1904421</v>
      </c>
      <c r="S249" s="5" t="s">
        <v>135</v>
      </c>
      <c r="T249" s="5">
        <v>100801</v>
      </c>
      <c r="U249" s="5" t="s">
        <v>32</v>
      </c>
      <c r="V249" s="5">
        <v>47030001</v>
      </c>
      <c r="W249" s="5" t="s">
        <v>28</v>
      </c>
    </row>
    <row r="250" spans="2:23" x14ac:dyDescent="0.25">
      <c r="B250" s="4">
        <v>30005507</v>
      </c>
      <c r="C250" s="4">
        <v>0</v>
      </c>
      <c r="D250" s="5">
        <v>21030011</v>
      </c>
      <c r="E250" s="4" t="s">
        <v>378</v>
      </c>
      <c r="F250" s="4">
        <v>1061</v>
      </c>
      <c r="G250" s="6">
        <v>39082</v>
      </c>
      <c r="H250" s="7">
        <v>5715247</v>
      </c>
      <c r="I250" s="7">
        <v>0</v>
      </c>
      <c r="J250" s="7">
        <v>0</v>
      </c>
      <c r="K250" s="7">
        <v>0</v>
      </c>
      <c r="L250" s="7">
        <f t="shared" si="20"/>
        <v>5715247</v>
      </c>
      <c r="M250" s="7">
        <v>-3563098</v>
      </c>
      <c r="N250" s="7">
        <v>-173606</v>
      </c>
      <c r="O250" s="7">
        <v>0</v>
      </c>
      <c r="P250" s="7">
        <f t="shared" si="21"/>
        <v>-3736704</v>
      </c>
      <c r="Q250" s="7">
        <f t="shared" si="18"/>
        <v>2152149</v>
      </c>
      <c r="R250" s="7">
        <f t="shared" si="19"/>
        <v>1978543</v>
      </c>
      <c r="S250" s="5" t="s">
        <v>135</v>
      </c>
      <c r="T250" s="5">
        <v>100801</v>
      </c>
      <c r="U250" s="5" t="s">
        <v>32</v>
      </c>
      <c r="V250" s="5">
        <v>47030001</v>
      </c>
      <c r="W250" s="5" t="s">
        <v>28</v>
      </c>
    </row>
    <row r="251" spans="2:23" x14ac:dyDescent="0.25">
      <c r="B251" s="4">
        <v>30005509</v>
      </c>
      <c r="C251" s="4">
        <v>0</v>
      </c>
      <c r="D251" s="5">
        <v>21030011</v>
      </c>
      <c r="E251" s="4" t="s">
        <v>379</v>
      </c>
      <c r="F251" s="4">
        <v>1061</v>
      </c>
      <c r="G251" s="6">
        <v>39082</v>
      </c>
      <c r="H251" s="7">
        <v>5754758</v>
      </c>
      <c r="I251" s="7">
        <v>0</v>
      </c>
      <c r="J251" s="7">
        <v>0</v>
      </c>
      <c r="K251" s="7">
        <v>0</v>
      </c>
      <c r="L251" s="7">
        <f t="shared" si="20"/>
        <v>5754758</v>
      </c>
      <c r="M251" s="7">
        <v>-3587731</v>
      </c>
      <c r="N251" s="7">
        <v>-174807</v>
      </c>
      <c r="O251" s="7">
        <v>0</v>
      </c>
      <c r="P251" s="7">
        <f t="shared" si="21"/>
        <v>-3762538</v>
      </c>
      <c r="Q251" s="7">
        <f t="shared" si="18"/>
        <v>2167027</v>
      </c>
      <c r="R251" s="7">
        <f t="shared" si="19"/>
        <v>1992220</v>
      </c>
      <c r="S251" s="5" t="s">
        <v>135</v>
      </c>
      <c r="T251" s="5">
        <v>100801</v>
      </c>
      <c r="U251" s="5" t="s">
        <v>32</v>
      </c>
      <c r="V251" s="5">
        <v>47030001</v>
      </c>
      <c r="W251" s="5" t="s">
        <v>28</v>
      </c>
    </row>
    <row r="252" spans="2:23" x14ac:dyDescent="0.25">
      <c r="B252" s="4">
        <v>30005513</v>
      </c>
      <c r="C252" s="4">
        <v>0</v>
      </c>
      <c r="D252" s="5">
        <v>21030011</v>
      </c>
      <c r="E252" s="4" t="s">
        <v>380</v>
      </c>
      <c r="F252" s="4">
        <v>1061</v>
      </c>
      <c r="G252" s="6">
        <v>39082</v>
      </c>
      <c r="H252" s="7">
        <v>6052427</v>
      </c>
      <c r="I252" s="7">
        <v>0</v>
      </c>
      <c r="J252" s="7">
        <v>0</v>
      </c>
      <c r="K252" s="7">
        <v>0</v>
      </c>
      <c r="L252" s="7">
        <f t="shared" si="20"/>
        <v>6052427</v>
      </c>
      <c r="M252" s="7">
        <v>-3773309</v>
      </c>
      <c r="N252" s="7">
        <v>-183848</v>
      </c>
      <c r="O252" s="7">
        <v>0</v>
      </c>
      <c r="P252" s="7">
        <f t="shared" si="21"/>
        <v>-3957157</v>
      </c>
      <c r="Q252" s="7">
        <f t="shared" si="18"/>
        <v>2279118</v>
      </c>
      <c r="R252" s="7">
        <f t="shared" si="19"/>
        <v>2095270</v>
      </c>
      <c r="S252" s="5" t="s">
        <v>135</v>
      </c>
      <c r="T252" s="5">
        <v>100801</v>
      </c>
      <c r="U252" s="5" t="s">
        <v>32</v>
      </c>
      <c r="V252" s="5">
        <v>47030001</v>
      </c>
      <c r="W252" s="5" t="s">
        <v>28</v>
      </c>
    </row>
    <row r="253" spans="2:23" x14ac:dyDescent="0.25">
      <c r="B253" s="4">
        <v>30005518</v>
      </c>
      <c r="C253" s="4">
        <v>0</v>
      </c>
      <c r="D253" s="5">
        <v>21030011</v>
      </c>
      <c r="E253" s="4" t="s">
        <v>381</v>
      </c>
      <c r="F253" s="4">
        <v>1061</v>
      </c>
      <c r="G253" s="6">
        <v>39082</v>
      </c>
      <c r="H253" s="7">
        <v>6440035</v>
      </c>
      <c r="I253" s="7">
        <v>0</v>
      </c>
      <c r="J253" s="7">
        <v>0</v>
      </c>
      <c r="K253" s="7">
        <v>0</v>
      </c>
      <c r="L253" s="7">
        <f t="shared" si="20"/>
        <v>6440035</v>
      </c>
      <c r="M253" s="7">
        <v>-4014958</v>
      </c>
      <c r="N253" s="7">
        <v>-195623</v>
      </c>
      <c r="O253" s="7">
        <v>0</v>
      </c>
      <c r="P253" s="7">
        <f t="shared" si="21"/>
        <v>-4210581</v>
      </c>
      <c r="Q253" s="7">
        <f t="shared" si="18"/>
        <v>2425077</v>
      </c>
      <c r="R253" s="7">
        <f t="shared" si="19"/>
        <v>2229454</v>
      </c>
      <c r="S253" s="5" t="s">
        <v>135</v>
      </c>
      <c r="T253" s="5">
        <v>100801</v>
      </c>
      <c r="U253" s="5" t="s">
        <v>32</v>
      </c>
      <c r="V253" s="5">
        <v>47030001</v>
      </c>
      <c r="W253" s="5" t="s">
        <v>28</v>
      </c>
    </row>
    <row r="254" spans="2:23" x14ac:dyDescent="0.25">
      <c r="B254" s="4">
        <v>30005525</v>
      </c>
      <c r="C254" s="4">
        <v>0</v>
      </c>
      <c r="D254" s="5">
        <v>21030011</v>
      </c>
      <c r="E254" s="4" t="s">
        <v>382</v>
      </c>
      <c r="F254" s="4">
        <v>1061</v>
      </c>
      <c r="G254" s="6">
        <v>39082</v>
      </c>
      <c r="H254" s="7">
        <v>7483097</v>
      </c>
      <c r="I254" s="7">
        <v>0</v>
      </c>
      <c r="J254" s="7">
        <v>0</v>
      </c>
      <c r="K254" s="7">
        <v>0</v>
      </c>
      <c r="L254" s="7">
        <f t="shared" si="20"/>
        <v>7483097</v>
      </c>
      <c r="M254" s="7">
        <v>-4665242</v>
      </c>
      <c r="N254" s="7">
        <v>-227307</v>
      </c>
      <c r="O254" s="7">
        <v>0</v>
      </c>
      <c r="P254" s="7">
        <f t="shared" si="21"/>
        <v>-4892549</v>
      </c>
      <c r="Q254" s="7">
        <f t="shared" si="18"/>
        <v>2817855</v>
      </c>
      <c r="R254" s="7">
        <f t="shared" si="19"/>
        <v>2590548</v>
      </c>
      <c r="S254" s="5" t="s">
        <v>135</v>
      </c>
      <c r="T254" s="5">
        <v>100801</v>
      </c>
      <c r="U254" s="5" t="s">
        <v>32</v>
      </c>
      <c r="V254" s="5">
        <v>47030001</v>
      </c>
      <c r="W254" s="5" t="s">
        <v>28</v>
      </c>
    </row>
    <row r="255" spans="2:23" x14ac:dyDescent="0.25">
      <c r="B255" s="4">
        <v>30005533</v>
      </c>
      <c r="C255" s="4">
        <v>0</v>
      </c>
      <c r="D255" s="5">
        <v>21030011</v>
      </c>
      <c r="E255" s="4" t="s">
        <v>383</v>
      </c>
      <c r="F255" s="4">
        <v>1061</v>
      </c>
      <c r="G255" s="6">
        <v>39082</v>
      </c>
      <c r="H255" s="7">
        <v>8598523</v>
      </c>
      <c r="I255" s="7">
        <v>0</v>
      </c>
      <c r="J255" s="7">
        <v>0</v>
      </c>
      <c r="K255" s="7">
        <v>0</v>
      </c>
      <c r="L255" s="7">
        <f t="shared" si="20"/>
        <v>8598523</v>
      </c>
      <c r="M255" s="7">
        <v>-5360642</v>
      </c>
      <c r="N255" s="7">
        <v>-261188</v>
      </c>
      <c r="O255" s="7">
        <v>0</v>
      </c>
      <c r="P255" s="7">
        <f t="shared" si="21"/>
        <v>-5621830</v>
      </c>
      <c r="Q255" s="7">
        <f t="shared" si="18"/>
        <v>3237881</v>
      </c>
      <c r="R255" s="7">
        <f t="shared" si="19"/>
        <v>2976693</v>
      </c>
      <c r="S255" s="5" t="s">
        <v>135</v>
      </c>
      <c r="T255" s="5">
        <v>100801</v>
      </c>
      <c r="U255" s="5" t="s">
        <v>32</v>
      </c>
      <c r="V255" s="5">
        <v>47030001</v>
      </c>
      <c r="W255" s="5" t="s">
        <v>28</v>
      </c>
    </row>
    <row r="256" spans="2:23" x14ac:dyDescent="0.25">
      <c r="B256" s="4">
        <v>30005538</v>
      </c>
      <c r="C256" s="4">
        <v>0</v>
      </c>
      <c r="D256" s="5">
        <v>21030011</v>
      </c>
      <c r="E256" s="4" t="s">
        <v>384</v>
      </c>
      <c r="F256" s="4">
        <v>1061</v>
      </c>
      <c r="G256" s="6">
        <v>39082</v>
      </c>
      <c r="H256" s="7">
        <v>9649211</v>
      </c>
      <c r="I256" s="7">
        <v>0</v>
      </c>
      <c r="J256" s="7">
        <v>0</v>
      </c>
      <c r="K256" s="7">
        <v>0</v>
      </c>
      <c r="L256" s="7">
        <f t="shared" si="20"/>
        <v>9649211</v>
      </c>
      <c r="M256" s="7">
        <v>-6015679</v>
      </c>
      <c r="N256" s="7">
        <v>-293104</v>
      </c>
      <c r="O256" s="7">
        <v>0</v>
      </c>
      <c r="P256" s="7">
        <f t="shared" si="21"/>
        <v>-6308783</v>
      </c>
      <c r="Q256" s="7">
        <f t="shared" si="18"/>
        <v>3633532</v>
      </c>
      <c r="R256" s="7">
        <f t="shared" si="19"/>
        <v>3340428</v>
      </c>
      <c r="S256" s="5" t="s">
        <v>135</v>
      </c>
      <c r="T256" s="5">
        <v>100801</v>
      </c>
      <c r="U256" s="5" t="s">
        <v>32</v>
      </c>
      <c r="V256" s="5">
        <v>47030001</v>
      </c>
      <c r="W256" s="5" t="s">
        <v>28</v>
      </c>
    </row>
    <row r="257" spans="2:23" x14ac:dyDescent="0.25">
      <c r="B257" s="4">
        <v>30005552</v>
      </c>
      <c r="C257" s="4">
        <v>0</v>
      </c>
      <c r="D257" s="5">
        <v>21030011</v>
      </c>
      <c r="E257" s="4" t="s">
        <v>385</v>
      </c>
      <c r="F257" s="4">
        <v>1061</v>
      </c>
      <c r="G257" s="6">
        <v>39447</v>
      </c>
      <c r="H257" s="7">
        <v>10920841</v>
      </c>
      <c r="I257" s="7">
        <v>0</v>
      </c>
      <c r="J257" s="7">
        <v>0</v>
      </c>
      <c r="K257" s="7">
        <v>0</v>
      </c>
      <c r="L257" s="7">
        <f t="shared" si="20"/>
        <v>10920841</v>
      </c>
      <c r="M257" s="7">
        <v>-6293098</v>
      </c>
      <c r="N257" s="7">
        <v>-347440</v>
      </c>
      <c r="O257" s="7">
        <v>0</v>
      </c>
      <c r="P257" s="7">
        <f t="shared" si="21"/>
        <v>-6640538</v>
      </c>
      <c r="Q257" s="7">
        <f t="shared" si="18"/>
        <v>4627743</v>
      </c>
      <c r="R257" s="7">
        <f t="shared" si="19"/>
        <v>4280303</v>
      </c>
      <c r="S257" s="5" t="s">
        <v>135</v>
      </c>
      <c r="T257" s="5">
        <v>100801</v>
      </c>
      <c r="U257" s="5" t="s">
        <v>32</v>
      </c>
      <c r="V257" s="5">
        <v>47030001</v>
      </c>
      <c r="W257" s="5" t="s">
        <v>28</v>
      </c>
    </row>
    <row r="258" spans="2:23" x14ac:dyDescent="0.25">
      <c r="B258" s="4">
        <v>30005555</v>
      </c>
      <c r="C258" s="4">
        <v>0</v>
      </c>
      <c r="D258" s="5">
        <v>21030011</v>
      </c>
      <c r="E258" s="4" t="s">
        <v>386</v>
      </c>
      <c r="F258" s="4">
        <v>1061</v>
      </c>
      <c r="G258" s="6">
        <v>39082</v>
      </c>
      <c r="H258" s="7">
        <v>13525954</v>
      </c>
      <c r="I258" s="7">
        <v>0</v>
      </c>
      <c r="J258" s="7">
        <v>0</v>
      </c>
      <c r="K258" s="7">
        <v>0</v>
      </c>
      <c r="L258" s="7">
        <f t="shared" si="20"/>
        <v>13525954</v>
      </c>
      <c r="M258" s="7">
        <v>-8432588</v>
      </c>
      <c r="N258" s="7">
        <v>-410864</v>
      </c>
      <c r="O258" s="7">
        <v>0</v>
      </c>
      <c r="P258" s="7">
        <f t="shared" si="21"/>
        <v>-8843452</v>
      </c>
      <c r="Q258" s="7">
        <f t="shared" si="18"/>
        <v>5093366</v>
      </c>
      <c r="R258" s="7">
        <f t="shared" si="19"/>
        <v>4682502</v>
      </c>
      <c r="S258" s="5" t="s">
        <v>135</v>
      </c>
      <c r="T258" s="5">
        <v>100801</v>
      </c>
      <c r="U258" s="5" t="s">
        <v>32</v>
      </c>
      <c r="V258" s="5">
        <v>47030001</v>
      </c>
      <c r="W258" s="5" t="s">
        <v>28</v>
      </c>
    </row>
    <row r="259" spans="2:23" x14ac:dyDescent="0.25">
      <c r="B259" s="4">
        <v>30005558</v>
      </c>
      <c r="C259" s="4">
        <v>0</v>
      </c>
      <c r="D259" s="5">
        <v>21030011</v>
      </c>
      <c r="E259" s="4" t="s">
        <v>387</v>
      </c>
      <c r="F259" s="4">
        <v>1061</v>
      </c>
      <c r="G259" s="6">
        <v>39082</v>
      </c>
      <c r="H259" s="7">
        <v>14788554</v>
      </c>
      <c r="I259" s="7">
        <v>0</v>
      </c>
      <c r="J259" s="7">
        <v>0</v>
      </c>
      <c r="K259" s="7">
        <v>0</v>
      </c>
      <c r="L259" s="7">
        <f t="shared" si="20"/>
        <v>14788554</v>
      </c>
      <c r="M259" s="7">
        <v>-9219742</v>
      </c>
      <c r="N259" s="7">
        <v>-449216</v>
      </c>
      <c r="O259" s="7">
        <v>0</v>
      </c>
      <c r="P259" s="7">
        <f t="shared" si="21"/>
        <v>-9668958</v>
      </c>
      <c r="Q259" s="7">
        <f t="shared" si="18"/>
        <v>5568812</v>
      </c>
      <c r="R259" s="7">
        <f t="shared" si="19"/>
        <v>5119596</v>
      </c>
      <c r="S259" s="5" t="s">
        <v>135</v>
      </c>
      <c r="T259" s="5">
        <v>100801</v>
      </c>
      <c r="U259" s="5" t="s">
        <v>32</v>
      </c>
      <c r="V259" s="5">
        <v>47030001</v>
      </c>
      <c r="W259" s="5" t="s">
        <v>28</v>
      </c>
    </row>
    <row r="260" spans="2:23" x14ac:dyDescent="0.25">
      <c r="B260" s="4">
        <v>30005559</v>
      </c>
      <c r="C260" s="4">
        <v>0</v>
      </c>
      <c r="D260" s="5">
        <v>21030011</v>
      </c>
      <c r="E260" s="4" t="s">
        <v>388</v>
      </c>
      <c r="F260" s="4">
        <v>1061</v>
      </c>
      <c r="G260" s="6">
        <v>39082</v>
      </c>
      <c r="H260" s="7">
        <v>14828813</v>
      </c>
      <c r="I260" s="7">
        <v>0</v>
      </c>
      <c r="J260" s="7">
        <v>0</v>
      </c>
      <c r="K260" s="7">
        <v>0</v>
      </c>
      <c r="L260" s="7">
        <f t="shared" si="20"/>
        <v>14828813</v>
      </c>
      <c r="M260" s="7">
        <v>-9244840</v>
      </c>
      <c r="N260" s="7">
        <v>-450439</v>
      </c>
      <c r="O260" s="7">
        <v>0</v>
      </c>
      <c r="P260" s="7">
        <f t="shared" si="21"/>
        <v>-9695279</v>
      </c>
      <c r="Q260" s="7">
        <f t="shared" si="18"/>
        <v>5583973</v>
      </c>
      <c r="R260" s="7">
        <f t="shared" si="19"/>
        <v>5133534</v>
      </c>
      <c r="S260" s="5" t="s">
        <v>135</v>
      </c>
      <c r="T260" s="5">
        <v>100801</v>
      </c>
      <c r="U260" s="5" t="s">
        <v>32</v>
      </c>
      <c r="V260" s="5">
        <v>47030001</v>
      </c>
      <c r="W260" s="5" t="s">
        <v>28</v>
      </c>
    </row>
    <row r="261" spans="2:23" x14ac:dyDescent="0.25">
      <c r="B261" s="4">
        <v>30005561</v>
      </c>
      <c r="C261" s="4">
        <v>0</v>
      </c>
      <c r="D261" s="5">
        <v>21030011</v>
      </c>
      <c r="E261" s="4" t="s">
        <v>352</v>
      </c>
      <c r="F261" s="4">
        <v>1061</v>
      </c>
      <c r="G261" s="6">
        <v>39447</v>
      </c>
      <c r="H261" s="7">
        <v>12955529</v>
      </c>
      <c r="I261" s="7">
        <v>0</v>
      </c>
      <c r="J261" s="7">
        <v>0</v>
      </c>
      <c r="K261" s="7">
        <v>0</v>
      </c>
      <c r="L261" s="7">
        <f t="shared" si="20"/>
        <v>12955529</v>
      </c>
      <c r="M261" s="7">
        <v>-7465578</v>
      </c>
      <c r="N261" s="7">
        <v>-412172</v>
      </c>
      <c r="O261" s="7">
        <v>0</v>
      </c>
      <c r="P261" s="7">
        <f t="shared" si="21"/>
        <v>-7877750</v>
      </c>
      <c r="Q261" s="7">
        <f t="shared" ref="Q261:Q324" si="22">H261+M261</f>
        <v>5489951</v>
      </c>
      <c r="R261" s="7">
        <f t="shared" ref="R261:R324" si="23">L261+P261</f>
        <v>5077779</v>
      </c>
      <c r="S261" s="5" t="s">
        <v>135</v>
      </c>
      <c r="T261" s="5">
        <v>100801</v>
      </c>
      <c r="U261" s="5" t="s">
        <v>32</v>
      </c>
      <c r="V261" s="5">
        <v>47030001</v>
      </c>
      <c r="W261" s="5" t="s">
        <v>28</v>
      </c>
    </row>
    <row r="262" spans="2:23" x14ac:dyDescent="0.25">
      <c r="B262" s="4">
        <v>30005562</v>
      </c>
      <c r="C262" s="4">
        <v>0</v>
      </c>
      <c r="D262" s="5">
        <v>21030011</v>
      </c>
      <c r="E262" s="4" t="s">
        <v>389</v>
      </c>
      <c r="F262" s="4">
        <v>1061</v>
      </c>
      <c r="G262" s="6">
        <v>39082</v>
      </c>
      <c r="H262" s="7">
        <v>19188650</v>
      </c>
      <c r="I262" s="7">
        <v>0</v>
      </c>
      <c r="J262" s="7">
        <v>0</v>
      </c>
      <c r="K262" s="7">
        <v>0</v>
      </c>
      <c r="L262" s="7">
        <f t="shared" si="20"/>
        <v>19188650</v>
      </c>
      <c r="M262" s="7">
        <v>-11902370</v>
      </c>
      <c r="N262" s="7">
        <v>-588506</v>
      </c>
      <c r="O262" s="7">
        <v>0</v>
      </c>
      <c r="P262" s="7">
        <f t="shared" si="21"/>
        <v>-12490876</v>
      </c>
      <c r="Q262" s="7">
        <f t="shared" si="22"/>
        <v>7286280</v>
      </c>
      <c r="R262" s="7">
        <f t="shared" si="23"/>
        <v>6697774</v>
      </c>
      <c r="S262" s="5" t="s">
        <v>135</v>
      </c>
      <c r="T262" s="5">
        <v>100801</v>
      </c>
      <c r="U262" s="5" t="s">
        <v>32</v>
      </c>
      <c r="V262" s="5">
        <v>47030001</v>
      </c>
      <c r="W262" s="5" t="s">
        <v>28</v>
      </c>
    </row>
    <row r="263" spans="2:23" x14ac:dyDescent="0.25">
      <c r="B263" s="4">
        <v>30005565</v>
      </c>
      <c r="C263" s="4">
        <v>0</v>
      </c>
      <c r="D263" s="5">
        <v>21030011</v>
      </c>
      <c r="E263" s="4" t="s">
        <v>390</v>
      </c>
      <c r="F263" s="4">
        <v>1061</v>
      </c>
      <c r="G263" s="6">
        <v>39082</v>
      </c>
      <c r="H263" s="7">
        <v>16997674</v>
      </c>
      <c r="I263" s="7">
        <v>0</v>
      </c>
      <c r="J263" s="7">
        <v>0</v>
      </c>
      <c r="K263" s="7">
        <v>0</v>
      </c>
      <c r="L263" s="7">
        <f t="shared" si="20"/>
        <v>16997674</v>
      </c>
      <c r="M263" s="7">
        <v>-10596989</v>
      </c>
      <c r="N263" s="7">
        <v>-516321</v>
      </c>
      <c r="O263" s="7">
        <v>0</v>
      </c>
      <c r="P263" s="7">
        <f t="shared" si="21"/>
        <v>-11113310</v>
      </c>
      <c r="Q263" s="7">
        <f t="shared" si="22"/>
        <v>6400685</v>
      </c>
      <c r="R263" s="7">
        <f t="shared" si="23"/>
        <v>5884364</v>
      </c>
      <c r="S263" s="5" t="s">
        <v>135</v>
      </c>
      <c r="T263" s="5">
        <v>100801</v>
      </c>
      <c r="U263" s="5" t="s">
        <v>32</v>
      </c>
      <c r="V263" s="5">
        <v>47030001</v>
      </c>
      <c r="W263" s="5" t="s">
        <v>28</v>
      </c>
    </row>
    <row r="264" spans="2:23" x14ac:dyDescent="0.25">
      <c r="B264" s="4">
        <v>30005572</v>
      </c>
      <c r="C264" s="4">
        <v>0</v>
      </c>
      <c r="D264" s="5">
        <v>21030011</v>
      </c>
      <c r="E264" s="4" t="s">
        <v>387</v>
      </c>
      <c r="F264" s="4">
        <v>1061</v>
      </c>
      <c r="G264" s="6">
        <v>39082</v>
      </c>
      <c r="H264" s="7">
        <v>22518887</v>
      </c>
      <c r="I264" s="7">
        <v>0</v>
      </c>
      <c r="J264" s="7">
        <v>0</v>
      </c>
      <c r="K264" s="7">
        <v>0</v>
      </c>
      <c r="L264" s="7">
        <f t="shared" si="20"/>
        <v>22518887</v>
      </c>
      <c r="M264" s="7">
        <v>-14039119</v>
      </c>
      <c r="N264" s="7">
        <v>-684033</v>
      </c>
      <c r="O264" s="7">
        <v>0</v>
      </c>
      <c r="P264" s="7">
        <f t="shared" si="21"/>
        <v>-14723152</v>
      </c>
      <c r="Q264" s="7">
        <f t="shared" si="22"/>
        <v>8479768</v>
      </c>
      <c r="R264" s="7">
        <f t="shared" si="23"/>
        <v>7795735</v>
      </c>
      <c r="S264" s="5" t="s">
        <v>135</v>
      </c>
      <c r="T264" s="5">
        <v>100801</v>
      </c>
      <c r="U264" s="5" t="s">
        <v>32</v>
      </c>
      <c r="V264" s="5">
        <v>47030001</v>
      </c>
      <c r="W264" s="5" t="s">
        <v>28</v>
      </c>
    </row>
    <row r="265" spans="2:23" x14ac:dyDescent="0.25">
      <c r="B265" s="4">
        <v>30005573</v>
      </c>
      <c r="C265" s="4">
        <v>0</v>
      </c>
      <c r="D265" s="5">
        <v>21030011</v>
      </c>
      <c r="E265" s="4" t="s">
        <v>391</v>
      </c>
      <c r="F265" s="4">
        <v>1061</v>
      </c>
      <c r="G265" s="6">
        <v>39082</v>
      </c>
      <c r="H265" s="7">
        <v>23118361</v>
      </c>
      <c r="I265" s="7">
        <v>0</v>
      </c>
      <c r="J265" s="7">
        <v>0</v>
      </c>
      <c r="K265" s="7">
        <v>0</v>
      </c>
      <c r="L265" s="7">
        <f t="shared" si="20"/>
        <v>23118361</v>
      </c>
      <c r="M265" s="7">
        <v>-14412855</v>
      </c>
      <c r="N265" s="7">
        <v>-702243</v>
      </c>
      <c r="O265" s="7">
        <v>0</v>
      </c>
      <c r="P265" s="7">
        <f t="shared" si="21"/>
        <v>-15115098</v>
      </c>
      <c r="Q265" s="7">
        <f t="shared" si="22"/>
        <v>8705506</v>
      </c>
      <c r="R265" s="7">
        <f t="shared" si="23"/>
        <v>8003263</v>
      </c>
      <c r="S265" s="5" t="s">
        <v>135</v>
      </c>
      <c r="T265" s="5">
        <v>100801</v>
      </c>
      <c r="U265" s="5" t="s">
        <v>32</v>
      </c>
      <c r="V265" s="5">
        <v>47030001</v>
      </c>
      <c r="W265" s="5" t="s">
        <v>28</v>
      </c>
    </row>
    <row r="266" spans="2:23" x14ac:dyDescent="0.25">
      <c r="B266" s="4">
        <v>30005574</v>
      </c>
      <c r="C266" s="4">
        <v>0</v>
      </c>
      <c r="D266" s="5">
        <v>21030011</v>
      </c>
      <c r="E266" s="4" t="s">
        <v>392</v>
      </c>
      <c r="F266" s="4">
        <v>1061</v>
      </c>
      <c r="G266" s="6">
        <v>39082</v>
      </c>
      <c r="H266" s="7">
        <v>23546257</v>
      </c>
      <c r="I266" s="7">
        <v>0</v>
      </c>
      <c r="J266" s="7">
        <v>0</v>
      </c>
      <c r="K266" s="7">
        <v>0</v>
      </c>
      <c r="L266" s="7">
        <f t="shared" si="20"/>
        <v>23546257</v>
      </c>
      <c r="M266" s="7">
        <v>-14679620</v>
      </c>
      <c r="N266" s="7">
        <v>-715240</v>
      </c>
      <c r="O266" s="7">
        <v>0</v>
      </c>
      <c r="P266" s="7">
        <f t="shared" si="21"/>
        <v>-15394860</v>
      </c>
      <c r="Q266" s="7">
        <f t="shared" si="22"/>
        <v>8866637</v>
      </c>
      <c r="R266" s="7">
        <f t="shared" si="23"/>
        <v>8151397</v>
      </c>
      <c r="S266" s="5" t="s">
        <v>135</v>
      </c>
      <c r="T266" s="5">
        <v>100801</v>
      </c>
      <c r="U266" s="5" t="s">
        <v>32</v>
      </c>
      <c r="V266" s="5">
        <v>47030001</v>
      </c>
      <c r="W266" s="5" t="s">
        <v>28</v>
      </c>
    </row>
    <row r="267" spans="2:23" x14ac:dyDescent="0.25">
      <c r="B267" s="4">
        <v>30005579</v>
      </c>
      <c r="C267" s="4">
        <v>0</v>
      </c>
      <c r="D267" s="5">
        <v>21030011</v>
      </c>
      <c r="E267" s="4" t="s">
        <v>393</v>
      </c>
      <c r="F267" s="4">
        <v>1061</v>
      </c>
      <c r="G267" s="6">
        <v>39082</v>
      </c>
      <c r="H267" s="7">
        <v>29189837</v>
      </c>
      <c r="I267" s="7">
        <v>0</v>
      </c>
      <c r="J267" s="7">
        <v>0</v>
      </c>
      <c r="K267" s="7">
        <v>0</v>
      </c>
      <c r="L267" s="7">
        <f t="shared" ref="L267:L330" si="24">SUM(H267:K267)</f>
        <v>29189837</v>
      </c>
      <c r="M267" s="7">
        <v>-18198042</v>
      </c>
      <c r="N267" s="7">
        <v>-886669</v>
      </c>
      <c r="O267" s="7">
        <v>0</v>
      </c>
      <c r="P267" s="7">
        <f t="shared" si="21"/>
        <v>-19084711</v>
      </c>
      <c r="Q267" s="7">
        <f t="shared" si="22"/>
        <v>10991795</v>
      </c>
      <c r="R267" s="7">
        <f t="shared" si="23"/>
        <v>10105126</v>
      </c>
      <c r="S267" s="5" t="s">
        <v>135</v>
      </c>
      <c r="T267" s="5">
        <v>100801</v>
      </c>
      <c r="U267" s="5" t="s">
        <v>32</v>
      </c>
      <c r="V267" s="5">
        <v>47030001</v>
      </c>
      <c r="W267" s="5" t="s">
        <v>28</v>
      </c>
    </row>
    <row r="268" spans="2:23" x14ac:dyDescent="0.25">
      <c r="B268" s="4">
        <v>30005581</v>
      </c>
      <c r="C268" s="4">
        <v>0</v>
      </c>
      <c r="D268" s="5">
        <v>21030011</v>
      </c>
      <c r="E268" s="4" t="s">
        <v>394</v>
      </c>
      <c r="F268" s="4">
        <v>1061</v>
      </c>
      <c r="G268" s="6">
        <v>39082</v>
      </c>
      <c r="H268" s="7">
        <v>30803265</v>
      </c>
      <c r="I268" s="7">
        <v>0</v>
      </c>
      <c r="J268" s="7">
        <v>0</v>
      </c>
      <c r="K268" s="7">
        <v>0</v>
      </c>
      <c r="L268" s="7">
        <f t="shared" si="24"/>
        <v>30803265</v>
      </c>
      <c r="M268" s="7">
        <v>-19203911</v>
      </c>
      <c r="N268" s="7">
        <v>-935679</v>
      </c>
      <c r="O268" s="7">
        <v>0</v>
      </c>
      <c r="P268" s="7">
        <f t="shared" si="21"/>
        <v>-20139590</v>
      </c>
      <c r="Q268" s="7">
        <f t="shared" si="22"/>
        <v>11599354</v>
      </c>
      <c r="R268" s="7">
        <f t="shared" si="23"/>
        <v>10663675</v>
      </c>
      <c r="S268" s="5" t="s">
        <v>135</v>
      </c>
      <c r="T268" s="5">
        <v>100801</v>
      </c>
      <c r="U268" s="5" t="s">
        <v>32</v>
      </c>
      <c r="V268" s="5">
        <v>47030001</v>
      </c>
      <c r="W268" s="5" t="s">
        <v>28</v>
      </c>
    </row>
    <row r="269" spans="2:23" x14ac:dyDescent="0.25">
      <c r="B269" s="4">
        <v>30005584</v>
      </c>
      <c r="C269" s="4">
        <v>0</v>
      </c>
      <c r="D269" s="5">
        <v>21030011</v>
      </c>
      <c r="E269" s="4" t="s">
        <v>395</v>
      </c>
      <c r="F269" s="4">
        <v>1061</v>
      </c>
      <c r="G269" s="6">
        <v>39082</v>
      </c>
      <c r="H269" s="7">
        <v>32044001</v>
      </c>
      <c r="I269" s="7">
        <v>0</v>
      </c>
      <c r="J269" s="7">
        <v>0</v>
      </c>
      <c r="K269" s="7">
        <v>0</v>
      </c>
      <c r="L269" s="7">
        <f t="shared" si="24"/>
        <v>32044001</v>
      </c>
      <c r="M269" s="7">
        <v>-19977434</v>
      </c>
      <c r="N269" s="7">
        <v>-973367</v>
      </c>
      <c r="O269" s="7">
        <v>0</v>
      </c>
      <c r="P269" s="7">
        <f t="shared" si="21"/>
        <v>-20950801</v>
      </c>
      <c r="Q269" s="7">
        <f t="shared" si="22"/>
        <v>12066567</v>
      </c>
      <c r="R269" s="7">
        <f t="shared" si="23"/>
        <v>11093200</v>
      </c>
      <c r="S269" s="5" t="s">
        <v>135</v>
      </c>
      <c r="T269" s="5">
        <v>100801</v>
      </c>
      <c r="U269" s="5" t="s">
        <v>32</v>
      </c>
      <c r="V269" s="5">
        <v>47030001</v>
      </c>
      <c r="W269" s="5" t="s">
        <v>28</v>
      </c>
    </row>
    <row r="270" spans="2:23" x14ac:dyDescent="0.25">
      <c r="B270" s="4">
        <v>30005585</v>
      </c>
      <c r="C270" s="4">
        <v>0</v>
      </c>
      <c r="D270" s="5">
        <v>21030011</v>
      </c>
      <c r="E270" s="4" t="s">
        <v>396</v>
      </c>
      <c r="F270" s="4">
        <v>1061</v>
      </c>
      <c r="G270" s="6">
        <v>39082</v>
      </c>
      <c r="H270" s="7">
        <v>33577874</v>
      </c>
      <c r="I270" s="7">
        <v>0</v>
      </c>
      <c r="J270" s="7">
        <v>0</v>
      </c>
      <c r="K270" s="7">
        <v>0</v>
      </c>
      <c r="L270" s="7">
        <f t="shared" si="24"/>
        <v>33577874</v>
      </c>
      <c r="M270" s="7">
        <v>-20933707</v>
      </c>
      <c r="N270" s="7">
        <v>-1019960</v>
      </c>
      <c r="O270" s="7">
        <v>0</v>
      </c>
      <c r="P270" s="7">
        <f t="shared" si="21"/>
        <v>-21953667</v>
      </c>
      <c r="Q270" s="7">
        <f t="shared" si="22"/>
        <v>12644167</v>
      </c>
      <c r="R270" s="7">
        <f t="shared" si="23"/>
        <v>11624207</v>
      </c>
      <c r="S270" s="5" t="s">
        <v>135</v>
      </c>
      <c r="T270" s="5">
        <v>100801</v>
      </c>
      <c r="U270" s="5" t="s">
        <v>32</v>
      </c>
      <c r="V270" s="5">
        <v>47030001</v>
      </c>
      <c r="W270" s="5" t="s">
        <v>28</v>
      </c>
    </row>
    <row r="271" spans="2:23" x14ac:dyDescent="0.25">
      <c r="B271" s="4">
        <v>30005586</v>
      </c>
      <c r="C271" s="4">
        <v>0</v>
      </c>
      <c r="D271" s="5">
        <v>21030011</v>
      </c>
      <c r="E271" s="4" t="s">
        <v>397</v>
      </c>
      <c r="F271" s="4">
        <v>1061</v>
      </c>
      <c r="G271" s="6">
        <v>39082</v>
      </c>
      <c r="H271" s="7">
        <v>33704870</v>
      </c>
      <c r="I271" s="7">
        <v>0</v>
      </c>
      <c r="J271" s="7">
        <v>0</v>
      </c>
      <c r="K271" s="7">
        <v>0</v>
      </c>
      <c r="L271" s="7">
        <f t="shared" si="24"/>
        <v>33704870</v>
      </c>
      <c r="M271" s="7">
        <v>-21012880</v>
      </c>
      <c r="N271" s="7">
        <v>-1023818</v>
      </c>
      <c r="O271" s="7">
        <v>0</v>
      </c>
      <c r="P271" s="7">
        <f t="shared" si="21"/>
        <v>-22036698</v>
      </c>
      <c r="Q271" s="7">
        <f t="shared" si="22"/>
        <v>12691990</v>
      </c>
      <c r="R271" s="7">
        <f t="shared" si="23"/>
        <v>11668172</v>
      </c>
      <c r="S271" s="5" t="s">
        <v>135</v>
      </c>
      <c r="T271" s="5">
        <v>100801</v>
      </c>
      <c r="U271" s="5" t="s">
        <v>32</v>
      </c>
      <c r="V271" s="5">
        <v>47030001</v>
      </c>
      <c r="W271" s="5" t="s">
        <v>28</v>
      </c>
    </row>
    <row r="272" spans="2:23" x14ac:dyDescent="0.25">
      <c r="B272" s="4">
        <v>30005588</v>
      </c>
      <c r="C272" s="4">
        <v>0</v>
      </c>
      <c r="D272" s="5">
        <v>21030011</v>
      </c>
      <c r="E272" s="4" t="s">
        <v>398</v>
      </c>
      <c r="F272" s="4">
        <v>1061</v>
      </c>
      <c r="G272" s="6">
        <v>39082</v>
      </c>
      <c r="H272" s="7">
        <v>36308153</v>
      </c>
      <c r="I272" s="7">
        <v>0</v>
      </c>
      <c r="J272" s="7">
        <v>0</v>
      </c>
      <c r="K272" s="7">
        <v>0</v>
      </c>
      <c r="L272" s="7">
        <f t="shared" si="24"/>
        <v>36308153</v>
      </c>
      <c r="M272" s="7">
        <v>-22635864</v>
      </c>
      <c r="N272" s="7">
        <v>-1102895</v>
      </c>
      <c r="O272" s="7">
        <v>0</v>
      </c>
      <c r="P272" s="7">
        <f t="shared" si="21"/>
        <v>-23738759</v>
      </c>
      <c r="Q272" s="7">
        <f t="shared" si="22"/>
        <v>13672289</v>
      </c>
      <c r="R272" s="7">
        <f t="shared" si="23"/>
        <v>12569394</v>
      </c>
      <c r="S272" s="5" t="s">
        <v>135</v>
      </c>
      <c r="T272" s="5">
        <v>100801</v>
      </c>
      <c r="U272" s="5" t="s">
        <v>32</v>
      </c>
      <c r="V272" s="5">
        <v>47030001</v>
      </c>
      <c r="W272" s="5" t="s">
        <v>28</v>
      </c>
    </row>
    <row r="273" spans="2:23" x14ac:dyDescent="0.25">
      <c r="B273" s="4">
        <v>30005590</v>
      </c>
      <c r="C273" s="4">
        <v>0</v>
      </c>
      <c r="D273" s="5">
        <v>21030011</v>
      </c>
      <c r="E273" s="4" t="s">
        <v>399</v>
      </c>
      <c r="F273" s="4">
        <v>1061</v>
      </c>
      <c r="G273" s="6">
        <v>39082</v>
      </c>
      <c r="H273" s="7">
        <v>37246900</v>
      </c>
      <c r="I273" s="7">
        <v>0</v>
      </c>
      <c r="J273" s="7">
        <v>0</v>
      </c>
      <c r="K273" s="7">
        <v>0</v>
      </c>
      <c r="L273" s="7">
        <f t="shared" si="24"/>
        <v>37246900</v>
      </c>
      <c r="M273" s="7">
        <v>-23221117</v>
      </c>
      <c r="N273" s="7">
        <v>-1131411</v>
      </c>
      <c r="O273" s="7">
        <v>0</v>
      </c>
      <c r="P273" s="7">
        <f t="shared" si="21"/>
        <v>-24352528</v>
      </c>
      <c r="Q273" s="7">
        <f t="shared" si="22"/>
        <v>14025783</v>
      </c>
      <c r="R273" s="7">
        <f t="shared" si="23"/>
        <v>12894372</v>
      </c>
      <c r="S273" s="5" t="s">
        <v>135</v>
      </c>
      <c r="T273" s="5">
        <v>100801</v>
      </c>
      <c r="U273" s="5" t="s">
        <v>32</v>
      </c>
      <c r="V273" s="5">
        <v>47030001</v>
      </c>
      <c r="W273" s="5" t="s">
        <v>28</v>
      </c>
    </row>
    <row r="274" spans="2:23" x14ac:dyDescent="0.25">
      <c r="B274" s="4">
        <v>30005593</v>
      </c>
      <c r="C274" s="4">
        <v>0</v>
      </c>
      <c r="D274" s="5">
        <v>21030011</v>
      </c>
      <c r="E274" s="4" t="s">
        <v>400</v>
      </c>
      <c r="F274" s="4">
        <v>1061</v>
      </c>
      <c r="G274" s="6">
        <v>39082</v>
      </c>
      <c r="H274" s="7">
        <v>56379178</v>
      </c>
      <c r="I274" s="7">
        <v>0</v>
      </c>
      <c r="J274" s="7">
        <v>0</v>
      </c>
      <c r="K274" s="7">
        <v>0</v>
      </c>
      <c r="L274" s="7">
        <f t="shared" si="24"/>
        <v>56379178</v>
      </c>
      <c r="M274" s="7">
        <v>-35148895</v>
      </c>
      <c r="N274" s="7">
        <v>-1712572</v>
      </c>
      <c r="O274" s="7">
        <v>0</v>
      </c>
      <c r="P274" s="7">
        <f t="shared" ref="P274:P337" si="25">SUM(M274:O274)</f>
        <v>-36861467</v>
      </c>
      <c r="Q274" s="7">
        <f t="shared" si="22"/>
        <v>21230283</v>
      </c>
      <c r="R274" s="7">
        <f t="shared" si="23"/>
        <v>19517711</v>
      </c>
      <c r="S274" s="5" t="s">
        <v>135</v>
      </c>
      <c r="T274" s="5">
        <v>100801</v>
      </c>
      <c r="U274" s="5" t="s">
        <v>32</v>
      </c>
      <c r="V274" s="5">
        <v>47030001</v>
      </c>
      <c r="W274" s="5" t="s">
        <v>28</v>
      </c>
    </row>
    <row r="275" spans="2:23" x14ac:dyDescent="0.25">
      <c r="B275" s="4">
        <v>30005600</v>
      </c>
      <c r="C275" s="4">
        <v>0</v>
      </c>
      <c r="D275" s="5">
        <v>21030011</v>
      </c>
      <c r="E275" s="4" t="s">
        <v>401</v>
      </c>
      <c r="F275" s="4">
        <v>1061</v>
      </c>
      <c r="G275" s="6">
        <v>39082</v>
      </c>
      <c r="H275" s="7">
        <v>92894475</v>
      </c>
      <c r="I275" s="7">
        <v>0</v>
      </c>
      <c r="J275" s="7">
        <v>0</v>
      </c>
      <c r="K275" s="7">
        <v>0</v>
      </c>
      <c r="L275" s="7">
        <f t="shared" si="24"/>
        <v>92894475</v>
      </c>
      <c r="M275" s="7">
        <v>-57620755</v>
      </c>
      <c r="N275" s="7">
        <v>-2849027</v>
      </c>
      <c r="O275" s="7">
        <v>0</v>
      </c>
      <c r="P275" s="7">
        <f t="shared" si="25"/>
        <v>-60469782</v>
      </c>
      <c r="Q275" s="7">
        <f t="shared" si="22"/>
        <v>35273720</v>
      </c>
      <c r="R275" s="7">
        <f t="shared" si="23"/>
        <v>32424693</v>
      </c>
      <c r="S275" s="5" t="s">
        <v>135</v>
      </c>
      <c r="T275" s="5">
        <v>100801</v>
      </c>
      <c r="U275" s="5" t="s">
        <v>32</v>
      </c>
      <c r="V275" s="5">
        <v>47030001</v>
      </c>
      <c r="W275" s="5" t="s">
        <v>28</v>
      </c>
    </row>
    <row r="276" spans="2:23" x14ac:dyDescent="0.25">
      <c r="B276" s="4">
        <v>30005904</v>
      </c>
      <c r="C276" s="4">
        <v>0</v>
      </c>
      <c r="D276" s="5">
        <v>21030011</v>
      </c>
      <c r="E276" s="4" t="s">
        <v>402</v>
      </c>
      <c r="F276" s="4">
        <v>1061</v>
      </c>
      <c r="G276" s="6">
        <v>41825</v>
      </c>
      <c r="H276" s="7">
        <v>338831.34</v>
      </c>
      <c r="I276" s="7">
        <v>0</v>
      </c>
      <c r="J276" s="7">
        <v>0</v>
      </c>
      <c r="K276" s="7">
        <v>0</v>
      </c>
      <c r="L276" s="7">
        <f t="shared" si="24"/>
        <v>338831.34</v>
      </c>
      <c r="M276" s="7">
        <v>-210346.34</v>
      </c>
      <c r="N276" s="7">
        <v>-10376</v>
      </c>
      <c r="O276" s="7">
        <v>0</v>
      </c>
      <c r="P276" s="7">
        <f t="shared" si="25"/>
        <v>-220722.34</v>
      </c>
      <c r="Q276" s="7">
        <f t="shared" si="22"/>
        <v>128485.00000000003</v>
      </c>
      <c r="R276" s="7">
        <f t="shared" si="23"/>
        <v>118109.00000000003</v>
      </c>
      <c r="S276" s="5" t="s">
        <v>135</v>
      </c>
      <c r="T276" s="5">
        <v>100801</v>
      </c>
      <c r="U276" s="5" t="s">
        <v>32</v>
      </c>
      <c r="V276" s="5">
        <v>47030001</v>
      </c>
      <c r="W276" s="5" t="s">
        <v>28</v>
      </c>
    </row>
    <row r="277" spans="2:23" x14ac:dyDescent="0.25">
      <c r="B277" s="4">
        <v>30005909</v>
      </c>
      <c r="C277" s="4">
        <v>0</v>
      </c>
      <c r="D277" s="5">
        <v>21030011</v>
      </c>
      <c r="E277" s="4" t="s">
        <v>403</v>
      </c>
      <c r="F277" s="4">
        <v>1062</v>
      </c>
      <c r="G277" s="6">
        <v>42094</v>
      </c>
      <c r="H277" s="7">
        <v>57484</v>
      </c>
      <c r="I277" s="7">
        <v>0</v>
      </c>
      <c r="J277" s="7">
        <v>0</v>
      </c>
      <c r="K277" s="7">
        <v>0</v>
      </c>
      <c r="L277" s="7">
        <f t="shared" si="24"/>
        <v>57484</v>
      </c>
      <c r="M277" s="7">
        <v>-13110</v>
      </c>
      <c r="N277" s="7">
        <v>-2185</v>
      </c>
      <c r="O277" s="7">
        <v>0</v>
      </c>
      <c r="P277" s="7">
        <f t="shared" si="25"/>
        <v>-15295</v>
      </c>
      <c r="Q277" s="7">
        <f t="shared" si="22"/>
        <v>44374</v>
      </c>
      <c r="R277" s="7">
        <f t="shared" si="23"/>
        <v>42189</v>
      </c>
      <c r="S277" s="5" t="s">
        <v>135</v>
      </c>
      <c r="T277" s="5">
        <v>100802</v>
      </c>
      <c r="U277" s="5" t="s">
        <v>27</v>
      </c>
      <c r="V277" s="5">
        <v>47030001</v>
      </c>
      <c r="W277" s="5" t="s">
        <v>28</v>
      </c>
    </row>
    <row r="278" spans="2:23" x14ac:dyDescent="0.25">
      <c r="B278" s="4">
        <v>30005910</v>
      </c>
      <c r="C278" s="4">
        <v>0</v>
      </c>
      <c r="D278" s="5">
        <v>21030011</v>
      </c>
      <c r="E278" s="4" t="s">
        <v>404</v>
      </c>
      <c r="F278" s="4">
        <v>1061</v>
      </c>
      <c r="G278" s="6">
        <v>42094</v>
      </c>
      <c r="H278" s="7">
        <v>599091</v>
      </c>
      <c r="I278" s="7">
        <v>0</v>
      </c>
      <c r="J278" s="7">
        <v>0</v>
      </c>
      <c r="K278" s="7">
        <v>0</v>
      </c>
      <c r="L278" s="7">
        <f t="shared" si="24"/>
        <v>599091</v>
      </c>
      <c r="M278" s="7">
        <v>-136655</v>
      </c>
      <c r="N278" s="7">
        <v>-22765</v>
      </c>
      <c r="O278" s="7">
        <v>0</v>
      </c>
      <c r="P278" s="7">
        <f t="shared" si="25"/>
        <v>-159420</v>
      </c>
      <c r="Q278" s="7">
        <f t="shared" si="22"/>
        <v>462436</v>
      </c>
      <c r="R278" s="7">
        <f t="shared" si="23"/>
        <v>439671</v>
      </c>
      <c r="S278" s="5" t="s">
        <v>135</v>
      </c>
      <c r="T278" s="5">
        <v>100801</v>
      </c>
      <c r="U278" s="5" t="s">
        <v>32</v>
      </c>
      <c r="V278" s="5">
        <v>47030001</v>
      </c>
      <c r="W278" s="5" t="s">
        <v>28</v>
      </c>
    </row>
    <row r="279" spans="2:23" x14ac:dyDescent="0.25">
      <c r="B279" s="4">
        <v>30005945</v>
      </c>
      <c r="C279" s="4">
        <v>0</v>
      </c>
      <c r="D279" s="5">
        <v>21030011</v>
      </c>
      <c r="E279" s="4" t="s">
        <v>405</v>
      </c>
      <c r="F279" s="4">
        <v>1061</v>
      </c>
      <c r="G279" s="6">
        <v>42733</v>
      </c>
      <c r="H279" s="7">
        <v>373295.45</v>
      </c>
      <c r="I279" s="7">
        <v>0</v>
      </c>
      <c r="J279" s="7">
        <v>0</v>
      </c>
      <c r="K279" s="7">
        <v>0</v>
      </c>
      <c r="L279" s="7">
        <f t="shared" si="24"/>
        <v>373295.45</v>
      </c>
      <c r="M279" s="7">
        <v>-60354.45</v>
      </c>
      <c r="N279" s="7">
        <v>-14185</v>
      </c>
      <c r="O279" s="7">
        <v>0</v>
      </c>
      <c r="P279" s="7">
        <f t="shared" si="25"/>
        <v>-74539.45</v>
      </c>
      <c r="Q279" s="7">
        <f t="shared" si="22"/>
        <v>312941</v>
      </c>
      <c r="R279" s="7">
        <f t="shared" si="23"/>
        <v>298756</v>
      </c>
      <c r="S279" s="5" t="s">
        <v>135</v>
      </c>
      <c r="T279" s="5">
        <v>100801</v>
      </c>
      <c r="U279" s="5" t="s">
        <v>32</v>
      </c>
      <c r="V279" s="5">
        <v>47030001</v>
      </c>
      <c r="W279" s="5" t="s">
        <v>28</v>
      </c>
    </row>
    <row r="280" spans="2:23" x14ac:dyDescent="0.25">
      <c r="B280" s="4">
        <v>30005946</v>
      </c>
      <c r="C280" s="4">
        <v>0</v>
      </c>
      <c r="D280" s="5">
        <v>21030011</v>
      </c>
      <c r="E280" s="4" t="s">
        <v>406</v>
      </c>
      <c r="F280" s="4">
        <v>1061</v>
      </c>
      <c r="G280" s="6">
        <v>42733</v>
      </c>
      <c r="H280" s="7">
        <v>1037717.17</v>
      </c>
      <c r="I280" s="7">
        <v>0</v>
      </c>
      <c r="J280" s="7">
        <v>0</v>
      </c>
      <c r="K280" s="7">
        <v>0</v>
      </c>
      <c r="L280" s="7">
        <f t="shared" si="24"/>
        <v>1037717.17</v>
      </c>
      <c r="M280" s="7">
        <v>-167779.17</v>
      </c>
      <c r="N280" s="7">
        <v>-39433</v>
      </c>
      <c r="O280" s="7">
        <v>0</v>
      </c>
      <c r="P280" s="7">
        <f t="shared" si="25"/>
        <v>-207212.17</v>
      </c>
      <c r="Q280" s="7">
        <f t="shared" si="22"/>
        <v>869938</v>
      </c>
      <c r="R280" s="7">
        <f t="shared" si="23"/>
        <v>830505</v>
      </c>
      <c r="S280" s="5" t="s">
        <v>135</v>
      </c>
      <c r="T280" s="5">
        <v>100801</v>
      </c>
      <c r="U280" s="5" t="s">
        <v>32</v>
      </c>
      <c r="V280" s="5">
        <v>47030001</v>
      </c>
      <c r="W280" s="5" t="s">
        <v>28</v>
      </c>
    </row>
    <row r="281" spans="2:23" x14ac:dyDescent="0.25">
      <c r="B281" s="4">
        <v>30006264</v>
      </c>
      <c r="C281" s="4">
        <v>0</v>
      </c>
      <c r="D281" s="5">
        <v>21030011</v>
      </c>
      <c r="E281" s="4" t="s">
        <v>407</v>
      </c>
      <c r="F281" s="4">
        <v>1063</v>
      </c>
      <c r="G281" s="6">
        <v>42826</v>
      </c>
      <c r="H281" s="7">
        <v>762603254</v>
      </c>
      <c r="I281" s="7">
        <v>0</v>
      </c>
      <c r="J281" s="7">
        <v>0</v>
      </c>
      <c r="K281" s="7">
        <v>0</v>
      </c>
      <c r="L281" s="7">
        <f t="shared" si="24"/>
        <v>762603254</v>
      </c>
      <c r="M281" s="7">
        <v>-438747702</v>
      </c>
      <c r="N281" s="7">
        <v>-26577413</v>
      </c>
      <c r="O281" s="7">
        <v>0</v>
      </c>
      <c r="P281" s="7">
        <f t="shared" si="25"/>
        <v>-465325115</v>
      </c>
      <c r="Q281" s="7">
        <f t="shared" si="22"/>
        <v>323855552</v>
      </c>
      <c r="R281" s="7">
        <f t="shared" si="23"/>
        <v>297278139</v>
      </c>
      <c r="S281" s="5" t="s">
        <v>135</v>
      </c>
      <c r="T281" s="5">
        <v>100803</v>
      </c>
      <c r="U281" s="5" t="s">
        <v>40</v>
      </c>
      <c r="V281" s="5">
        <v>47030001</v>
      </c>
      <c r="W281" s="5" t="s">
        <v>28</v>
      </c>
    </row>
    <row r="282" spans="2:23" x14ac:dyDescent="0.25">
      <c r="B282" s="4">
        <v>30006265</v>
      </c>
      <c r="C282" s="4">
        <v>0</v>
      </c>
      <c r="D282" s="5">
        <v>21030011</v>
      </c>
      <c r="E282" s="4" t="s">
        <v>408</v>
      </c>
      <c r="F282" s="4">
        <v>1063</v>
      </c>
      <c r="G282" s="6">
        <v>42826</v>
      </c>
      <c r="H282" s="7">
        <v>101016408</v>
      </c>
      <c r="I282" s="7">
        <v>0</v>
      </c>
      <c r="J282" s="7">
        <v>0</v>
      </c>
      <c r="K282" s="7">
        <v>0</v>
      </c>
      <c r="L282" s="7">
        <f t="shared" si="24"/>
        <v>101016408</v>
      </c>
      <c r="M282" s="7">
        <v>-58036471</v>
      </c>
      <c r="N282" s="7">
        <v>-3528065</v>
      </c>
      <c r="O282" s="7">
        <v>0</v>
      </c>
      <c r="P282" s="7">
        <f t="shared" si="25"/>
        <v>-61564536</v>
      </c>
      <c r="Q282" s="7">
        <f t="shared" si="22"/>
        <v>42979937</v>
      </c>
      <c r="R282" s="7">
        <f t="shared" si="23"/>
        <v>39451872</v>
      </c>
      <c r="S282" s="5" t="s">
        <v>135</v>
      </c>
      <c r="T282" s="5">
        <v>100803</v>
      </c>
      <c r="U282" s="5" t="s">
        <v>40</v>
      </c>
      <c r="V282" s="5">
        <v>47030001</v>
      </c>
      <c r="W282" s="5" t="s">
        <v>28</v>
      </c>
    </row>
    <row r="283" spans="2:23" x14ac:dyDescent="0.25">
      <c r="B283" s="4">
        <v>30006266</v>
      </c>
      <c r="C283" s="4">
        <v>0</v>
      </c>
      <c r="D283" s="5">
        <v>21030011</v>
      </c>
      <c r="E283" s="4" t="s">
        <v>409</v>
      </c>
      <c r="F283" s="4">
        <v>1063</v>
      </c>
      <c r="G283" s="6">
        <v>42826</v>
      </c>
      <c r="H283" s="7">
        <v>28228977</v>
      </c>
      <c r="I283" s="7">
        <v>0</v>
      </c>
      <c r="J283" s="7">
        <v>0</v>
      </c>
      <c r="K283" s="7">
        <v>0</v>
      </c>
      <c r="L283" s="7">
        <f t="shared" si="24"/>
        <v>28228977</v>
      </c>
      <c r="M283" s="7">
        <v>-16218260</v>
      </c>
      <c r="N283" s="7">
        <v>-985916</v>
      </c>
      <c r="O283" s="7">
        <v>0</v>
      </c>
      <c r="P283" s="7">
        <f t="shared" si="25"/>
        <v>-17204176</v>
      </c>
      <c r="Q283" s="7">
        <f t="shared" si="22"/>
        <v>12010717</v>
      </c>
      <c r="R283" s="7">
        <f t="shared" si="23"/>
        <v>11024801</v>
      </c>
      <c r="S283" s="5" t="s">
        <v>135</v>
      </c>
      <c r="T283" s="5">
        <v>100803</v>
      </c>
      <c r="U283" s="5" t="s">
        <v>40</v>
      </c>
      <c r="V283" s="5">
        <v>47030001</v>
      </c>
      <c r="W283" s="5" t="s">
        <v>28</v>
      </c>
    </row>
    <row r="284" spans="2:23" x14ac:dyDescent="0.25">
      <c r="B284" s="4">
        <v>30006267</v>
      </c>
      <c r="C284" s="4">
        <v>0</v>
      </c>
      <c r="D284" s="5">
        <v>21030011</v>
      </c>
      <c r="E284" s="4" t="s">
        <v>410</v>
      </c>
      <c r="F284" s="4">
        <v>1063</v>
      </c>
      <c r="G284" s="6">
        <v>42826</v>
      </c>
      <c r="H284" s="7">
        <v>26169477</v>
      </c>
      <c r="I284" s="7">
        <v>0</v>
      </c>
      <c r="J284" s="7">
        <v>0</v>
      </c>
      <c r="K284" s="7">
        <v>0</v>
      </c>
      <c r="L284" s="7">
        <f t="shared" si="24"/>
        <v>26169477</v>
      </c>
      <c r="M284" s="7">
        <v>-15025128</v>
      </c>
      <c r="N284" s="7">
        <v>-914907</v>
      </c>
      <c r="O284" s="7">
        <v>0</v>
      </c>
      <c r="P284" s="7">
        <f t="shared" si="25"/>
        <v>-15940035</v>
      </c>
      <c r="Q284" s="7">
        <f t="shared" si="22"/>
        <v>11144349</v>
      </c>
      <c r="R284" s="7">
        <f t="shared" si="23"/>
        <v>10229442</v>
      </c>
      <c r="S284" s="5" t="s">
        <v>135</v>
      </c>
      <c r="T284" s="5">
        <v>100803</v>
      </c>
      <c r="U284" s="5" t="s">
        <v>40</v>
      </c>
      <c r="V284" s="5">
        <v>47030001</v>
      </c>
      <c r="W284" s="5" t="s">
        <v>28</v>
      </c>
    </row>
    <row r="285" spans="2:23" x14ac:dyDescent="0.25">
      <c r="B285" s="4">
        <v>30006268</v>
      </c>
      <c r="C285" s="4">
        <v>0</v>
      </c>
      <c r="D285" s="5">
        <v>21030011</v>
      </c>
      <c r="E285" s="4" t="s">
        <v>411</v>
      </c>
      <c r="F285" s="4">
        <v>1063</v>
      </c>
      <c r="G285" s="6">
        <v>42826</v>
      </c>
      <c r="H285" s="7">
        <v>26596525</v>
      </c>
      <c r="I285" s="7">
        <v>0</v>
      </c>
      <c r="J285" s="7">
        <v>0</v>
      </c>
      <c r="K285" s="7">
        <v>0</v>
      </c>
      <c r="L285" s="7">
        <f t="shared" si="24"/>
        <v>26596525</v>
      </c>
      <c r="M285" s="7">
        <v>-15416945</v>
      </c>
      <c r="N285" s="7">
        <v>-916198</v>
      </c>
      <c r="O285" s="7">
        <v>0</v>
      </c>
      <c r="P285" s="7">
        <f t="shared" si="25"/>
        <v>-16333143</v>
      </c>
      <c r="Q285" s="7">
        <f t="shared" si="22"/>
        <v>11179580</v>
      </c>
      <c r="R285" s="7">
        <f t="shared" si="23"/>
        <v>10263382</v>
      </c>
      <c r="S285" s="5" t="s">
        <v>135</v>
      </c>
      <c r="T285" s="5">
        <v>100803</v>
      </c>
      <c r="U285" s="5" t="s">
        <v>40</v>
      </c>
      <c r="V285" s="5">
        <v>47030001</v>
      </c>
      <c r="W285" s="5" t="s">
        <v>28</v>
      </c>
    </row>
    <row r="286" spans="2:23" x14ac:dyDescent="0.25">
      <c r="B286" s="4">
        <v>30006269</v>
      </c>
      <c r="C286" s="4">
        <v>0</v>
      </c>
      <c r="D286" s="5">
        <v>21030011</v>
      </c>
      <c r="E286" s="4" t="s">
        <v>412</v>
      </c>
      <c r="F286" s="4">
        <v>1063</v>
      </c>
      <c r="G286" s="6">
        <v>42826</v>
      </c>
      <c r="H286" s="7">
        <v>19101205</v>
      </c>
      <c r="I286" s="7">
        <v>0</v>
      </c>
      <c r="J286" s="7">
        <v>0</v>
      </c>
      <c r="K286" s="7">
        <v>0</v>
      </c>
      <c r="L286" s="7">
        <f t="shared" si="24"/>
        <v>19101205</v>
      </c>
      <c r="M286" s="7">
        <v>-11072206</v>
      </c>
      <c r="N286" s="7">
        <v>-657999</v>
      </c>
      <c r="O286" s="7">
        <v>0</v>
      </c>
      <c r="P286" s="7">
        <f t="shared" si="25"/>
        <v>-11730205</v>
      </c>
      <c r="Q286" s="7">
        <f t="shared" si="22"/>
        <v>8028999</v>
      </c>
      <c r="R286" s="7">
        <f t="shared" si="23"/>
        <v>7371000</v>
      </c>
      <c r="S286" s="5" t="s">
        <v>135</v>
      </c>
      <c r="T286" s="5">
        <v>100803</v>
      </c>
      <c r="U286" s="5" t="s">
        <v>40</v>
      </c>
      <c r="V286" s="5">
        <v>47030001</v>
      </c>
      <c r="W286" s="5" t="s">
        <v>28</v>
      </c>
    </row>
    <row r="287" spans="2:23" x14ac:dyDescent="0.25">
      <c r="B287" s="4">
        <v>30006270</v>
      </c>
      <c r="C287" s="4">
        <v>0</v>
      </c>
      <c r="D287" s="5">
        <v>21030011</v>
      </c>
      <c r="E287" s="4" t="s">
        <v>413</v>
      </c>
      <c r="F287" s="4">
        <v>1063</v>
      </c>
      <c r="G287" s="6">
        <v>42826</v>
      </c>
      <c r="H287" s="7">
        <v>15021630</v>
      </c>
      <c r="I287" s="7">
        <v>0</v>
      </c>
      <c r="J287" s="7">
        <v>0</v>
      </c>
      <c r="K287" s="7">
        <v>0</v>
      </c>
      <c r="L287" s="7">
        <f t="shared" si="24"/>
        <v>15021630</v>
      </c>
      <c r="M287" s="7">
        <v>-8674479</v>
      </c>
      <c r="N287" s="7">
        <v>-520531</v>
      </c>
      <c r="O287" s="7">
        <v>0</v>
      </c>
      <c r="P287" s="7">
        <f t="shared" si="25"/>
        <v>-9195010</v>
      </c>
      <c r="Q287" s="7">
        <f t="shared" si="22"/>
        <v>6347151</v>
      </c>
      <c r="R287" s="7">
        <f t="shared" si="23"/>
        <v>5826620</v>
      </c>
      <c r="S287" s="5" t="s">
        <v>135</v>
      </c>
      <c r="T287" s="5">
        <v>100803</v>
      </c>
      <c r="U287" s="5" t="s">
        <v>40</v>
      </c>
      <c r="V287" s="5">
        <v>47030001</v>
      </c>
      <c r="W287" s="5" t="s">
        <v>28</v>
      </c>
    </row>
    <row r="288" spans="2:23" x14ac:dyDescent="0.25">
      <c r="B288" s="4">
        <v>30006271</v>
      </c>
      <c r="C288" s="4">
        <v>0</v>
      </c>
      <c r="D288" s="5">
        <v>21030011</v>
      </c>
      <c r="E288" s="4" t="s">
        <v>414</v>
      </c>
      <c r="F288" s="4">
        <v>1063</v>
      </c>
      <c r="G288" s="6">
        <v>42826</v>
      </c>
      <c r="H288" s="7">
        <v>15891998</v>
      </c>
      <c r="I288" s="7">
        <v>0</v>
      </c>
      <c r="J288" s="7">
        <v>0</v>
      </c>
      <c r="K288" s="7">
        <v>0</v>
      </c>
      <c r="L288" s="7">
        <f t="shared" si="24"/>
        <v>15891998</v>
      </c>
      <c r="M288" s="7">
        <v>-9211958</v>
      </c>
      <c r="N288" s="7">
        <v>-547448</v>
      </c>
      <c r="O288" s="7">
        <v>0</v>
      </c>
      <c r="P288" s="7">
        <f t="shared" si="25"/>
        <v>-9759406</v>
      </c>
      <c r="Q288" s="7">
        <f t="shared" si="22"/>
        <v>6680040</v>
      </c>
      <c r="R288" s="7">
        <f t="shared" si="23"/>
        <v>6132592</v>
      </c>
      <c r="S288" s="5" t="s">
        <v>135</v>
      </c>
      <c r="T288" s="5">
        <v>100803</v>
      </c>
      <c r="U288" s="5" t="s">
        <v>40</v>
      </c>
      <c r="V288" s="5">
        <v>47030001</v>
      </c>
      <c r="W288" s="5" t="s">
        <v>28</v>
      </c>
    </row>
    <row r="289" spans="2:23" x14ac:dyDescent="0.25">
      <c r="B289" s="4">
        <v>30006272</v>
      </c>
      <c r="C289" s="4">
        <v>0</v>
      </c>
      <c r="D289" s="5">
        <v>21030011</v>
      </c>
      <c r="E289" s="4" t="s">
        <v>415</v>
      </c>
      <c r="F289" s="4">
        <v>1063</v>
      </c>
      <c r="G289" s="6">
        <v>42826</v>
      </c>
      <c r="H289" s="7">
        <v>11602134</v>
      </c>
      <c r="I289" s="7">
        <v>0</v>
      </c>
      <c r="J289" s="7">
        <v>0</v>
      </c>
      <c r="K289" s="7">
        <v>0</v>
      </c>
      <c r="L289" s="7">
        <f t="shared" si="24"/>
        <v>11602134</v>
      </c>
      <c r="M289" s="7">
        <v>-6665718</v>
      </c>
      <c r="N289" s="7">
        <v>-405212</v>
      </c>
      <c r="O289" s="7">
        <v>0</v>
      </c>
      <c r="P289" s="7">
        <f t="shared" si="25"/>
        <v>-7070930</v>
      </c>
      <c r="Q289" s="7">
        <f t="shared" si="22"/>
        <v>4936416</v>
      </c>
      <c r="R289" s="7">
        <f t="shared" si="23"/>
        <v>4531204</v>
      </c>
      <c r="S289" s="5" t="s">
        <v>135</v>
      </c>
      <c r="T289" s="5">
        <v>100803</v>
      </c>
      <c r="U289" s="5" t="s">
        <v>40</v>
      </c>
      <c r="V289" s="5">
        <v>47030001</v>
      </c>
      <c r="W289" s="5" t="s">
        <v>28</v>
      </c>
    </row>
    <row r="290" spans="2:23" x14ac:dyDescent="0.25">
      <c r="B290" s="4">
        <v>30006273</v>
      </c>
      <c r="C290" s="4">
        <v>0</v>
      </c>
      <c r="D290" s="5">
        <v>21030011</v>
      </c>
      <c r="E290" s="4" t="s">
        <v>276</v>
      </c>
      <c r="F290" s="4">
        <v>1063</v>
      </c>
      <c r="G290" s="6">
        <v>42826</v>
      </c>
      <c r="H290" s="7">
        <v>11934783</v>
      </c>
      <c r="I290" s="7">
        <v>0</v>
      </c>
      <c r="J290" s="7">
        <v>0</v>
      </c>
      <c r="K290" s="7">
        <v>0</v>
      </c>
      <c r="L290" s="7">
        <f t="shared" si="24"/>
        <v>11934783</v>
      </c>
      <c r="M290" s="7">
        <v>-6222605</v>
      </c>
      <c r="N290" s="7">
        <v>-417704</v>
      </c>
      <c r="O290" s="7">
        <v>0</v>
      </c>
      <c r="P290" s="7">
        <f t="shared" si="25"/>
        <v>-6640309</v>
      </c>
      <c r="Q290" s="7">
        <f t="shared" si="22"/>
        <v>5712178</v>
      </c>
      <c r="R290" s="7">
        <f t="shared" si="23"/>
        <v>5294474</v>
      </c>
      <c r="S290" s="5" t="s">
        <v>135</v>
      </c>
      <c r="T290" s="5">
        <v>100803</v>
      </c>
      <c r="U290" s="5" t="s">
        <v>40</v>
      </c>
      <c r="V290" s="5">
        <v>47030001</v>
      </c>
      <c r="W290" s="5" t="s">
        <v>28</v>
      </c>
    </row>
    <row r="291" spans="2:23" x14ac:dyDescent="0.25">
      <c r="B291" s="4">
        <v>30006274</v>
      </c>
      <c r="C291" s="4">
        <v>0</v>
      </c>
      <c r="D291" s="5">
        <v>21030011</v>
      </c>
      <c r="E291" s="4" t="s">
        <v>416</v>
      </c>
      <c r="F291" s="4">
        <v>1063</v>
      </c>
      <c r="G291" s="6">
        <v>42826</v>
      </c>
      <c r="H291" s="7">
        <v>5487086</v>
      </c>
      <c r="I291" s="7">
        <v>0</v>
      </c>
      <c r="J291" s="7">
        <v>0</v>
      </c>
      <c r="K291" s="7">
        <v>0</v>
      </c>
      <c r="L291" s="7">
        <f t="shared" si="24"/>
        <v>5487086</v>
      </c>
      <c r="M291" s="7">
        <v>-3152469</v>
      </c>
      <c r="N291" s="7">
        <v>-191640</v>
      </c>
      <c r="O291" s="7">
        <v>0</v>
      </c>
      <c r="P291" s="7">
        <f t="shared" si="25"/>
        <v>-3344109</v>
      </c>
      <c r="Q291" s="7">
        <f t="shared" si="22"/>
        <v>2334617</v>
      </c>
      <c r="R291" s="7">
        <f t="shared" si="23"/>
        <v>2142977</v>
      </c>
      <c r="S291" s="5" t="s">
        <v>135</v>
      </c>
      <c r="T291" s="5">
        <v>100803</v>
      </c>
      <c r="U291" s="5" t="s">
        <v>40</v>
      </c>
      <c r="V291" s="5">
        <v>47030001</v>
      </c>
      <c r="W291" s="5" t="s">
        <v>28</v>
      </c>
    </row>
    <row r="292" spans="2:23" x14ac:dyDescent="0.25">
      <c r="B292" s="4">
        <v>30006275</v>
      </c>
      <c r="C292" s="4">
        <v>0</v>
      </c>
      <c r="D292" s="5">
        <v>21030011</v>
      </c>
      <c r="E292" s="4" t="s">
        <v>417</v>
      </c>
      <c r="F292" s="4">
        <v>1063</v>
      </c>
      <c r="G292" s="6">
        <v>42826</v>
      </c>
      <c r="H292" s="7">
        <v>4377164</v>
      </c>
      <c r="I292" s="7">
        <v>0</v>
      </c>
      <c r="J292" s="7">
        <v>0</v>
      </c>
      <c r="K292" s="7">
        <v>0</v>
      </c>
      <c r="L292" s="7">
        <f t="shared" si="24"/>
        <v>4377164</v>
      </c>
      <c r="M292" s="7">
        <v>-2139284</v>
      </c>
      <c r="N292" s="7">
        <v>-154852</v>
      </c>
      <c r="O292" s="7">
        <v>0</v>
      </c>
      <c r="P292" s="7">
        <f t="shared" si="25"/>
        <v>-2294136</v>
      </c>
      <c r="Q292" s="7">
        <f t="shared" si="22"/>
        <v>2237880</v>
      </c>
      <c r="R292" s="7">
        <f t="shared" si="23"/>
        <v>2083028</v>
      </c>
      <c r="S292" s="5" t="s">
        <v>135</v>
      </c>
      <c r="T292" s="5">
        <v>100803</v>
      </c>
      <c r="U292" s="5" t="s">
        <v>40</v>
      </c>
      <c r="V292" s="5">
        <v>47030001</v>
      </c>
      <c r="W292" s="5" t="s">
        <v>28</v>
      </c>
    </row>
    <row r="293" spans="2:23" x14ac:dyDescent="0.25">
      <c r="B293" s="4">
        <v>30006276</v>
      </c>
      <c r="C293" s="4">
        <v>0</v>
      </c>
      <c r="D293" s="5">
        <v>21030011</v>
      </c>
      <c r="E293" s="4" t="s">
        <v>418</v>
      </c>
      <c r="F293" s="4">
        <v>1063</v>
      </c>
      <c r="G293" s="6">
        <v>42826</v>
      </c>
      <c r="H293" s="7">
        <v>1863777</v>
      </c>
      <c r="I293" s="7">
        <v>0</v>
      </c>
      <c r="J293" s="7">
        <v>0</v>
      </c>
      <c r="K293" s="7">
        <v>0</v>
      </c>
      <c r="L293" s="7">
        <f t="shared" si="24"/>
        <v>1863777</v>
      </c>
      <c r="M293" s="7">
        <v>-1070787</v>
      </c>
      <c r="N293" s="7">
        <v>-65094</v>
      </c>
      <c r="O293" s="7">
        <v>0</v>
      </c>
      <c r="P293" s="7">
        <f t="shared" si="25"/>
        <v>-1135881</v>
      </c>
      <c r="Q293" s="7">
        <f t="shared" si="22"/>
        <v>792990</v>
      </c>
      <c r="R293" s="7">
        <f t="shared" si="23"/>
        <v>727896</v>
      </c>
      <c r="S293" s="5" t="s">
        <v>135</v>
      </c>
      <c r="T293" s="5">
        <v>100803</v>
      </c>
      <c r="U293" s="5" t="s">
        <v>40</v>
      </c>
      <c r="V293" s="5">
        <v>47030001</v>
      </c>
      <c r="W293" s="5" t="s">
        <v>28</v>
      </c>
    </row>
    <row r="294" spans="2:23" x14ac:dyDescent="0.25">
      <c r="B294" s="4">
        <v>30006277</v>
      </c>
      <c r="C294" s="4">
        <v>0</v>
      </c>
      <c r="D294" s="5">
        <v>21030011</v>
      </c>
      <c r="E294" s="4" t="s">
        <v>419</v>
      </c>
      <c r="F294" s="4">
        <v>1063</v>
      </c>
      <c r="G294" s="6">
        <v>42826</v>
      </c>
      <c r="H294" s="7">
        <v>1963777</v>
      </c>
      <c r="I294" s="7">
        <v>0</v>
      </c>
      <c r="J294" s="7">
        <v>0</v>
      </c>
      <c r="K294" s="7">
        <v>0</v>
      </c>
      <c r="L294" s="7">
        <f t="shared" si="24"/>
        <v>1963777</v>
      </c>
      <c r="M294" s="7">
        <v>-1138323</v>
      </c>
      <c r="N294" s="7">
        <v>-67648</v>
      </c>
      <c r="O294" s="7">
        <v>0</v>
      </c>
      <c r="P294" s="7">
        <f t="shared" si="25"/>
        <v>-1205971</v>
      </c>
      <c r="Q294" s="7">
        <f t="shared" si="22"/>
        <v>825454</v>
      </c>
      <c r="R294" s="7">
        <f t="shared" si="23"/>
        <v>757806</v>
      </c>
      <c r="S294" s="5" t="s">
        <v>135</v>
      </c>
      <c r="T294" s="5">
        <v>100803</v>
      </c>
      <c r="U294" s="5" t="s">
        <v>40</v>
      </c>
      <c r="V294" s="5">
        <v>47030001</v>
      </c>
      <c r="W294" s="5" t="s">
        <v>28</v>
      </c>
    </row>
    <row r="295" spans="2:23" x14ac:dyDescent="0.25">
      <c r="B295" s="4">
        <v>30006278</v>
      </c>
      <c r="C295" s="4">
        <v>0</v>
      </c>
      <c r="D295" s="5">
        <v>21030011</v>
      </c>
      <c r="E295" s="4" t="s">
        <v>420</v>
      </c>
      <c r="F295" s="4">
        <v>1063</v>
      </c>
      <c r="G295" s="6">
        <v>42826</v>
      </c>
      <c r="H295" s="7">
        <v>3404669</v>
      </c>
      <c r="I295" s="7">
        <v>0</v>
      </c>
      <c r="J295" s="7">
        <v>0</v>
      </c>
      <c r="K295" s="7">
        <v>0</v>
      </c>
      <c r="L295" s="7">
        <f t="shared" si="24"/>
        <v>3404669</v>
      </c>
      <c r="M295" s="7">
        <v>-2092875</v>
      </c>
      <c r="N295" s="7">
        <v>-106185</v>
      </c>
      <c r="O295" s="7">
        <v>0</v>
      </c>
      <c r="P295" s="7">
        <f t="shared" si="25"/>
        <v>-2199060</v>
      </c>
      <c r="Q295" s="7">
        <f t="shared" si="22"/>
        <v>1311794</v>
      </c>
      <c r="R295" s="7">
        <f t="shared" si="23"/>
        <v>1205609</v>
      </c>
      <c r="S295" s="5" t="s">
        <v>135</v>
      </c>
      <c r="T295" s="5">
        <v>100803</v>
      </c>
      <c r="U295" s="5" t="s">
        <v>40</v>
      </c>
      <c r="V295" s="5">
        <v>47030001</v>
      </c>
      <c r="W295" s="5" t="s">
        <v>28</v>
      </c>
    </row>
    <row r="296" spans="2:23" x14ac:dyDescent="0.25">
      <c r="B296" s="4">
        <v>30006279</v>
      </c>
      <c r="C296" s="4">
        <v>0</v>
      </c>
      <c r="D296" s="5">
        <v>21030011</v>
      </c>
      <c r="E296" s="4" t="s">
        <v>421</v>
      </c>
      <c r="F296" s="4">
        <v>1063</v>
      </c>
      <c r="G296" s="6">
        <v>42826</v>
      </c>
      <c r="H296" s="7">
        <v>9886669</v>
      </c>
      <c r="I296" s="7">
        <v>0</v>
      </c>
      <c r="J296" s="7">
        <v>0</v>
      </c>
      <c r="K296" s="7">
        <v>0</v>
      </c>
      <c r="L296" s="7">
        <f t="shared" si="24"/>
        <v>9886669</v>
      </c>
      <c r="M296" s="7">
        <v>-6067460</v>
      </c>
      <c r="N296" s="7">
        <v>-309271</v>
      </c>
      <c r="O296" s="7">
        <v>0</v>
      </c>
      <c r="P296" s="7">
        <f t="shared" si="25"/>
        <v>-6376731</v>
      </c>
      <c r="Q296" s="7">
        <f t="shared" si="22"/>
        <v>3819209</v>
      </c>
      <c r="R296" s="7">
        <f t="shared" si="23"/>
        <v>3509938</v>
      </c>
      <c r="S296" s="5" t="s">
        <v>135</v>
      </c>
      <c r="T296" s="5">
        <v>100803</v>
      </c>
      <c r="U296" s="5" t="s">
        <v>40</v>
      </c>
      <c r="V296" s="5">
        <v>47030001</v>
      </c>
      <c r="W296" s="5" t="s">
        <v>28</v>
      </c>
    </row>
    <row r="297" spans="2:23" x14ac:dyDescent="0.25">
      <c r="B297" s="4">
        <v>30006280</v>
      </c>
      <c r="C297" s="4">
        <v>0</v>
      </c>
      <c r="D297" s="5">
        <v>21030011</v>
      </c>
      <c r="E297" s="4" t="s">
        <v>422</v>
      </c>
      <c r="F297" s="4">
        <v>1063</v>
      </c>
      <c r="G297" s="6">
        <v>42826</v>
      </c>
      <c r="H297" s="7">
        <v>49395657</v>
      </c>
      <c r="I297" s="7">
        <v>0</v>
      </c>
      <c r="J297" s="7">
        <v>0</v>
      </c>
      <c r="K297" s="7">
        <v>0</v>
      </c>
      <c r="L297" s="7">
        <f t="shared" si="24"/>
        <v>49395657</v>
      </c>
      <c r="M297" s="7">
        <v>-30314172</v>
      </c>
      <c r="N297" s="7">
        <v>-1545176</v>
      </c>
      <c r="O297" s="7">
        <v>0</v>
      </c>
      <c r="P297" s="7">
        <f t="shared" si="25"/>
        <v>-31859348</v>
      </c>
      <c r="Q297" s="7">
        <f t="shared" si="22"/>
        <v>19081485</v>
      </c>
      <c r="R297" s="7">
        <f t="shared" si="23"/>
        <v>17536309</v>
      </c>
      <c r="S297" s="5" t="s">
        <v>135</v>
      </c>
      <c r="T297" s="5">
        <v>100803</v>
      </c>
      <c r="U297" s="5" t="s">
        <v>40</v>
      </c>
      <c r="V297" s="5">
        <v>47030001</v>
      </c>
      <c r="W297" s="5" t="s">
        <v>28</v>
      </c>
    </row>
    <row r="298" spans="2:23" x14ac:dyDescent="0.25">
      <c r="B298" s="4">
        <v>30006538</v>
      </c>
      <c r="C298" s="4">
        <v>0</v>
      </c>
      <c r="D298" s="5">
        <v>21030011</v>
      </c>
      <c r="E298" s="4" t="s">
        <v>423</v>
      </c>
      <c r="F298" s="4">
        <v>1063</v>
      </c>
      <c r="G298" s="6">
        <v>42826</v>
      </c>
      <c r="H298" s="7">
        <v>26930671.84</v>
      </c>
      <c r="I298" s="7">
        <v>0</v>
      </c>
      <c r="J298" s="7">
        <v>0</v>
      </c>
      <c r="K298" s="7">
        <v>0</v>
      </c>
      <c r="L298" s="7">
        <f t="shared" si="24"/>
        <v>26930671.84</v>
      </c>
      <c r="M298" s="7">
        <v>-15610635.84</v>
      </c>
      <c r="N298" s="7">
        <v>-927709</v>
      </c>
      <c r="O298" s="7">
        <v>0</v>
      </c>
      <c r="P298" s="7">
        <f t="shared" si="25"/>
        <v>-16538344.84</v>
      </c>
      <c r="Q298" s="7">
        <f t="shared" si="22"/>
        <v>11320036</v>
      </c>
      <c r="R298" s="7">
        <f t="shared" si="23"/>
        <v>10392327</v>
      </c>
      <c r="S298" s="5" t="s">
        <v>135</v>
      </c>
      <c r="T298" s="5">
        <v>100803</v>
      </c>
      <c r="U298" s="5" t="s">
        <v>40</v>
      </c>
      <c r="V298" s="5">
        <v>47030001</v>
      </c>
      <c r="W298" s="5" t="s">
        <v>28</v>
      </c>
    </row>
    <row r="299" spans="2:23" x14ac:dyDescent="0.25">
      <c r="B299" s="4">
        <v>30006564</v>
      </c>
      <c r="C299" s="4">
        <v>0</v>
      </c>
      <c r="D299" s="5">
        <v>21030011</v>
      </c>
      <c r="E299" s="4" t="s">
        <v>424</v>
      </c>
      <c r="F299" s="4">
        <v>1061</v>
      </c>
      <c r="G299" s="6">
        <v>43103</v>
      </c>
      <c r="H299" s="7">
        <v>2870403.07</v>
      </c>
      <c r="I299" s="7">
        <v>0</v>
      </c>
      <c r="J299" s="7">
        <v>0</v>
      </c>
      <c r="K299" s="7">
        <v>0</v>
      </c>
      <c r="L299" s="7">
        <f t="shared" si="24"/>
        <v>2870403.07</v>
      </c>
      <c r="M299" s="7">
        <v>-353523.07</v>
      </c>
      <c r="N299" s="7">
        <v>-109075</v>
      </c>
      <c r="O299" s="7">
        <v>0</v>
      </c>
      <c r="P299" s="7">
        <f t="shared" si="25"/>
        <v>-462598.07</v>
      </c>
      <c r="Q299" s="7">
        <f t="shared" si="22"/>
        <v>2516880</v>
      </c>
      <c r="R299" s="7">
        <f t="shared" si="23"/>
        <v>2407805</v>
      </c>
      <c r="S299" s="5" t="s">
        <v>135</v>
      </c>
      <c r="T299" s="5">
        <v>100801</v>
      </c>
      <c r="U299" s="5" t="s">
        <v>32</v>
      </c>
      <c r="V299" s="5">
        <v>47030001</v>
      </c>
      <c r="W299" s="5" t="s">
        <v>28</v>
      </c>
    </row>
    <row r="300" spans="2:23" x14ac:dyDescent="0.25">
      <c r="B300" s="4">
        <v>30006565</v>
      </c>
      <c r="C300" s="4">
        <v>0</v>
      </c>
      <c r="D300" s="5">
        <v>21030011</v>
      </c>
      <c r="E300" s="4" t="s">
        <v>425</v>
      </c>
      <c r="F300" s="4">
        <v>1061</v>
      </c>
      <c r="G300" s="6">
        <v>43103</v>
      </c>
      <c r="H300" s="7">
        <v>210253</v>
      </c>
      <c r="I300" s="7">
        <v>0</v>
      </c>
      <c r="J300" s="7">
        <v>0</v>
      </c>
      <c r="K300" s="7">
        <v>0</v>
      </c>
      <c r="L300" s="7">
        <f t="shared" si="24"/>
        <v>210253</v>
      </c>
      <c r="M300" s="7">
        <v>-25896</v>
      </c>
      <c r="N300" s="7">
        <v>-7990</v>
      </c>
      <c r="O300" s="7">
        <v>0</v>
      </c>
      <c r="P300" s="7">
        <f t="shared" si="25"/>
        <v>-33886</v>
      </c>
      <c r="Q300" s="7">
        <f t="shared" si="22"/>
        <v>184357</v>
      </c>
      <c r="R300" s="7">
        <f t="shared" si="23"/>
        <v>176367</v>
      </c>
      <c r="S300" s="5" t="s">
        <v>135</v>
      </c>
      <c r="T300" s="5">
        <v>100801</v>
      </c>
      <c r="U300" s="5" t="s">
        <v>32</v>
      </c>
      <c r="V300" s="5">
        <v>47030001</v>
      </c>
      <c r="W300" s="5" t="s">
        <v>28</v>
      </c>
    </row>
    <row r="301" spans="2:23" x14ac:dyDescent="0.25">
      <c r="B301" s="4">
        <v>30006578</v>
      </c>
      <c r="C301" s="4">
        <v>0</v>
      </c>
      <c r="D301" s="5">
        <v>21030011</v>
      </c>
      <c r="E301" s="4" t="s">
        <v>426</v>
      </c>
      <c r="F301" s="4">
        <v>1061</v>
      </c>
      <c r="G301" s="6">
        <v>43222</v>
      </c>
      <c r="H301" s="7">
        <v>3189463</v>
      </c>
      <c r="I301" s="7">
        <v>0</v>
      </c>
      <c r="J301" s="7">
        <v>0</v>
      </c>
      <c r="K301" s="7">
        <v>0</v>
      </c>
      <c r="L301" s="7">
        <f t="shared" si="24"/>
        <v>3189463</v>
      </c>
      <c r="M301" s="7">
        <v>-353306</v>
      </c>
      <c r="N301" s="7">
        <v>-121200</v>
      </c>
      <c r="O301" s="7">
        <v>0</v>
      </c>
      <c r="P301" s="7">
        <f t="shared" si="25"/>
        <v>-474506</v>
      </c>
      <c r="Q301" s="7">
        <f t="shared" si="22"/>
        <v>2836157</v>
      </c>
      <c r="R301" s="7">
        <f t="shared" si="23"/>
        <v>2714957</v>
      </c>
      <c r="S301" s="5" t="s">
        <v>135</v>
      </c>
      <c r="T301" s="5">
        <v>100801</v>
      </c>
      <c r="U301" s="5" t="s">
        <v>32</v>
      </c>
      <c r="V301" s="5">
        <v>47030001</v>
      </c>
      <c r="W301" s="5" t="s">
        <v>28</v>
      </c>
    </row>
    <row r="302" spans="2:23" x14ac:dyDescent="0.25">
      <c r="B302" s="4">
        <v>30006579</v>
      </c>
      <c r="C302" s="4">
        <v>0</v>
      </c>
      <c r="D302" s="5">
        <v>21030011</v>
      </c>
      <c r="E302" s="4" t="s">
        <v>427</v>
      </c>
      <c r="F302" s="4">
        <v>1061</v>
      </c>
      <c r="G302" s="6">
        <v>43220</v>
      </c>
      <c r="H302" s="7">
        <v>93262</v>
      </c>
      <c r="I302" s="7">
        <v>0</v>
      </c>
      <c r="J302" s="7">
        <v>0</v>
      </c>
      <c r="K302" s="7">
        <v>0</v>
      </c>
      <c r="L302" s="7">
        <f t="shared" si="24"/>
        <v>93262</v>
      </c>
      <c r="M302" s="7">
        <v>-10350</v>
      </c>
      <c r="N302" s="7">
        <v>-3544</v>
      </c>
      <c r="O302" s="7">
        <v>0</v>
      </c>
      <c r="P302" s="7">
        <f t="shared" si="25"/>
        <v>-13894</v>
      </c>
      <c r="Q302" s="7">
        <f t="shared" si="22"/>
        <v>82912</v>
      </c>
      <c r="R302" s="7">
        <f t="shared" si="23"/>
        <v>79368</v>
      </c>
      <c r="S302" s="5" t="s">
        <v>135</v>
      </c>
      <c r="T302" s="5">
        <v>100801</v>
      </c>
      <c r="U302" s="5" t="s">
        <v>32</v>
      </c>
      <c r="V302" s="5">
        <v>47030001</v>
      </c>
      <c r="W302" s="5" t="s">
        <v>28</v>
      </c>
    </row>
    <row r="303" spans="2:23" x14ac:dyDescent="0.25">
      <c r="B303" s="4">
        <v>30006580</v>
      </c>
      <c r="C303" s="4">
        <v>0</v>
      </c>
      <c r="D303" s="5">
        <v>21030011</v>
      </c>
      <c r="E303" s="4" t="s">
        <v>428</v>
      </c>
      <c r="F303" s="4">
        <v>1062</v>
      </c>
      <c r="G303" s="6">
        <v>43281</v>
      </c>
      <c r="H303" s="7">
        <v>1107535</v>
      </c>
      <c r="I303" s="7">
        <v>0</v>
      </c>
      <c r="J303" s="7">
        <v>0</v>
      </c>
      <c r="K303" s="7">
        <v>0</v>
      </c>
      <c r="L303" s="7">
        <f t="shared" si="24"/>
        <v>1107535</v>
      </c>
      <c r="M303" s="7">
        <v>-115881</v>
      </c>
      <c r="N303" s="7">
        <v>-42086</v>
      </c>
      <c r="O303" s="7">
        <v>0</v>
      </c>
      <c r="P303" s="7">
        <f t="shared" si="25"/>
        <v>-157967</v>
      </c>
      <c r="Q303" s="7">
        <f t="shared" si="22"/>
        <v>991654</v>
      </c>
      <c r="R303" s="7">
        <f t="shared" si="23"/>
        <v>949568</v>
      </c>
      <c r="S303" s="5" t="s">
        <v>135</v>
      </c>
      <c r="T303" s="5">
        <v>100802</v>
      </c>
      <c r="U303" s="5" t="s">
        <v>27</v>
      </c>
      <c r="V303" s="5">
        <v>47030001</v>
      </c>
      <c r="W303" s="5" t="s">
        <v>28</v>
      </c>
    </row>
    <row r="304" spans="2:23" x14ac:dyDescent="0.25">
      <c r="B304" s="4">
        <v>30006583</v>
      </c>
      <c r="C304" s="4">
        <v>0</v>
      </c>
      <c r="D304" s="5">
        <v>21030011</v>
      </c>
      <c r="E304" s="4" t="s">
        <v>429</v>
      </c>
      <c r="F304" s="4">
        <v>1062</v>
      </c>
      <c r="G304" s="6">
        <v>43369</v>
      </c>
      <c r="H304" s="7">
        <v>4193989</v>
      </c>
      <c r="I304" s="7">
        <v>0</v>
      </c>
      <c r="J304" s="7">
        <v>0</v>
      </c>
      <c r="K304" s="7">
        <v>0</v>
      </c>
      <c r="L304" s="7">
        <f t="shared" si="24"/>
        <v>4193989</v>
      </c>
      <c r="M304" s="7">
        <v>-400395</v>
      </c>
      <c r="N304" s="7">
        <v>-159372</v>
      </c>
      <c r="O304" s="7">
        <v>0</v>
      </c>
      <c r="P304" s="7">
        <f t="shared" si="25"/>
        <v>-559767</v>
      </c>
      <c r="Q304" s="7">
        <f t="shared" si="22"/>
        <v>3793594</v>
      </c>
      <c r="R304" s="7">
        <f t="shared" si="23"/>
        <v>3634222</v>
      </c>
      <c r="S304" s="5" t="s">
        <v>135</v>
      </c>
      <c r="T304" s="5">
        <v>100802</v>
      </c>
      <c r="U304" s="5" t="s">
        <v>27</v>
      </c>
      <c r="V304" s="5">
        <v>47030001</v>
      </c>
      <c r="W304" s="5" t="s">
        <v>28</v>
      </c>
    </row>
    <row r="305" spans="2:23" x14ac:dyDescent="0.25">
      <c r="B305" s="4">
        <v>30006673</v>
      </c>
      <c r="C305" s="4">
        <v>0</v>
      </c>
      <c r="D305" s="5">
        <v>21030011</v>
      </c>
      <c r="E305" s="4" t="s">
        <v>430</v>
      </c>
      <c r="F305" s="4">
        <v>1062</v>
      </c>
      <c r="G305" s="6">
        <v>43539</v>
      </c>
      <c r="H305" s="7">
        <v>153375</v>
      </c>
      <c r="I305" s="7">
        <v>0</v>
      </c>
      <c r="J305" s="7">
        <v>0</v>
      </c>
      <c r="K305" s="7">
        <v>0</v>
      </c>
      <c r="L305" s="7">
        <f t="shared" si="24"/>
        <v>153375</v>
      </c>
      <c r="M305" s="7">
        <v>-11927</v>
      </c>
      <c r="N305" s="7">
        <v>-5828</v>
      </c>
      <c r="O305" s="7">
        <v>0</v>
      </c>
      <c r="P305" s="7">
        <f t="shared" si="25"/>
        <v>-17755</v>
      </c>
      <c r="Q305" s="7">
        <f t="shared" si="22"/>
        <v>141448</v>
      </c>
      <c r="R305" s="7">
        <f t="shared" si="23"/>
        <v>135620</v>
      </c>
      <c r="S305" s="5" t="s">
        <v>135</v>
      </c>
      <c r="T305" s="5">
        <v>100802</v>
      </c>
      <c r="U305" s="5" t="s">
        <v>27</v>
      </c>
      <c r="V305" s="5">
        <v>47030001</v>
      </c>
      <c r="W305" s="5" t="s">
        <v>28</v>
      </c>
    </row>
    <row r="306" spans="2:23" x14ac:dyDescent="0.25">
      <c r="B306" s="4">
        <v>30006674</v>
      </c>
      <c r="C306" s="4">
        <v>0</v>
      </c>
      <c r="D306" s="5">
        <v>21030011</v>
      </c>
      <c r="E306" s="4" t="s">
        <v>431</v>
      </c>
      <c r="F306" s="4">
        <v>1062</v>
      </c>
      <c r="G306" s="6">
        <v>43539</v>
      </c>
      <c r="H306" s="7">
        <v>18878000</v>
      </c>
      <c r="I306" s="7">
        <v>0</v>
      </c>
      <c r="J306" s="7">
        <v>0</v>
      </c>
      <c r="K306" s="7">
        <v>0</v>
      </c>
      <c r="L306" s="7">
        <f t="shared" si="24"/>
        <v>18878000</v>
      </c>
      <c r="M306" s="7">
        <v>-1468139</v>
      </c>
      <c r="N306" s="7">
        <v>-717364</v>
      </c>
      <c r="O306" s="7">
        <v>0</v>
      </c>
      <c r="P306" s="7">
        <f t="shared" si="25"/>
        <v>-2185503</v>
      </c>
      <c r="Q306" s="7">
        <f t="shared" si="22"/>
        <v>17409861</v>
      </c>
      <c r="R306" s="7">
        <f t="shared" si="23"/>
        <v>16692497</v>
      </c>
      <c r="S306" s="5" t="s">
        <v>135</v>
      </c>
      <c r="T306" s="5">
        <v>100802</v>
      </c>
      <c r="U306" s="5" t="s">
        <v>27</v>
      </c>
      <c r="V306" s="5">
        <v>47030001</v>
      </c>
      <c r="W306" s="5" t="s">
        <v>28</v>
      </c>
    </row>
    <row r="307" spans="2:23" x14ac:dyDescent="0.25">
      <c r="B307" s="4">
        <v>30006675</v>
      </c>
      <c r="C307" s="4">
        <v>0</v>
      </c>
      <c r="D307" s="5">
        <v>21030011</v>
      </c>
      <c r="E307" s="4" t="s">
        <v>432</v>
      </c>
      <c r="F307" s="4">
        <v>1062</v>
      </c>
      <c r="G307" s="6">
        <v>43539</v>
      </c>
      <c r="H307" s="7">
        <v>4862086</v>
      </c>
      <c r="I307" s="7">
        <v>0</v>
      </c>
      <c r="J307" s="7">
        <v>0</v>
      </c>
      <c r="K307" s="7">
        <v>0</v>
      </c>
      <c r="L307" s="7">
        <f t="shared" si="24"/>
        <v>4862086</v>
      </c>
      <c r="M307" s="7">
        <v>-378123</v>
      </c>
      <c r="N307" s="7">
        <v>-184759</v>
      </c>
      <c r="O307" s="7">
        <v>0</v>
      </c>
      <c r="P307" s="7">
        <f t="shared" si="25"/>
        <v>-562882</v>
      </c>
      <c r="Q307" s="7">
        <f t="shared" si="22"/>
        <v>4483963</v>
      </c>
      <c r="R307" s="7">
        <f t="shared" si="23"/>
        <v>4299204</v>
      </c>
      <c r="S307" s="5" t="s">
        <v>135</v>
      </c>
      <c r="T307" s="5">
        <v>100802</v>
      </c>
      <c r="U307" s="5" t="s">
        <v>27</v>
      </c>
      <c r="V307" s="5">
        <v>47030001</v>
      </c>
      <c r="W307" s="5" t="s">
        <v>28</v>
      </c>
    </row>
    <row r="308" spans="2:23" x14ac:dyDescent="0.25">
      <c r="B308" s="4">
        <v>30006676</v>
      </c>
      <c r="C308" s="4">
        <v>0</v>
      </c>
      <c r="D308" s="5">
        <v>21030011</v>
      </c>
      <c r="E308" s="4" t="s">
        <v>433</v>
      </c>
      <c r="F308" s="4">
        <v>1062</v>
      </c>
      <c r="G308" s="6">
        <v>43539</v>
      </c>
      <c r="H308" s="7">
        <v>2613812</v>
      </c>
      <c r="I308" s="7">
        <v>0</v>
      </c>
      <c r="J308" s="7">
        <v>0</v>
      </c>
      <c r="K308" s="7">
        <v>0</v>
      </c>
      <c r="L308" s="7">
        <f t="shared" si="24"/>
        <v>2613812</v>
      </c>
      <c r="M308" s="7">
        <v>-203276</v>
      </c>
      <c r="N308" s="7">
        <v>-99325</v>
      </c>
      <c r="O308" s="7">
        <v>0</v>
      </c>
      <c r="P308" s="7">
        <f t="shared" si="25"/>
        <v>-302601</v>
      </c>
      <c r="Q308" s="7">
        <f t="shared" si="22"/>
        <v>2410536</v>
      </c>
      <c r="R308" s="7">
        <f t="shared" si="23"/>
        <v>2311211</v>
      </c>
      <c r="S308" s="5" t="s">
        <v>135</v>
      </c>
      <c r="T308" s="5">
        <v>100802</v>
      </c>
      <c r="U308" s="5" t="s">
        <v>27</v>
      </c>
      <c r="V308" s="5">
        <v>47030001</v>
      </c>
      <c r="W308" s="5" t="s">
        <v>28</v>
      </c>
    </row>
    <row r="309" spans="2:23" x14ac:dyDescent="0.25">
      <c r="B309" s="4">
        <v>30006677</v>
      </c>
      <c r="C309" s="4">
        <v>0</v>
      </c>
      <c r="D309" s="5">
        <v>21030011</v>
      </c>
      <c r="E309" s="4" t="s">
        <v>434</v>
      </c>
      <c r="F309" s="4">
        <v>1062</v>
      </c>
      <c r="G309" s="6">
        <v>43539</v>
      </c>
      <c r="H309" s="7">
        <v>1812156</v>
      </c>
      <c r="I309" s="7">
        <v>0</v>
      </c>
      <c r="J309" s="7">
        <v>0</v>
      </c>
      <c r="K309" s="7">
        <v>0</v>
      </c>
      <c r="L309" s="7">
        <f t="shared" si="24"/>
        <v>1812156</v>
      </c>
      <c r="M309" s="7">
        <v>-140931</v>
      </c>
      <c r="N309" s="7">
        <v>-68862</v>
      </c>
      <c r="O309" s="7">
        <v>0</v>
      </c>
      <c r="P309" s="7">
        <f t="shared" si="25"/>
        <v>-209793</v>
      </c>
      <c r="Q309" s="7">
        <f t="shared" si="22"/>
        <v>1671225</v>
      </c>
      <c r="R309" s="7">
        <f t="shared" si="23"/>
        <v>1602363</v>
      </c>
      <c r="S309" s="5" t="s">
        <v>135</v>
      </c>
      <c r="T309" s="5">
        <v>100802</v>
      </c>
      <c r="U309" s="5" t="s">
        <v>27</v>
      </c>
      <c r="V309" s="5">
        <v>47030001</v>
      </c>
      <c r="W309" s="5" t="s">
        <v>28</v>
      </c>
    </row>
    <row r="310" spans="2:23" x14ac:dyDescent="0.25">
      <c r="B310" s="4">
        <v>30006678</v>
      </c>
      <c r="C310" s="4">
        <v>0</v>
      </c>
      <c r="D310" s="5">
        <v>21030011</v>
      </c>
      <c r="E310" s="4" t="s">
        <v>435</v>
      </c>
      <c r="F310" s="4">
        <v>1062</v>
      </c>
      <c r="G310" s="6">
        <v>43539</v>
      </c>
      <c r="H310" s="7">
        <v>5020820</v>
      </c>
      <c r="I310" s="7">
        <v>0</v>
      </c>
      <c r="J310" s="7">
        <v>0</v>
      </c>
      <c r="K310" s="7">
        <v>0</v>
      </c>
      <c r="L310" s="7">
        <f t="shared" si="24"/>
        <v>5020820</v>
      </c>
      <c r="M310" s="7">
        <v>-390468</v>
      </c>
      <c r="N310" s="7">
        <v>-190791</v>
      </c>
      <c r="O310" s="7">
        <v>0</v>
      </c>
      <c r="P310" s="7">
        <f t="shared" si="25"/>
        <v>-581259</v>
      </c>
      <c r="Q310" s="7">
        <f t="shared" si="22"/>
        <v>4630352</v>
      </c>
      <c r="R310" s="7">
        <f t="shared" si="23"/>
        <v>4439561</v>
      </c>
      <c r="S310" s="5" t="s">
        <v>135</v>
      </c>
      <c r="T310" s="5">
        <v>100802</v>
      </c>
      <c r="U310" s="5" t="s">
        <v>27</v>
      </c>
      <c r="V310" s="5">
        <v>47030001</v>
      </c>
      <c r="W310" s="5" t="s">
        <v>28</v>
      </c>
    </row>
    <row r="311" spans="2:23" x14ac:dyDescent="0.25">
      <c r="B311" s="4">
        <v>30006679</v>
      </c>
      <c r="C311" s="4">
        <v>0</v>
      </c>
      <c r="D311" s="5">
        <v>21030011</v>
      </c>
      <c r="E311" s="4" t="s">
        <v>436</v>
      </c>
      <c r="F311" s="4">
        <v>1062</v>
      </c>
      <c r="G311" s="6">
        <v>43539</v>
      </c>
      <c r="H311" s="7">
        <v>2125224</v>
      </c>
      <c r="I311" s="7">
        <v>0</v>
      </c>
      <c r="J311" s="7">
        <v>0</v>
      </c>
      <c r="K311" s="7">
        <v>0</v>
      </c>
      <c r="L311" s="7">
        <f t="shared" si="24"/>
        <v>2125224</v>
      </c>
      <c r="M311" s="7">
        <v>-165279</v>
      </c>
      <c r="N311" s="7">
        <v>-80758</v>
      </c>
      <c r="O311" s="7">
        <v>0</v>
      </c>
      <c r="P311" s="7">
        <f t="shared" si="25"/>
        <v>-246037</v>
      </c>
      <c r="Q311" s="7">
        <f t="shared" si="22"/>
        <v>1959945</v>
      </c>
      <c r="R311" s="7">
        <f t="shared" si="23"/>
        <v>1879187</v>
      </c>
      <c r="S311" s="5" t="s">
        <v>135</v>
      </c>
      <c r="T311" s="5">
        <v>100802</v>
      </c>
      <c r="U311" s="5" t="s">
        <v>27</v>
      </c>
      <c r="V311" s="5">
        <v>47030001</v>
      </c>
      <c r="W311" s="5" t="s">
        <v>28</v>
      </c>
    </row>
    <row r="312" spans="2:23" x14ac:dyDescent="0.25">
      <c r="B312" s="4">
        <v>30006680</v>
      </c>
      <c r="C312" s="4">
        <v>0</v>
      </c>
      <c r="D312" s="5">
        <v>21030011</v>
      </c>
      <c r="E312" s="4" t="s">
        <v>437</v>
      </c>
      <c r="F312" s="4">
        <v>1062</v>
      </c>
      <c r="G312" s="6">
        <v>43539</v>
      </c>
      <c r="H312" s="7">
        <v>3128850</v>
      </c>
      <c r="I312" s="7">
        <v>0</v>
      </c>
      <c r="J312" s="7">
        <v>0</v>
      </c>
      <c r="K312" s="7">
        <v>0</v>
      </c>
      <c r="L312" s="7">
        <f t="shared" si="24"/>
        <v>3128850</v>
      </c>
      <c r="M312" s="7">
        <v>-243330</v>
      </c>
      <c r="N312" s="7">
        <v>-118896</v>
      </c>
      <c r="O312" s="7">
        <v>0</v>
      </c>
      <c r="P312" s="7">
        <f t="shared" si="25"/>
        <v>-362226</v>
      </c>
      <c r="Q312" s="7">
        <f t="shared" si="22"/>
        <v>2885520</v>
      </c>
      <c r="R312" s="7">
        <f t="shared" si="23"/>
        <v>2766624</v>
      </c>
      <c r="S312" s="5" t="s">
        <v>135</v>
      </c>
      <c r="T312" s="5">
        <v>100802</v>
      </c>
      <c r="U312" s="5" t="s">
        <v>27</v>
      </c>
      <c r="V312" s="5">
        <v>47030001</v>
      </c>
      <c r="W312" s="5" t="s">
        <v>28</v>
      </c>
    </row>
    <row r="313" spans="2:23" x14ac:dyDescent="0.25">
      <c r="B313" s="4">
        <v>30006681</v>
      </c>
      <c r="C313" s="4">
        <v>0</v>
      </c>
      <c r="D313" s="5">
        <v>21030011</v>
      </c>
      <c r="E313" s="4" t="s">
        <v>438</v>
      </c>
      <c r="F313" s="4">
        <v>1062</v>
      </c>
      <c r="G313" s="6">
        <v>43539</v>
      </c>
      <c r="H313" s="7">
        <v>580085</v>
      </c>
      <c r="I313" s="7">
        <v>0</v>
      </c>
      <c r="J313" s="7">
        <v>0</v>
      </c>
      <c r="K313" s="7">
        <v>0</v>
      </c>
      <c r="L313" s="7">
        <f t="shared" si="24"/>
        <v>580085</v>
      </c>
      <c r="M313" s="7">
        <v>-45113</v>
      </c>
      <c r="N313" s="7">
        <v>-22043</v>
      </c>
      <c r="O313" s="7">
        <v>0</v>
      </c>
      <c r="P313" s="7">
        <f t="shared" si="25"/>
        <v>-67156</v>
      </c>
      <c r="Q313" s="7">
        <f t="shared" si="22"/>
        <v>534972</v>
      </c>
      <c r="R313" s="7">
        <f t="shared" si="23"/>
        <v>512929</v>
      </c>
      <c r="S313" s="5" t="s">
        <v>135</v>
      </c>
      <c r="T313" s="5">
        <v>100802</v>
      </c>
      <c r="U313" s="5" t="s">
        <v>27</v>
      </c>
      <c r="V313" s="5">
        <v>47030001</v>
      </c>
      <c r="W313" s="5" t="s">
        <v>28</v>
      </c>
    </row>
    <row r="314" spans="2:23" x14ac:dyDescent="0.25">
      <c r="B314" s="4">
        <v>30006682</v>
      </c>
      <c r="C314" s="4">
        <v>0</v>
      </c>
      <c r="D314" s="5">
        <v>21030011</v>
      </c>
      <c r="E314" s="4" t="s">
        <v>439</v>
      </c>
      <c r="F314" s="4">
        <v>1062</v>
      </c>
      <c r="G314" s="6">
        <v>43539</v>
      </c>
      <c r="H314" s="7">
        <v>6869979</v>
      </c>
      <c r="I314" s="7">
        <v>0</v>
      </c>
      <c r="J314" s="7">
        <v>0</v>
      </c>
      <c r="K314" s="7">
        <v>0</v>
      </c>
      <c r="L314" s="7">
        <f t="shared" si="24"/>
        <v>6869979</v>
      </c>
      <c r="M314" s="7">
        <v>-534277</v>
      </c>
      <c r="N314" s="7">
        <v>-261059</v>
      </c>
      <c r="O314" s="7">
        <v>0</v>
      </c>
      <c r="P314" s="7">
        <f t="shared" si="25"/>
        <v>-795336</v>
      </c>
      <c r="Q314" s="7">
        <f t="shared" si="22"/>
        <v>6335702</v>
      </c>
      <c r="R314" s="7">
        <f t="shared" si="23"/>
        <v>6074643</v>
      </c>
      <c r="S314" s="5" t="s">
        <v>135</v>
      </c>
      <c r="T314" s="5">
        <v>100802</v>
      </c>
      <c r="U314" s="5" t="s">
        <v>27</v>
      </c>
      <c r="V314" s="5">
        <v>47030001</v>
      </c>
      <c r="W314" s="5" t="s">
        <v>28</v>
      </c>
    </row>
    <row r="315" spans="2:23" x14ac:dyDescent="0.25">
      <c r="B315" s="4">
        <v>30006683</v>
      </c>
      <c r="C315" s="4">
        <v>0</v>
      </c>
      <c r="D315" s="5">
        <v>21030011</v>
      </c>
      <c r="E315" s="4" t="s">
        <v>440</v>
      </c>
      <c r="F315" s="4">
        <v>1062</v>
      </c>
      <c r="G315" s="6">
        <v>43539</v>
      </c>
      <c r="H315" s="7">
        <v>7687336</v>
      </c>
      <c r="I315" s="7">
        <v>0</v>
      </c>
      <c r="J315" s="7">
        <v>0</v>
      </c>
      <c r="K315" s="7">
        <v>0</v>
      </c>
      <c r="L315" s="7">
        <f t="shared" si="24"/>
        <v>7687336</v>
      </c>
      <c r="M315" s="7">
        <v>-597844</v>
      </c>
      <c r="N315" s="7">
        <v>-292119</v>
      </c>
      <c r="O315" s="7">
        <v>0</v>
      </c>
      <c r="P315" s="7">
        <f t="shared" si="25"/>
        <v>-889963</v>
      </c>
      <c r="Q315" s="7">
        <f t="shared" si="22"/>
        <v>7089492</v>
      </c>
      <c r="R315" s="7">
        <f t="shared" si="23"/>
        <v>6797373</v>
      </c>
      <c r="S315" s="5" t="s">
        <v>135</v>
      </c>
      <c r="T315" s="5">
        <v>100802</v>
      </c>
      <c r="U315" s="5" t="s">
        <v>27</v>
      </c>
      <c r="V315" s="5">
        <v>47030001</v>
      </c>
      <c r="W315" s="5" t="s">
        <v>28</v>
      </c>
    </row>
    <row r="316" spans="2:23" x14ac:dyDescent="0.25">
      <c r="B316" s="4">
        <v>30006684</v>
      </c>
      <c r="C316" s="4">
        <v>0</v>
      </c>
      <c r="D316" s="5">
        <v>21030011</v>
      </c>
      <c r="E316" s="4" t="s">
        <v>441</v>
      </c>
      <c r="F316" s="4">
        <v>1062</v>
      </c>
      <c r="G316" s="6">
        <v>43539</v>
      </c>
      <c r="H316" s="7">
        <v>650000</v>
      </c>
      <c r="I316" s="7">
        <v>0</v>
      </c>
      <c r="J316" s="7">
        <v>0</v>
      </c>
      <c r="K316" s="7">
        <v>0</v>
      </c>
      <c r="L316" s="7">
        <f t="shared" si="24"/>
        <v>650000</v>
      </c>
      <c r="M316" s="7">
        <v>-50550</v>
      </c>
      <c r="N316" s="7">
        <v>-24700</v>
      </c>
      <c r="O316" s="7">
        <v>0</v>
      </c>
      <c r="P316" s="7">
        <f t="shared" si="25"/>
        <v>-75250</v>
      </c>
      <c r="Q316" s="7">
        <f t="shared" si="22"/>
        <v>599450</v>
      </c>
      <c r="R316" s="7">
        <f t="shared" si="23"/>
        <v>574750</v>
      </c>
      <c r="S316" s="5" t="s">
        <v>135</v>
      </c>
      <c r="T316" s="5">
        <v>100802</v>
      </c>
      <c r="U316" s="5" t="s">
        <v>27</v>
      </c>
      <c r="V316" s="5">
        <v>47030001</v>
      </c>
      <c r="W316" s="5" t="s">
        <v>28</v>
      </c>
    </row>
    <row r="317" spans="2:23" x14ac:dyDescent="0.25">
      <c r="B317" s="4">
        <v>30006685</v>
      </c>
      <c r="C317" s="4">
        <v>0</v>
      </c>
      <c r="D317" s="5">
        <v>21030011</v>
      </c>
      <c r="E317" s="4" t="s">
        <v>442</v>
      </c>
      <c r="F317" s="4">
        <v>1062</v>
      </c>
      <c r="G317" s="6">
        <v>43539</v>
      </c>
      <c r="H317" s="7">
        <v>33673098</v>
      </c>
      <c r="I317" s="7">
        <v>0</v>
      </c>
      <c r="J317" s="7">
        <v>0</v>
      </c>
      <c r="K317" s="7">
        <v>0</v>
      </c>
      <c r="L317" s="7">
        <f t="shared" si="24"/>
        <v>33673098</v>
      </c>
      <c r="M317" s="7">
        <v>-2618753</v>
      </c>
      <c r="N317" s="7">
        <v>-1279578</v>
      </c>
      <c r="O317" s="7">
        <v>0</v>
      </c>
      <c r="P317" s="7">
        <f t="shared" si="25"/>
        <v>-3898331</v>
      </c>
      <c r="Q317" s="7">
        <f t="shared" si="22"/>
        <v>31054345</v>
      </c>
      <c r="R317" s="7">
        <f t="shared" si="23"/>
        <v>29774767</v>
      </c>
      <c r="S317" s="5" t="s">
        <v>135</v>
      </c>
      <c r="T317" s="5">
        <v>100802</v>
      </c>
      <c r="U317" s="5" t="s">
        <v>27</v>
      </c>
      <c r="V317" s="5">
        <v>47030001</v>
      </c>
      <c r="W317" s="5" t="s">
        <v>28</v>
      </c>
    </row>
    <row r="318" spans="2:23" x14ac:dyDescent="0.25">
      <c r="B318" s="4">
        <v>30006686</v>
      </c>
      <c r="C318" s="4">
        <v>0</v>
      </c>
      <c r="D318" s="5">
        <v>21030011</v>
      </c>
      <c r="E318" s="4" t="s">
        <v>443</v>
      </c>
      <c r="F318" s="4">
        <v>1062</v>
      </c>
      <c r="G318" s="6">
        <v>43539</v>
      </c>
      <c r="H318" s="7">
        <v>10367570</v>
      </c>
      <c r="I318" s="7">
        <v>0</v>
      </c>
      <c r="J318" s="7">
        <v>0</v>
      </c>
      <c r="K318" s="7">
        <v>0</v>
      </c>
      <c r="L318" s="7">
        <f t="shared" si="24"/>
        <v>10367570</v>
      </c>
      <c r="M318" s="7">
        <v>-806285</v>
      </c>
      <c r="N318" s="7">
        <v>-393968</v>
      </c>
      <c r="O318" s="7">
        <v>0</v>
      </c>
      <c r="P318" s="7">
        <f t="shared" si="25"/>
        <v>-1200253</v>
      </c>
      <c r="Q318" s="7">
        <f t="shared" si="22"/>
        <v>9561285</v>
      </c>
      <c r="R318" s="7">
        <f t="shared" si="23"/>
        <v>9167317</v>
      </c>
      <c r="S318" s="5" t="s">
        <v>135</v>
      </c>
      <c r="T318" s="5">
        <v>100802</v>
      </c>
      <c r="U318" s="5" t="s">
        <v>27</v>
      </c>
      <c r="V318" s="5">
        <v>47030001</v>
      </c>
      <c r="W318" s="5" t="s">
        <v>28</v>
      </c>
    </row>
    <row r="319" spans="2:23" x14ac:dyDescent="0.25">
      <c r="B319" s="4">
        <v>30006687</v>
      </c>
      <c r="C319" s="4">
        <v>0</v>
      </c>
      <c r="D319" s="5">
        <v>21030011</v>
      </c>
      <c r="E319" s="4" t="s">
        <v>444</v>
      </c>
      <c r="F319" s="4">
        <v>1062</v>
      </c>
      <c r="G319" s="6">
        <v>43539</v>
      </c>
      <c r="H319" s="7">
        <v>8402879</v>
      </c>
      <c r="I319" s="7">
        <v>0</v>
      </c>
      <c r="J319" s="7">
        <v>0</v>
      </c>
      <c r="K319" s="7">
        <v>0</v>
      </c>
      <c r="L319" s="7">
        <f t="shared" si="24"/>
        <v>8402879</v>
      </c>
      <c r="M319" s="7">
        <v>-653490</v>
      </c>
      <c r="N319" s="7">
        <v>-319309</v>
      </c>
      <c r="O319" s="7">
        <v>0</v>
      </c>
      <c r="P319" s="7">
        <f t="shared" si="25"/>
        <v>-972799</v>
      </c>
      <c r="Q319" s="7">
        <f t="shared" si="22"/>
        <v>7749389</v>
      </c>
      <c r="R319" s="7">
        <f t="shared" si="23"/>
        <v>7430080</v>
      </c>
      <c r="S319" s="5" t="s">
        <v>135</v>
      </c>
      <c r="T319" s="5">
        <v>100802</v>
      </c>
      <c r="U319" s="5" t="s">
        <v>27</v>
      </c>
      <c r="V319" s="5">
        <v>47030001</v>
      </c>
      <c r="W319" s="5" t="s">
        <v>28</v>
      </c>
    </row>
    <row r="320" spans="2:23" x14ac:dyDescent="0.25">
      <c r="B320" s="4">
        <v>30006688</v>
      </c>
      <c r="C320" s="4">
        <v>0</v>
      </c>
      <c r="D320" s="5">
        <v>21030011</v>
      </c>
      <c r="E320" s="4" t="s">
        <v>445</v>
      </c>
      <c r="F320" s="4">
        <v>1062</v>
      </c>
      <c r="G320" s="6">
        <v>43539</v>
      </c>
      <c r="H320" s="7">
        <v>2914125</v>
      </c>
      <c r="I320" s="7">
        <v>0</v>
      </c>
      <c r="J320" s="7">
        <v>0</v>
      </c>
      <c r="K320" s="7">
        <v>0</v>
      </c>
      <c r="L320" s="7">
        <f t="shared" si="24"/>
        <v>2914125</v>
      </c>
      <c r="M320" s="7">
        <v>-226632</v>
      </c>
      <c r="N320" s="7">
        <v>-110737</v>
      </c>
      <c r="O320" s="7">
        <v>0</v>
      </c>
      <c r="P320" s="7">
        <f t="shared" si="25"/>
        <v>-337369</v>
      </c>
      <c r="Q320" s="7">
        <f t="shared" si="22"/>
        <v>2687493</v>
      </c>
      <c r="R320" s="7">
        <f t="shared" si="23"/>
        <v>2576756</v>
      </c>
      <c r="S320" s="5" t="s">
        <v>135</v>
      </c>
      <c r="T320" s="5">
        <v>100802</v>
      </c>
      <c r="U320" s="5" t="s">
        <v>27</v>
      </c>
      <c r="V320" s="5">
        <v>47030001</v>
      </c>
      <c r="W320" s="5" t="s">
        <v>28</v>
      </c>
    </row>
    <row r="321" spans="2:23" x14ac:dyDescent="0.25">
      <c r="B321" s="4">
        <v>30006689</v>
      </c>
      <c r="C321" s="4">
        <v>0</v>
      </c>
      <c r="D321" s="5">
        <v>21030011</v>
      </c>
      <c r="E321" s="4" t="s">
        <v>446</v>
      </c>
      <c r="F321" s="4">
        <v>1062</v>
      </c>
      <c r="G321" s="6">
        <v>43539</v>
      </c>
      <c r="H321" s="7">
        <v>8712687</v>
      </c>
      <c r="I321" s="7">
        <v>0</v>
      </c>
      <c r="J321" s="7">
        <v>0</v>
      </c>
      <c r="K321" s="7">
        <v>0</v>
      </c>
      <c r="L321" s="7">
        <f t="shared" si="24"/>
        <v>8712687</v>
      </c>
      <c r="M321" s="7">
        <v>-677584</v>
      </c>
      <c r="N321" s="7">
        <v>-331082</v>
      </c>
      <c r="O321" s="7">
        <v>0</v>
      </c>
      <c r="P321" s="7">
        <f t="shared" si="25"/>
        <v>-1008666</v>
      </c>
      <c r="Q321" s="7">
        <f t="shared" si="22"/>
        <v>8035103</v>
      </c>
      <c r="R321" s="7">
        <f t="shared" si="23"/>
        <v>7704021</v>
      </c>
      <c r="S321" s="5" t="s">
        <v>135</v>
      </c>
      <c r="T321" s="5">
        <v>100802</v>
      </c>
      <c r="U321" s="5" t="s">
        <v>27</v>
      </c>
      <c r="V321" s="5">
        <v>47030001</v>
      </c>
      <c r="W321" s="5" t="s">
        <v>28</v>
      </c>
    </row>
    <row r="322" spans="2:23" x14ac:dyDescent="0.25">
      <c r="B322" s="4">
        <v>30006690</v>
      </c>
      <c r="C322" s="4">
        <v>0</v>
      </c>
      <c r="D322" s="5">
        <v>21030011</v>
      </c>
      <c r="E322" s="4" t="s">
        <v>447</v>
      </c>
      <c r="F322" s="4">
        <v>1062</v>
      </c>
      <c r="G322" s="6">
        <v>43539</v>
      </c>
      <c r="H322" s="7">
        <v>509075</v>
      </c>
      <c r="I322" s="7">
        <v>0</v>
      </c>
      <c r="J322" s="7">
        <v>0</v>
      </c>
      <c r="K322" s="7">
        <v>0</v>
      </c>
      <c r="L322" s="7">
        <f t="shared" si="24"/>
        <v>509075</v>
      </c>
      <c r="M322" s="7">
        <v>-39591</v>
      </c>
      <c r="N322" s="7">
        <v>-19345</v>
      </c>
      <c r="O322" s="7">
        <v>0</v>
      </c>
      <c r="P322" s="7">
        <f t="shared" si="25"/>
        <v>-58936</v>
      </c>
      <c r="Q322" s="7">
        <f t="shared" si="22"/>
        <v>469484</v>
      </c>
      <c r="R322" s="7">
        <f t="shared" si="23"/>
        <v>450139</v>
      </c>
      <c r="S322" s="5" t="s">
        <v>135</v>
      </c>
      <c r="T322" s="5">
        <v>100802</v>
      </c>
      <c r="U322" s="5" t="s">
        <v>27</v>
      </c>
      <c r="V322" s="5">
        <v>47030001</v>
      </c>
      <c r="W322" s="5" t="s">
        <v>28</v>
      </c>
    </row>
    <row r="323" spans="2:23" x14ac:dyDescent="0.25">
      <c r="B323" s="4">
        <v>30006691</v>
      </c>
      <c r="C323" s="4">
        <v>0</v>
      </c>
      <c r="D323" s="5">
        <v>21030011</v>
      </c>
      <c r="E323" s="4" t="s">
        <v>448</v>
      </c>
      <c r="F323" s="4">
        <v>1062</v>
      </c>
      <c r="G323" s="6">
        <v>43539</v>
      </c>
      <c r="H323" s="7">
        <v>5739531</v>
      </c>
      <c r="I323" s="7">
        <v>0</v>
      </c>
      <c r="J323" s="7">
        <v>0</v>
      </c>
      <c r="K323" s="7">
        <v>0</v>
      </c>
      <c r="L323" s="7">
        <f t="shared" si="24"/>
        <v>5739531</v>
      </c>
      <c r="M323" s="7">
        <v>-446362</v>
      </c>
      <c r="N323" s="7">
        <v>-218102</v>
      </c>
      <c r="O323" s="7">
        <v>0</v>
      </c>
      <c r="P323" s="7">
        <f t="shared" si="25"/>
        <v>-664464</v>
      </c>
      <c r="Q323" s="7">
        <f t="shared" si="22"/>
        <v>5293169</v>
      </c>
      <c r="R323" s="7">
        <f t="shared" si="23"/>
        <v>5075067</v>
      </c>
      <c r="S323" s="5" t="s">
        <v>135</v>
      </c>
      <c r="T323" s="5">
        <v>100802</v>
      </c>
      <c r="U323" s="5" t="s">
        <v>27</v>
      </c>
      <c r="V323" s="5">
        <v>47030001</v>
      </c>
      <c r="W323" s="5" t="s">
        <v>28</v>
      </c>
    </row>
    <row r="324" spans="2:23" x14ac:dyDescent="0.25">
      <c r="B324" s="4">
        <v>30006692</v>
      </c>
      <c r="C324" s="4">
        <v>0</v>
      </c>
      <c r="D324" s="5">
        <v>21030011</v>
      </c>
      <c r="E324" s="4" t="s">
        <v>449</v>
      </c>
      <c r="F324" s="4">
        <v>1062</v>
      </c>
      <c r="G324" s="6">
        <v>43539</v>
      </c>
      <c r="H324" s="7">
        <v>4165409</v>
      </c>
      <c r="I324" s="7">
        <v>0</v>
      </c>
      <c r="J324" s="7">
        <v>0</v>
      </c>
      <c r="K324" s="7">
        <v>0</v>
      </c>
      <c r="L324" s="7">
        <f t="shared" si="24"/>
        <v>4165409</v>
      </c>
      <c r="M324" s="7">
        <v>-323944</v>
      </c>
      <c r="N324" s="7">
        <v>-158286</v>
      </c>
      <c r="O324" s="7">
        <v>0</v>
      </c>
      <c r="P324" s="7">
        <f t="shared" si="25"/>
        <v>-482230</v>
      </c>
      <c r="Q324" s="7">
        <f t="shared" si="22"/>
        <v>3841465</v>
      </c>
      <c r="R324" s="7">
        <f t="shared" si="23"/>
        <v>3683179</v>
      </c>
      <c r="S324" s="5" t="s">
        <v>135</v>
      </c>
      <c r="T324" s="5">
        <v>100802</v>
      </c>
      <c r="U324" s="5" t="s">
        <v>27</v>
      </c>
      <c r="V324" s="5">
        <v>47030001</v>
      </c>
      <c r="W324" s="5" t="s">
        <v>28</v>
      </c>
    </row>
    <row r="325" spans="2:23" x14ac:dyDescent="0.25">
      <c r="B325" s="4">
        <v>30006693</v>
      </c>
      <c r="C325" s="4">
        <v>0</v>
      </c>
      <c r="D325" s="5">
        <v>21030011</v>
      </c>
      <c r="E325" s="4" t="s">
        <v>450</v>
      </c>
      <c r="F325" s="4">
        <v>1062</v>
      </c>
      <c r="G325" s="6">
        <v>43539</v>
      </c>
      <c r="H325" s="7">
        <v>443100</v>
      </c>
      <c r="I325" s="7">
        <v>0</v>
      </c>
      <c r="J325" s="7">
        <v>0</v>
      </c>
      <c r="K325" s="7">
        <v>0</v>
      </c>
      <c r="L325" s="7">
        <f t="shared" si="24"/>
        <v>443100</v>
      </c>
      <c r="M325" s="7">
        <v>-34460</v>
      </c>
      <c r="N325" s="7">
        <v>-16838</v>
      </c>
      <c r="O325" s="7">
        <v>0</v>
      </c>
      <c r="P325" s="7">
        <f t="shared" si="25"/>
        <v>-51298</v>
      </c>
      <c r="Q325" s="7">
        <f t="shared" ref="Q325:Q362" si="26">H325+M325</f>
        <v>408640</v>
      </c>
      <c r="R325" s="7">
        <f t="shared" ref="R325:R362" si="27">L325+P325</f>
        <v>391802</v>
      </c>
      <c r="S325" s="5" t="s">
        <v>135</v>
      </c>
      <c r="T325" s="5">
        <v>100802</v>
      </c>
      <c r="U325" s="5" t="s">
        <v>27</v>
      </c>
      <c r="V325" s="5">
        <v>47030001</v>
      </c>
      <c r="W325" s="5" t="s">
        <v>28</v>
      </c>
    </row>
    <row r="326" spans="2:23" x14ac:dyDescent="0.25">
      <c r="B326" s="4">
        <v>30006694</v>
      </c>
      <c r="C326" s="4">
        <v>0</v>
      </c>
      <c r="D326" s="5">
        <v>21030011</v>
      </c>
      <c r="E326" s="4" t="s">
        <v>451</v>
      </c>
      <c r="F326" s="4">
        <v>1062</v>
      </c>
      <c r="G326" s="6">
        <v>43539</v>
      </c>
      <c r="H326" s="7">
        <v>148007</v>
      </c>
      <c r="I326" s="7">
        <v>0</v>
      </c>
      <c r="J326" s="7">
        <v>0</v>
      </c>
      <c r="K326" s="7">
        <v>0</v>
      </c>
      <c r="L326" s="7">
        <f t="shared" si="24"/>
        <v>148007</v>
      </c>
      <c r="M326" s="7">
        <v>-11510</v>
      </c>
      <c r="N326" s="7">
        <v>-5624</v>
      </c>
      <c r="O326" s="7">
        <v>0</v>
      </c>
      <c r="P326" s="7">
        <f t="shared" si="25"/>
        <v>-17134</v>
      </c>
      <c r="Q326" s="7">
        <f t="shared" si="26"/>
        <v>136497</v>
      </c>
      <c r="R326" s="7">
        <f t="shared" si="27"/>
        <v>130873</v>
      </c>
      <c r="S326" s="5" t="s">
        <v>135</v>
      </c>
      <c r="T326" s="5">
        <v>100802</v>
      </c>
      <c r="U326" s="5" t="s">
        <v>27</v>
      </c>
      <c r="V326" s="5">
        <v>47030001</v>
      </c>
      <c r="W326" s="5" t="s">
        <v>28</v>
      </c>
    </row>
    <row r="327" spans="2:23" x14ac:dyDescent="0.25">
      <c r="B327" s="4">
        <v>30006707</v>
      </c>
      <c r="C327" s="4">
        <v>0</v>
      </c>
      <c r="D327" s="5">
        <v>21030011</v>
      </c>
      <c r="E327" s="4" t="s">
        <v>452</v>
      </c>
      <c r="F327" s="5">
        <v>1062</v>
      </c>
      <c r="G327" s="6">
        <v>44074</v>
      </c>
      <c r="H327" s="7">
        <v>3284046.61</v>
      </c>
      <c r="I327" s="7">
        <v>0</v>
      </c>
      <c r="J327" s="7">
        <v>0</v>
      </c>
      <c r="K327" s="7">
        <v>0</v>
      </c>
      <c r="L327" s="7">
        <f t="shared" si="24"/>
        <v>3284046.61</v>
      </c>
      <c r="M327" s="7">
        <v>-72824.61</v>
      </c>
      <c r="N327" s="7">
        <v>-124794</v>
      </c>
      <c r="O327" s="7">
        <v>0</v>
      </c>
      <c r="P327" s="7">
        <f t="shared" si="25"/>
        <v>-197618.61</v>
      </c>
      <c r="Q327" s="7">
        <f t="shared" si="26"/>
        <v>3211222</v>
      </c>
      <c r="R327" s="7">
        <f t="shared" si="27"/>
        <v>3086428</v>
      </c>
      <c r="S327" s="5" t="s">
        <v>135</v>
      </c>
      <c r="T327" s="5">
        <v>100802</v>
      </c>
      <c r="U327" s="5" t="s">
        <v>27</v>
      </c>
      <c r="V327" s="5">
        <v>47030001</v>
      </c>
      <c r="W327" s="5" t="s">
        <v>28</v>
      </c>
    </row>
    <row r="328" spans="2:23" x14ac:dyDescent="0.25">
      <c r="B328" s="4">
        <v>30006732</v>
      </c>
      <c r="C328" s="4">
        <v>0</v>
      </c>
      <c r="D328" s="5">
        <v>21030011</v>
      </c>
      <c r="E328" s="4" t="s">
        <v>453</v>
      </c>
      <c r="F328" s="4">
        <v>1062</v>
      </c>
      <c r="G328" s="6">
        <v>39545</v>
      </c>
      <c r="H328" s="7">
        <v>0</v>
      </c>
      <c r="I328" s="7">
        <v>0</v>
      </c>
      <c r="J328" s="7">
        <v>5306674</v>
      </c>
      <c r="K328" s="7">
        <v>0</v>
      </c>
      <c r="L328" s="7">
        <f t="shared" si="24"/>
        <v>5306674</v>
      </c>
      <c r="M328" s="7">
        <v>0</v>
      </c>
      <c r="N328" s="7">
        <v>-3690</v>
      </c>
      <c r="O328" s="7">
        <v>0</v>
      </c>
      <c r="P328" s="7">
        <f t="shared" si="25"/>
        <v>-3690</v>
      </c>
      <c r="Q328" s="7">
        <f t="shared" si="26"/>
        <v>0</v>
      </c>
      <c r="R328" s="7">
        <f t="shared" si="27"/>
        <v>5302984</v>
      </c>
      <c r="S328" s="5" t="s">
        <v>135</v>
      </c>
      <c r="T328" s="5">
        <v>100802</v>
      </c>
      <c r="U328" s="5" t="s">
        <v>27</v>
      </c>
      <c r="V328" s="5">
        <v>47030001</v>
      </c>
      <c r="W328" s="5" t="s">
        <v>28</v>
      </c>
    </row>
    <row r="329" spans="2:23" x14ac:dyDescent="0.25">
      <c r="B329" s="4">
        <v>30006733</v>
      </c>
      <c r="C329" s="4">
        <v>0</v>
      </c>
      <c r="D329" s="5">
        <v>21030011</v>
      </c>
      <c r="E329" s="4" t="s">
        <v>454</v>
      </c>
      <c r="F329" s="4">
        <v>1062</v>
      </c>
      <c r="G329" s="6">
        <v>39545</v>
      </c>
      <c r="H329" s="7">
        <v>0</v>
      </c>
      <c r="I329" s="7">
        <v>0</v>
      </c>
      <c r="J329" s="7">
        <v>457845</v>
      </c>
      <c r="K329" s="7">
        <v>0</v>
      </c>
      <c r="L329" s="7">
        <f t="shared" si="24"/>
        <v>457845</v>
      </c>
      <c r="M329" s="7">
        <v>0</v>
      </c>
      <c r="N329" s="7">
        <v>-318.8</v>
      </c>
      <c r="O329" s="7">
        <v>0</v>
      </c>
      <c r="P329" s="7">
        <f t="shared" si="25"/>
        <v>-318.8</v>
      </c>
      <c r="Q329" s="7">
        <f t="shared" si="26"/>
        <v>0</v>
      </c>
      <c r="R329" s="7">
        <f t="shared" si="27"/>
        <v>457526.2</v>
      </c>
      <c r="S329" s="5" t="s">
        <v>135</v>
      </c>
      <c r="T329" s="5">
        <v>100802</v>
      </c>
      <c r="U329" s="5" t="s">
        <v>27</v>
      </c>
      <c r="V329" s="5">
        <v>47030001</v>
      </c>
      <c r="W329" s="5" t="s">
        <v>28</v>
      </c>
    </row>
    <row r="330" spans="2:23" x14ac:dyDescent="0.25">
      <c r="B330" s="4">
        <v>30006734</v>
      </c>
      <c r="C330" s="4">
        <v>0</v>
      </c>
      <c r="D330" s="5">
        <v>21030011</v>
      </c>
      <c r="E330" s="4" t="s">
        <v>455</v>
      </c>
      <c r="F330" s="4">
        <v>1062</v>
      </c>
      <c r="G330" s="6">
        <v>39545</v>
      </c>
      <c r="H330" s="7">
        <v>0</v>
      </c>
      <c r="I330" s="7">
        <v>0</v>
      </c>
      <c r="J330" s="7">
        <v>7424834</v>
      </c>
      <c r="K330" s="7">
        <v>0</v>
      </c>
      <c r="L330" s="7">
        <f t="shared" si="24"/>
        <v>7424834</v>
      </c>
      <c r="M330" s="7">
        <v>0</v>
      </c>
      <c r="N330" s="7">
        <v>-5162.91</v>
      </c>
      <c r="O330" s="7">
        <v>0</v>
      </c>
      <c r="P330" s="7">
        <f t="shared" si="25"/>
        <v>-5162.91</v>
      </c>
      <c r="Q330" s="7">
        <f t="shared" si="26"/>
        <v>0</v>
      </c>
      <c r="R330" s="7">
        <f t="shared" si="27"/>
        <v>7419671.0899999999</v>
      </c>
      <c r="S330" s="5" t="s">
        <v>135</v>
      </c>
      <c r="T330" s="5">
        <v>100802</v>
      </c>
      <c r="U330" s="5" t="s">
        <v>27</v>
      </c>
      <c r="V330" s="5">
        <v>47030001</v>
      </c>
      <c r="W330" s="5" t="s">
        <v>28</v>
      </c>
    </row>
    <row r="331" spans="2:23" x14ac:dyDescent="0.25">
      <c r="B331" s="4">
        <v>30006735</v>
      </c>
      <c r="C331" s="4">
        <v>0</v>
      </c>
      <c r="D331" s="5">
        <v>21030011</v>
      </c>
      <c r="E331" s="4" t="s">
        <v>456</v>
      </c>
      <c r="F331" s="4">
        <v>1062</v>
      </c>
      <c r="G331" s="6">
        <v>39545</v>
      </c>
      <c r="H331" s="7">
        <v>0</v>
      </c>
      <c r="I331" s="7">
        <v>0</v>
      </c>
      <c r="J331" s="7">
        <v>1867011</v>
      </c>
      <c r="K331" s="7">
        <v>0</v>
      </c>
      <c r="L331" s="7">
        <f t="shared" ref="L331:L362" si="28">SUM(H331:K331)</f>
        <v>1867011</v>
      </c>
      <c r="M331" s="7">
        <v>0</v>
      </c>
      <c r="N331" s="7">
        <v>-1298.6500000000001</v>
      </c>
      <c r="O331" s="7">
        <v>0</v>
      </c>
      <c r="P331" s="7">
        <f t="shared" si="25"/>
        <v>-1298.6500000000001</v>
      </c>
      <c r="Q331" s="7">
        <f t="shared" si="26"/>
        <v>0</v>
      </c>
      <c r="R331" s="7">
        <f t="shared" si="27"/>
        <v>1865712.35</v>
      </c>
      <c r="S331" s="5" t="s">
        <v>135</v>
      </c>
      <c r="T331" s="5">
        <v>100802</v>
      </c>
      <c r="U331" s="5" t="s">
        <v>27</v>
      </c>
      <c r="V331" s="5">
        <v>47030001</v>
      </c>
      <c r="W331" s="5" t="s">
        <v>28</v>
      </c>
    </row>
    <row r="332" spans="2:23" x14ac:dyDescent="0.25">
      <c r="B332" s="4">
        <v>30006736</v>
      </c>
      <c r="C332" s="4">
        <v>0</v>
      </c>
      <c r="D332" s="5">
        <v>21030011</v>
      </c>
      <c r="E332" s="4" t="s">
        <v>457</v>
      </c>
      <c r="F332" s="4">
        <v>1062</v>
      </c>
      <c r="G332" s="6">
        <v>39545</v>
      </c>
      <c r="H332" s="7">
        <v>0</v>
      </c>
      <c r="I332" s="7">
        <v>0</v>
      </c>
      <c r="J332" s="7">
        <v>6644777</v>
      </c>
      <c r="K332" s="7">
        <v>0</v>
      </c>
      <c r="L332" s="7">
        <f t="shared" si="28"/>
        <v>6644777</v>
      </c>
      <c r="M332" s="7">
        <v>0</v>
      </c>
      <c r="N332" s="7">
        <v>-4620.91</v>
      </c>
      <c r="O332" s="7">
        <v>0</v>
      </c>
      <c r="P332" s="7">
        <f t="shared" si="25"/>
        <v>-4620.91</v>
      </c>
      <c r="Q332" s="7">
        <f t="shared" si="26"/>
        <v>0</v>
      </c>
      <c r="R332" s="7">
        <f t="shared" si="27"/>
        <v>6640156.0899999999</v>
      </c>
      <c r="S332" s="5" t="s">
        <v>135</v>
      </c>
      <c r="T332" s="5">
        <v>100802</v>
      </c>
      <c r="U332" s="5" t="s">
        <v>27</v>
      </c>
      <c r="V332" s="5">
        <v>47030001</v>
      </c>
      <c r="W332" s="5" t="s">
        <v>28</v>
      </c>
    </row>
    <row r="333" spans="2:23" x14ac:dyDescent="0.25">
      <c r="B333" s="4">
        <v>30006754</v>
      </c>
      <c r="C333" s="4">
        <v>0</v>
      </c>
      <c r="D333" s="5">
        <v>21030011</v>
      </c>
      <c r="E333" s="4" t="s">
        <v>458</v>
      </c>
      <c r="F333" s="4">
        <v>1062</v>
      </c>
      <c r="G333" s="6">
        <v>44621</v>
      </c>
      <c r="H333" s="7">
        <v>0</v>
      </c>
      <c r="I333" s="7">
        <v>0</v>
      </c>
      <c r="J333" s="7">
        <f>10310918+3208058.49</f>
        <v>13518976.49</v>
      </c>
      <c r="K333" s="7">
        <v>0</v>
      </c>
      <c r="L333" s="7">
        <f t="shared" si="28"/>
        <v>13518976.49</v>
      </c>
      <c r="M333" s="7">
        <v>0</v>
      </c>
      <c r="N333" s="7">
        <v>-38210.6</v>
      </c>
      <c r="O333" s="7">
        <v>0</v>
      </c>
      <c r="P333" s="7">
        <f t="shared" si="25"/>
        <v>-38210.6</v>
      </c>
      <c r="Q333" s="7">
        <f t="shared" si="26"/>
        <v>0</v>
      </c>
      <c r="R333" s="7">
        <f t="shared" si="27"/>
        <v>13480765.890000001</v>
      </c>
      <c r="S333" s="5" t="s">
        <v>135</v>
      </c>
      <c r="T333" s="5">
        <v>100802</v>
      </c>
      <c r="U333" s="5" t="s">
        <v>27</v>
      </c>
      <c r="V333" s="5">
        <v>47030001</v>
      </c>
      <c r="W333" s="5" t="s">
        <v>28</v>
      </c>
    </row>
    <row r="334" spans="2:23" x14ac:dyDescent="0.25">
      <c r="B334" s="4">
        <v>30006755</v>
      </c>
      <c r="C334" s="4">
        <v>0</v>
      </c>
      <c r="D334" s="5">
        <v>21030011</v>
      </c>
      <c r="E334" s="4" t="s">
        <v>459</v>
      </c>
      <c r="F334" s="4">
        <v>1062</v>
      </c>
      <c r="G334" s="6">
        <v>44621</v>
      </c>
      <c r="H334" s="7">
        <v>0</v>
      </c>
      <c r="I334" s="7">
        <v>0</v>
      </c>
      <c r="J334" s="7">
        <f>3731114+1047711.54</f>
        <v>4778825.54</v>
      </c>
      <c r="K334" s="7">
        <v>0</v>
      </c>
      <c r="L334" s="7">
        <f t="shared" si="28"/>
        <v>4778825.54</v>
      </c>
      <c r="M334" s="7">
        <v>0</v>
      </c>
      <c r="N334" s="7">
        <v>-13784.96</v>
      </c>
      <c r="O334" s="7">
        <v>0</v>
      </c>
      <c r="P334" s="7">
        <f t="shared" si="25"/>
        <v>-13784.96</v>
      </c>
      <c r="Q334" s="7">
        <f t="shared" si="26"/>
        <v>0</v>
      </c>
      <c r="R334" s="7">
        <f t="shared" si="27"/>
        <v>4765040.58</v>
      </c>
      <c r="S334" s="5" t="s">
        <v>135</v>
      </c>
      <c r="T334" s="5">
        <v>100802</v>
      </c>
      <c r="U334" s="5" t="s">
        <v>27</v>
      </c>
      <c r="V334" s="5">
        <v>47030001</v>
      </c>
      <c r="W334" s="5" t="s">
        <v>28</v>
      </c>
    </row>
    <row r="335" spans="2:23" x14ac:dyDescent="0.25">
      <c r="B335" s="4">
        <v>30006756</v>
      </c>
      <c r="C335" s="4">
        <v>0</v>
      </c>
      <c r="D335" s="5">
        <v>21030011</v>
      </c>
      <c r="E335" s="4" t="s">
        <v>460</v>
      </c>
      <c r="F335" s="4">
        <v>1062</v>
      </c>
      <c r="G335" s="6">
        <v>44621</v>
      </c>
      <c r="H335" s="7">
        <v>0</v>
      </c>
      <c r="I335" s="7">
        <v>0</v>
      </c>
      <c r="J335" s="7">
        <f>479346+134602.32</f>
        <v>613948.32000000007</v>
      </c>
      <c r="K335" s="7">
        <v>0</v>
      </c>
      <c r="L335" s="7">
        <f t="shared" si="28"/>
        <v>613948.32000000007</v>
      </c>
      <c r="M335" s="7">
        <v>0</v>
      </c>
      <c r="N335" s="7">
        <v>-1770.54</v>
      </c>
      <c r="O335" s="7">
        <v>0</v>
      </c>
      <c r="P335" s="7">
        <f t="shared" si="25"/>
        <v>-1770.54</v>
      </c>
      <c r="Q335" s="7">
        <f t="shared" si="26"/>
        <v>0</v>
      </c>
      <c r="R335" s="7">
        <f t="shared" si="27"/>
        <v>612177.78</v>
      </c>
      <c r="S335" s="5" t="s">
        <v>135</v>
      </c>
      <c r="T335" s="5">
        <v>100802</v>
      </c>
      <c r="U335" s="5" t="s">
        <v>27</v>
      </c>
      <c r="V335" s="5">
        <v>47030001</v>
      </c>
      <c r="W335" s="5" t="s">
        <v>28</v>
      </c>
    </row>
    <row r="336" spans="2:23" x14ac:dyDescent="0.25">
      <c r="B336" s="4">
        <v>30006757</v>
      </c>
      <c r="C336" s="4">
        <v>0</v>
      </c>
      <c r="D336" s="5">
        <v>21030011</v>
      </c>
      <c r="E336" s="4" t="s">
        <v>461</v>
      </c>
      <c r="F336" s="4">
        <v>1062</v>
      </c>
      <c r="G336" s="6">
        <v>44621</v>
      </c>
      <c r="H336" s="7">
        <v>0</v>
      </c>
      <c r="I336" s="7">
        <v>0</v>
      </c>
      <c r="J336" s="7">
        <v>1207572</v>
      </c>
      <c r="K336" s="7">
        <v>0</v>
      </c>
      <c r="L336" s="7">
        <f t="shared" si="28"/>
        <v>1207572</v>
      </c>
      <c r="M336" s="7">
        <v>0</v>
      </c>
      <c r="N336" s="7">
        <v>-3553</v>
      </c>
      <c r="O336" s="7">
        <v>0</v>
      </c>
      <c r="P336" s="7">
        <f t="shared" si="25"/>
        <v>-3553</v>
      </c>
      <c r="Q336" s="7">
        <f t="shared" si="26"/>
        <v>0</v>
      </c>
      <c r="R336" s="7">
        <f t="shared" si="27"/>
        <v>1204019</v>
      </c>
      <c r="S336" s="5" t="s">
        <v>135</v>
      </c>
      <c r="T336" s="5">
        <v>100802</v>
      </c>
      <c r="U336" s="5" t="s">
        <v>27</v>
      </c>
      <c r="V336" s="5">
        <v>47030001</v>
      </c>
      <c r="W336" s="5" t="s">
        <v>28</v>
      </c>
    </row>
    <row r="337" spans="2:23" x14ac:dyDescent="0.25">
      <c r="B337" s="4">
        <v>31003846</v>
      </c>
      <c r="C337" s="4">
        <v>0</v>
      </c>
      <c r="D337" s="5">
        <v>21030001</v>
      </c>
      <c r="E337" s="4" t="s">
        <v>462</v>
      </c>
      <c r="F337" s="4">
        <v>1061</v>
      </c>
      <c r="G337" s="6">
        <v>39082</v>
      </c>
      <c r="H337" s="7">
        <v>17716978</v>
      </c>
      <c r="I337" s="7">
        <v>0</v>
      </c>
      <c r="J337" s="7">
        <v>0</v>
      </c>
      <c r="K337" s="7">
        <v>0</v>
      </c>
      <c r="L337" s="7">
        <f t="shared" si="28"/>
        <v>17716978</v>
      </c>
      <c r="M337" s="7">
        <v>-15728133</v>
      </c>
      <c r="N337" s="7">
        <v>-1102997</v>
      </c>
      <c r="O337" s="7">
        <v>0</v>
      </c>
      <c r="P337" s="7">
        <f t="shared" si="25"/>
        <v>-16831130</v>
      </c>
      <c r="Q337" s="7">
        <f t="shared" si="26"/>
        <v>1988845</v>
      </c>
      <c r="R337" s="7">
        <f t="shared" si="27"/>
        <v>885848</v>
      </c>
      <c r="S337" s="5" t="s">
        <v>135</v>
      </c>
      <c r="T337" s="5">
        <v>100801</v>
      </c>
      <c r="U337" s="5" t="s">
        <v>32</v>
      </c>
      <c r="V337" s="5">
        <v>47030001</v>
      </c>
      <c r="W337" s="5" t="s">
        <v>28</v>
      </c>
    </row>
    <row r="338" spans="2:23" x14ac:dyDescent="0.25">
      <c r="B338" s="4">
        <v>31003847</v>
      </c>
      <c r="C338" s="4">
        <v>0</v>
      </c>
      <c r="D338" s="5">
        <v>21030001</v>
      </c>
      <c r="E338" s="4" t="s">
        <v>463</v>
      </c>
      <c r="F338" s="4">
        <v>1061</v>
      </c>
      <c r="G338" s="6">
        <v>39082</v>
      </c>
      <c r="H338" s="7">
        <v>12583463.949999999</v>
      </c>
      <c r="I338" s="7">
        <v>0</v>
      </c>
      <c r="J338" s="7">
        <v>0</v>
      </c>
      <c r="K338" s="7">
        <v>0</v>
      </c>
      <c r="L338" s="7">
        <f t="shared" si="28"/>
        <v>12583463.949999999</v>
      </c>
      <c r="M338" s="7">
        <v>-11235774.949999999</v>
      </c>
      <c r="N338" s="7">
        <v>-718516</v>
      </c>
      <c r="O338" s="7">
        <v>0</v>
      </c>
      <c r="P338" s="7">
        <f t="shared" ref="P338:P362" si="29">SUM(M338:O338)</f>
        <v>-11954290.949999999</v>
      </c>
      <c r="Q338" s="7">
        <f t="shared" si="26"/>
        <v>1347689</v>
      </c>
      <c r="R338" s="7">
        <f t="shared" si="27"/>
        <v>629173</v>
      </c>
      <c r="S338" s="5" t="s">
        <v>135</v>
      </c>
      <c r="T338" s="5">
        <v>100801</v>
      </c>
      <c r="U338" s="5" t="s">
        <v>32</v>
      </c>
      <c r="V338" s="5">
        <v>47030001</v>
      </c>
      <c r="W338" s="5" t="s">
        <v>28</v>
      </c>
    </row>
    <row r="339" spans="2:23" x14ac:dyDescent="0.25">
      <c r="B339" s="4">
        <v>31003904</v>
      </c>
      <c r="C339" s="4">
        <v>0</v>
      </c>
      <c r="D339" s="5">
        <v>21030001</v>
      </c>
      <c r="E339" s="4" t="s">
        <v>463</v>
      </c>
      <c r="F339" s="4">
        <v>1061</v>
      </c>
      <c r="G339" s="6">
        <v>38013</v>
      </c>
      <c r="H339" s="7">
        <v>532029</v>
      </c>
      <c r="I339" s="7">
        <v>0</v>
      </c>
      <c r="J339" s="7">
        <v>0</v>
      </c>
      <c r="K339" s="7">
        <v>0</v>
      </c>
      <c r="L339" s="7">
        <f t="shared" si="28"/>
        <v>532029</v>
      </c>
      <c r="M339" s="7">
        <v>-505428</v>
      </c>
      <c r="N339" s="7">
        <v>0</v>
      </c>
      <c r="O339" s="7">
        <v>0</v>
      </c>
      <c r="P339" s="7">
        <f t="shared" si="29"/>
        <v>-505428</v>
      </c>
      <c r="Q339" s="7">
        <f t="shared" si="26"/>
        <v>26601</v>
      </c>
      <c r="R339" s="7">
        <f t="shared" si="27"/>
        <v>26601</v>
      </c>
      <c r="S339" s="5" t="s">
        <v>135</v>
      </c>
      <c r="T339" s="5">
        <v>100801</v>
      </c>
      <c r="U339" s="5" t="s">
        <v>32</v>
      </c>
      <c r="V339" s="5">
        <v>47030001</v>
      </c>
      <c r="W339" s="5" t="s">
        <v>28</v>
      </c>
    </row>
    <row r="340" spans="2:23" x14ac:dyDescent="0.25">
      <c r="B340" s="4">
        <v>31004037</v>
      </c>
      <c r="C340" s="4">
        <v>0</v>
      </c>
      <c r="D340" s="5">
        <v>21030001</v>
      </c>
      <c r="E340" s="4" t="s">
        <v>464</v>
      </c>
      <c r="F340" s="4">
        <v>1062</v>
      </c>
      <c r="G340" s="6">
        <v>40634</v>
      </c>
      <c r="H340" s="7">
        <v>1242066</v>
      </c>
      <c r="I340" s="7">
        <v>0</v>
      </c>
      <c r="J340" s="7">
        <v>0</v>
      </c>
      <c r="K340" s="7">
        <v>0</v>
      </c>
      <c r="L340" s="7">
        <f t="shared" si="28"/>
        <v>1242066</v>
      </c>
      <c r="M340" s="7">
        <v>-587717</v>
      </c>
      <c r="N340" s="7">
        <v>-52647</v>
      </c>
      <c r="O340" s="7">
        <v>0</v>
      </c>
      <c r="P340" s="7">
        <f t="shared" si="29"/>
        <v>-640364</v>
      </c>
      <c r="Q340" s="7">
        <f t="shared" si="26"/>
        <v>654349</v>
      </c>
      <c r="R340" s="7">
        <f t="shared" si="27"/>
        <v>601702</v>
      </c>
      <c r="S340" s="5" t="s">
        <v>135</v>
      </c>
      <c r="T340" s="5">
        <v>100802</v>
      </c>
      <c r="U340" s="5" t="s">
        <v>27</v>
      </c>
      <c r="V340" s="5">
        <v>47030001</v>
      </c>
      <c r="W340" s="5" t="s">
        <v>28</v>
      </c>
    </row>
    <row r="341" spans="2:23" x14ac:dyDescent="0.25">
      <c r="B341" s="4">
        <v>31004041</v>
      </c>
      <c r="C341" s="4">
        <v>0</v>
      </c>
      <c r="D341" s="5">
        <v>21030001</v>
      </c>
      <c r="E341" s="4" t="s">
        <v>465</v>
      </c>
      <c r="F341" s="4">
        <v>1061</v>
      </c>
      <c r="G341" s="6">
        <v>40634</v>
      </c>
      <c r="H341" s="7">
        <v>4528657</v>
      </c>
      <c r="I341" s="7">
        <v>0</v>
      </c>
      <c r="J341" s="7">
        <v>0</v>
      </c>
      <c r="K341" s="7">
        <v>0</v>
      </c>
      <c r="L341" s="7">
        <f t="shared" si="28"/>
        <v>4528657</v>
      </c>
      <c r="M341" s="7">
        <v>-2180604</v>
      </c>
      <c r="N341" s="7">
        <v>-197348</v>
      </c>
      <c r="O341" s="7">
        <v>0</v>
      </c>
      <c r="P341" s="7">
        <f t="shared" si="29"/>
        <v>-2377952</v>
      </c>
      <c r="Q341" s="7">
        <f t="shared" si="26"/>
        <v>2348053</v>
      </c>
      <c r="R341" s="7">
        <f t="shared" si="27"/>
        <v>2150705</v>
      </c>
      <c r="S341" s="5" t="s">
        <v>135</v>
      </c>
      <c r="T341" s="5">
        <v>100801</v>
      </c>
      <c r="U341" s="5" t="s">
        <v>32</v>
      </c>
      <c r="V341" s="5">
        <v>47030001</v>
      </c>
      <c r="W341" s="5" t="s">
        <v>28</v>
      </c>
    </row>
    <row r="342" spans="2:23" x14ac:dyDescent="0.25">
      <c r="B342" s="4">
        <v>31004045</v>
      </c>
      <c r="C342" s="4">
        <v>0</v>
      </c>
      <c r="D342" s="5">
        <v>21030001</v>
      </c>
      <c r="E342" s="4" t="s">
        <v>464</v>
      </c>
      <c r="F342" s="4">
        <v>1062</v>
      </c>
      <c r="G342" s="6">
        <v>40360</v>
      </c>
      <c r="H342" s="7">
        <v>10290607</v>
      </c>
      <c r="I342" s="7">
        <v>0</v>
      </c>
      <c r="J342" s="7">
        <v>0</v>
      </c>
      <c r="K342" s="7">
        <v>0</v>
      </c>
      <c r="L342" s="7">
        <f t="shared" si="28"/>
        <v>10290607</v>
      </c>
      <c r="M342" s="7">
        <v>-5149397</v>
      </c>
      <c r="N342" s="7">
        <v>-411285</v>
      </c>
      <c r="O342" s="7">
        <v>0</v>
      </c>
      <c r="P342" s="7">
        <f t="shared" si="29"/>
        <v>-5560682</v>
      </c>
      <c r="Q342" s="7">
        <f t="shared" si="26"/>
        <v>5141210</v>
      </c>
      <c r="R342" s="7">
        <f t="shared" si="27"/>
        <v>4729925</v>
      </c>
      <c r="S342" s="5" t="s">
        <v>135</v>
      </c>
      <c r="T342" s="5">
        <v>100802</v>
      </c>
      <c r="U342" s="5" t="s">
        <v>27</v>
      </c>
      <c r="V342" s="5">
        <v>47030001</v>
      </c>
      <c r="W342" s="5" t="s">
        <v>28</v>
      </c>
    </row>
    <row r="343" spans="2:23" x14ac:dyDescent="0.25">
      <c r="B343" s="4">
        <v>31004050</v>
      </c>
      <c r="C343" s="4">
        <v>0</v>
      </c>
      <c r="D343" s="5">
        <v>21030001</v>
      </c>
      <c r="E343" s="4" t="s">
        <v>465</v>
      </c>
      <c r="F343" s="4">
        <v>1061</v>
      </c>
      <c r="G343" s="6">
        <v>39904</v>
      </c>
      <c r="H343" s="7">
        <v>12605678</v>
      </c>
      <c r="I343" s="7">
        <v>0</v>
      </c>
      <c r="J343" s="7">
        <v>0</v>
      </c>
      <c r="K343" s="7">
        <v>0</v>
      </c>
      <c r="L343" s="7">
        <f t="shared" si="28"/>
        <v>12605678</v>
      </c>
      <c r="M343" s="7">
        <v>-6967984</v>
      </c>
      <c r="N343" s="7">
        <v>-465776</v>
      </c>
      <c r="O343" s="7">
        <v>0</v>
      </c>
      <c r="P343" s="7">
        <f t="shared" si="29"/>
        <v>-7433760</v>
      </c>
      <c r="Q343" s="7">
        <f t="shared" si="26"/>
        <v>5637694</v>
      </c>
      <c r="R343" s="7">
        <f t="shared" si="27"/>
        <v>5171918</v>
      </c>
      <c r="S343" s="5" t="s">
        <v>135</v>
      </c>
      <c r="T343" s="5">
        <v>100801</v>
      </c>
      <c r="U343" s="5" t="s">
        <v>32</v>
      </c>
      <c r="V343" s="5">
        <v>47030001</v>
      </c>
      <c r="W343" s="5" t="s">
        <v>28</v>
      </c>
    </row>
    <row r="344" spans="2:23" x14ac:dyDescent="0.25">
      <c r="B344" s="4">
        <v>31004053</v>
      </c>
      <c r="C344" s="4">
        <v>0</v>
      </c>
      <c r="D344" s="5">
        <v>21030001</v>
      </c>
      <c r="E344" s="4" t="s">
        <v>464</v>
      </c>
      <c r="F344" s="4">
        <v>1062</v>
      </c>
      <c r="G344" s="6">
        <v>40908</v>
      </c>
      <c r="H344" s="7">
        <v>16100819</v>
      </c>
      <c r="I344" s="7">
        <v>0</v>
      </c>
      <c r="J344" s="7">
        <v>0</v>
      </c>
      <c r="K344" s="7">
        <v>0</v>
      </c>
      <c r="L344" s="7">
        <f t="shared" si="28"/>
        <v>16100819</v>
      </c>
      <c r="M344" s="7">
        <v>-7181533</v>
      </c>
      <c r="N344" s="7">
        <v>-721310</v>
      </c>
      <c r="O344" s="7">
        <v>0</v>
      </c>
      <c r="P344" s="7">
        <f t="shared" si="29"/>
        <v>-7902843</v>
      </c>
      <c r="Q344" s="7">
        <f t="shared" si="26"/>
        <v>8919286</v>
      </c>
      <c r="R344" s="7">
        <f t="shared" si="27"/>
        <v>8197976</v>
      </c>
      <c r="S344" s="5" t="s">
        <v>135</v>
      </c>
      <c r="T344" s="5">
        <v>100802</v>
      </c>
      <c r="U344" s="5" t="s">
        <v>27</v>
      </c>
      <c r="V344" s="5">
        <v>47030001</v>
      </c>
      <c r="W344" s="5" t="s">
        <v>28</v>
      </c>
    </row>
    <row r="345" spans="2:23" x14ac:dyDescent="0.25">
      <c r="B345" s="4">
        <v>31004054</v>
      </c>
      <c r="C345" s="4">
        <v>0</v>
      </c>
      <c r="D345" s="5">
        <v>21030001</v>
      </c>
      <c r="E345" s="4" t="s">
        <v>464</v>
      </c>
      <c r="F345" s="4">
        <v>1062</v>
      </c>
      <c r="G345" s="6">
        <v>40269</v>
      </c>
      <c r="H345" s="7">
        <v>17101564</v>
      </c>
      <c r="I345" s="7">
        <v>0</v>
      </c>
      <c r="J345" s="7">
        <v>0</v>
      </c>
      <c r="K345" s="7">
        <v>0</v>
      </c>
      <c r="L345" s="7">
        <f t="shared" si="28"/>
        <v>17101564</v>
      </c>
      <c r="M345" s="7">
        <v>-8712189</v>
      </c>
      <c r="N345" s="7">
        <v>-669756</v>
      </c>
      <c r="O345" s="7">
        <v>0</v>
      </c>
      <c r="P345" s="7">
        <f t="shared" si="29"/>
        <v>-9381945</v>
      </c>
      <c r="Q345" s="7">
        <f t="shared" si="26"/>
        <v>8389375</v>
      </c>
      <c r="R345" s="7">
        <f t="shared" si="27"/>
        <v>7719619</v>
      </c>
      <c r="S345" s="5" t="s">
        <v>135</v>
      </c>
      <c r="T345" s="5">
        <v>100802</v>
      </c>
      <c r="U345" s="5" t="s">
        <v>27</v>
      </c>
      <c r="V345" s="5">
        <v>47030001</v>
      </c>
      <c r="W345" s="5" t="s">
        <v>28</v>
      </c>
    </row>
    <row r="346" spans="2:23" x14ac:dyDescent="0.25">
      <c r="B346" s="4">
        <v>31004063</v>
      </c>
      <c r="C346" s="4">
        <v>0</v>
      </c>
      <c r="D346" s="5">
        <v>21030001</v>
      </c>
      <c r="E346" s="4" t="s">
        <v>465</v>
      </c>
      <c r="F346" s="4">
        <v>1061</v>
      </c>
      <c r="G346" s="6">
        <v>40360</v>
      </c>
      <c r="H346" s="7">
        <v>37520247</v>
      </c>
      <c r="I346" s="7">
        <v>0</v>
      </c>
      <c r="J346" s="7">
        <v>0</v>
      </c>
      <c r="K346" s="7">
        <v>0</v>
      </c>
      <c r="L346" s="7">
        <f t="shared" si="28"/>
        <v>37520247</v>
      </c>
      <c r="M346" s="7">
        <v>-19069923</v>
      </c>
      <c r="N346" s="7">
        <v>-1541698</v>
      </c>
      <c r="O346" s="7">
        <v>0</v>
      </c>
      <c r="P346" s="7">
        <f t="shared" si="29"/>
        <v>-20611621</v>
      </c>
      <c r="Q346" s="7">
        <f t="shared" si="26"/>
        <v>18450324</v>
      </c>
      <c r="R346" s="7">
        <f t="shared" si="27"/>
        <v>16908626</v>
      </c>
      <c r="S346" s="5" t="s">
        <v>135</v>
      </c>
      <c r="T346" s="5">
        <v>100801</v>
      </c>
      <c r="U346" s="5" t="s">
        <v>32</v>
      </c>
      <c r="V346" s="5">
        <v>47030001</v>
      </c>
      <c r="W346" s="5" t="s">
        <v>28</v>
      </c>
    </row>
    <row r="347" spans="2:23" x14ac:dyDescent="0.25">
      <c r="B347" s="4">
        <v>31004072</v>
      </c>
      <c r="C347" s="4">
        <v>0</v>
      </c>
      <c r="D347" s="5">
        <v>21030001</v>
      </c>
      <c r="E347" s="4" t="s">
        <v>464</v>
      </c>
      <c r="F347" s="4">
        <v>1062</v>
      </c>
      <c r="G347" s="6">
        <v>40816</v>
      </c>
      <c r="H347" s="7">
        <v>50072112</v>
      </c>
      <c r="I347" s="7">
        <v>0</v>
      </c>
      <c r="J347" s="7">
        <v>0</v>
      </c>
      <c r="K347" s="7">
        <v>0</v>
      </c>
      <c r="L347" s="7">
        <f t="shared" si="28"/>
        <v>50072112</v>
      </c>
      <c r="M347" s="7">
        <v>-22792784</v>
      </c>
      <c r="N347" s="7">
        <v>-2202957</v>
      </c>
      <c r="O347" s="7">
        <v>0</v>
      </c>
      <c r="P347" s="7">
        <f t="shared" si="29"/>
        <v>-24995741</v>
      </c>
      <c r="Q347" s="7">
        <f t="shared" si="26"/>
        <v>27279328</v>
      </c>
      <c r="R347" s="7">
        <f t="shared" si="27"/>
        <v>25076371</v>
      </c>
      <c r="S347" s="5" t="s">
        <v>135</v>
      </c>
      <c r="T347" s="5">
        <v>100802</v>
      </c>
      <c r="U347" s="5" t="s">
        <v>27</v>
      </c>
      <c r="V347" s="5">
        <v>47030001</v>
      </c>
      <c r="W347" s="5" t="s">
        <v>28</v>
      </c>
    </row>
    <row r="348" spans="2:23" x14ac:dyDescent="0.25">
      <c r="B348" s="4">
        <v>31004076</v>
      </c>
      <c r="C348" s="4">
        <v>0</v>
      </c>
      <c r="D348" s="5">
        <v>21030001</v>
      </c>
      <c r="E348" s="4" t="s">
        <v>465</v>
      </c>
      <c r="F348" s="4">
        <v>1061</v>
      </c>
      <c r="G348" s="6">
        <v>40908</v>
      </c>
      <c r="H348" s="7">
        <v>58704674</v>
      </c>
      <c r="I348" s="7">
        <v>0</v>
      </c>
      <c r="J348" s="7">
        <v>0</v>
      </c>
      <c r="K348" s="7">
        <v>0</v>
      </c>
      <c r="L348" s="7">
        <f t="shared" si="28"/>
        <v>58704674</v>
      </c>
      <c r="M348" s="7">
        <v>-26704418</v>
      </c>
      <c r="N348" s="7">
        <v>-2704240</v>
      </c>
      <c r="O348" s="7">
        <v>0</v>
      </c>
      <c r="P348" s="7">
        <f t="shared" si="29"/>
        <v>-29408658</v>
      </c>
      <c r="Q348" s="7">
        <f t="shared" si="26"/>
        <v>32000256</v>
      </c>
      <c r="R348" s="7">
        <f t="shared" si="27"/>
        <v>29296016</v>
      </c>
      <c r="S348" s="5" t="s">
        <v>135</v>
      </c>
      <c r="T348" s="5">
        <v>100801</v>
      </c>
      <c r="U348" s="5" t="s">
        <v>32</v>
      </c>
      <c r="V348" s="5">
        <v>47030001</v>
      </c>
      <c r="W348" s="5" t="s">
        <v>28</v>
      </c>
    </row>
    <row r="349" spans="2:23" x14ac:dyDescent="0.25">
      <c r="B349" s="4">
        <v>31004077</v>
      </c>
      <c r="C349" s="4">
        <v>0</v>
      </c>
      <c r="D349" s="5">
        <v>21030001</v>
      </c>
      <c r="E349" s="4" t="s">
        <v>465</v>
      </c>
      <c r="F349" s="4">
        <v>1061</v>
      </c>
      <c r="G349" s="6">
        <v>40269</v>
      </c>
      <c r="H349" s="7">
        <v>62353454</v>
      </c>
      <c r="I349" s="7">
        <v>0</v>
      </c>
      <c r="J349" s="7">
        <v>0</v>
      </c>
      <c r="K349" s="7">
        <v>0</v>
      </c>
      <c r="L349" s="7">
        <f t="shared" si="28"/>
        <v>62353454</v>
      </c>
      <c r="M349" s="7">
        <v>-32245408</v>
      </c>
      <c r="N349" s="7">
        <v>-2510573</v>
      </c>
      <c r="O349" s="7">
        <v>0</v>
      </c>
      <c r="P349" s="7">
        <f t="shared" si="29"/>
        <v>-34755981</v>
      </c>
      <c r="Q349" s="7">
        <f t="shared" si="26"/>
        <v>30108046</v>
      </c>
      <c r="R349" s="7">
        <f t="shared" si="27"/>
        <v>27597473</v>
      </c>
      <c r="S349" s="5" t="s">
        <v>135</v>
      </c>
      <c r="T349" s="5">
        <v>100801</v>
      </c>
      <c r="U349" s="5" t="s">
        <v>32</v>
      </c>
      <c r="V349" s="5">
        <v>47030001</v>
      </c>
      <c r="W349" s="5" t="s">
        <v>28</v>
      </c>
    </row>
    <row r="350" spans="2:23" x14ac:dyDescent="0.25">
      <c r="B350" s="4">
        <v>31004084</v>
      </c>
      <c r="C350" s="4">
        <v>0</v>
      </c>
      <c r="D350" s="5">
        <v>21030001</v>
      </c>
      <c r="E350" s="4" t="s">
        <v>465</v>
      </c>
      <c r="F350" s="4">
        <v>1061</v>
      </c>
      <c r="G350" s="6">
        <v>39995</v>
      </c>
      <c r="H350" s="7">
        <v>127431540</v>
      </c>
      <c r="I350" s="7">
        <v>0</v>
      </c>
      <c r="J350" s="7">
        <v>0</v>
      </c>
      <c r="K350" s="7">
        <v>0</v>
      </c>
      <c r="L350" s="7">
        <f t="shared" si="28"/>
        <v>127431540</v>
      </c>
      <c r="M350" s="7">
        <v>-69307886</v>
      </c>
      <c r="N350" s="7">
        <v>-4813840</v>
      </c>
      <c r="O350" s="7">
        <v>0</v>
      </c>
      <c r="P350" s="7">
        <f t="shared" si="29"/>
        <v>-74121726</v>
      </c>
      <c r="Q350" s="7">
        <f t="shared" si="26"/>
        <v>58123654</v>
      </c>
      <c r="R350" s="7">
        <f t="shared" si="27"/>
        <v>53309814</v>
      </c>
      <c r="S350" s="5" t="s">
        <v>135</v>
      </c>
      <c r="T350" s="5">
        <v>100801</v>
      </c>
      <c r="U350" s="5" t="s">
        <v>32</v>
      </c>
      <c r="V350" s="5">
        <v>47030001</v>
      </c>
      <c r="W350" s="5" t="s">
        <v>28</v>
      </c>
    </row>
    <row r="351" spans="2:23" x14ac:dyDescent="0.25">
      <c r="B351" s="4">
        <v>31004092</v>
      </c>
      <c r="C351" s="4">
        <v>0</v>
      </c>
      <c r="D351" s="5">
        <v>21030001</v>
      </c>
      <c r="E351" s="4" t="s">
        <v>465</v>
      </c>
      <c r="F351" s="4">
        <v>1061</v>
      </c>
      <c r="G351" s="6">
        <v>40816</v>
      </c>
      <c r="H351" s="7">
        <v>182566296</v>
      </c>
      <c r="I351" s="7">
        <v>0</v>
      </c>
      <c r="J351" s="7">
        <v>0</v>
      </c>
      <c r="K351" s="7">
        <v>0</v>
      </c>
      <c r="L351" s="7">
        <f t="shared" si="28"/>
        <v>182566296</v>
      </c>
      <c r="M351" s="7">
        <v>-84692596</v>
      </c>
      <c r="N351" s="7">
        <v>-8259068</v>
      </c>
      <c r="O351" s="7">
        <v>0</v>
      </c>
      <c r="P351" s="7">
        <f t="shared" si="29"/>
        <v>-92951664</v>
      </c>
      <c r="Q351" s="7">
        <f t="shared" si="26"/>
        <v>97873700</v>
      </c>
      <c r="R351" s="7">
        <f t="shared" si="27"/>
        <v>89614632</v>
      </c>
      <c r="S351" s="5" t="s">
        <v>135</v>
      </c>
      <c r="T351" s="5">
        <v>100801</v>
      </c>
      <c r="U351" s="5" t="s">
        <v>32</v>
      </c>
      <c r="V351" s="5">
        <v>47030001</v>
      </c>
      <c r="W351" s="5" t="s">
        <v>28</v>
      </c>
    </row>
    <row r="352" spans="2:23" x14ac:dyDescent="0.25">
      <c r="B352" s="4">
        <v>31004093</v>
      </c>
      <c r="C352" s="4">
        <v>0</v>
      </c>
      <c r="D352" s="5">
        <v>21030001</v>
      </c>
      <c r="E352" s="4" t="s">
        <v>465</v>
      </c>
      <c r="F352" s="4">
        <v>1061</v>
      </c>
      <c r="G352" s="6">
        <v>39722</v>
      </c>
      <c r="H352" s="7">
        <v>183018781</v>
      </c>
      <c r="I352" s="7">
        <v>0</v>
      </c>
      <c r="J352" s="7">
        <v>0</v>
      </c>
      <c r="K352" s="7">
        <v>0</v>
      </c>
      <c r="L352" s="7">
        <f t="shared" si="28"/>
        <v>183018781</v>
      </c>
      <c r="M352" s="7">
        <v>-104417687</v>
      </c>
      <c r="N352" s="7">
        <v>-6460068</v>
      </c>
      <c r="O352" s="7">
        <v>0</v>
      </c>
      <c r="P352" s="7">
        <f t="shared" si="29"/>
        <v>-110877755</v>
      </c>
      <c r="Q352" s="7">
        <f t="shared" si="26"/>
        <v>78601094</v>
      </c>
      <c r="R352" s="7">
        <f t="shared" si="27"/>
        <v>72141026</v>
      </c>
      <c r="S352" s="5" t="s">
        <v>135</v>
      </c>
      <c r="T352" s="5">
        <v>100801</v>
      </c>
      <c r="U352" s="5" t="s">
        <v>32</v>
      </c>
      <c r="V352" s="5">
        <v>47030001</v>
      </c>
      <c r="W352" s="5" t="s">
        <v>28</v>
      </c>
    </row>
    <row r="353" spans="2:23" x14ac:dyDescent="0.25">
      <c r="B353" s="4">
        <v>31004097</v>
      </c>
      <c r="C353" s="4">
        <v>0</v>
      </c>
      <c r="D353" s="5">
        <v>21030001</v>
      </c>
      <c r="E353" s="4" t="s">
        <v>466</v>
      </c>
      <c r="F353" s="4">
        <v>1061</v>
      </c>
      <c r="G353" s="6">
        <v>41456</v>
      </c>
      <c r="H353" s="7">
        <v>43743</v>
      </c>
      <c r="I353" s="7">
        <v>0</v>
      </c>
      <c r="J353" s="7">
        <v>0</v>
      </c>
      <c r="K353" s="7">
        <v>0</v>
      </c>
      <c r="L353" s="7">
        <f t="shared" si="28"/>
        <v>43743</v>
      </c>
      <c r="M353" s="7">
        <v>-21211</v>
      </c>
      <c r="N353" s="7">
        <v>-2806</v>
      </c>
      <c r="O353" s="7">
        <v>0</v>
      </c>
      <c r="P353" s="7">
        <f t="shared" si="29"/>
        <v>-24017</v>
      </c>
      <c r="Q353" s="7">
        <f t="shared" si="26"/>
        <v>22532</v>
      </c>
      <c r="R353" s="7">
        <f t="shared" si="27"/>
        <v>19726</v>
      </c>
      <c r="S353" s="5" t="s">
        <v>135</v>
      </c>
      <c r="T353" s="5">
        <v>100801</v>
      </c>
      <c r="U353" s="5" t="s">
        <v>32</v>
      </c>
      <c r="V353" s="5">
        <v>47030001</v>
      </c>
      <c r="W353" s="5" t="s">
        <v>28</v>
      </c>
    </row>
    <row r="354" spans="2:23" x14ac:dyDescent="0.25">
      <c r="B354" s="4">
        <v>31004098</v>
      </c>
      <c r="C354" s="4">
        <v>0</v>
      </c>
      <c r="D354" s="5">
        <v>21030001</v>
      </c>
      <c r="E354" s="4" t="s">
        <v>466</v>
      </c>
      <c r="F354" s="4">
        <v>1061</v>
      </c>
      <c r="G354" s="6">
        <v>41456</v>
      </c>
      <c r="H354" s="7">
        <v>96843</v>
      </c>
      <c r="I354" s="7">
        <v>0</v>
      </c>
      <c r="J354" s="7">
        <v>0</v>
      </c>
      <c r="K354" s="7">
        <v>0</v>
      </c>
      <c r="L354" s="7">
        <f t="shared" si="28"/>
        <v>96843</v>
      </c>
      <c r="M354" s="7">
        <v>-46957</v>
      </c>
      <c r="N354" s="7">
        <v>-6214</v>
      </c>
      <c r="O354" s="7">
        <v>0</v>
      </c>
      <c r="P354" s="7">
        <f t="shared" si="29"/>
        <v>-53171</v>
      </c>
      <c r="Q354" s="7">
        <f t="shared" si="26"/>
        <v>49886</v>
      </c>
      <c r="R354" s="7">
        <f t="shared" si="27"/>
        <v>43672</v>
      </c>
      <c r="S354" s="5" t="s">
        <v>135</v>
      </c>
      <c r="T354" s="5">
        <v>100801</v>
      </c>
      <c r="U354" s="5" t="s">
        <v>32</v>
      </c>
      <c r="V354" s="5">
        <v>47030001</v>
      </c>
      <c r="W354" s="5" t="s">
        <v>28</v>
      </c>
    </row>
    <row r="355" spans="2:23" x14ac:dyDescent="0.25">
      <c r="B355" s="4">
        <v>31004099</v>
      </c>
      <c r="C355" s="4">
        <v>0</v>
      </c>
      <c r="D355" s="5">
        <v>21030001</v>
      </c>
      <c r="E355" s="4" t="s">
        <v>466</v>
      </c>
      <c r="F355" s="4">
        <v>1061</v>
      </c>
      <c r="G355" s="6">
        <v>41456</v>
      </c>
      <c r="H355" s="7">
        <v>64562</v>
      </c>
      <c r="I355" s="7">
        <v>0</v>
      </c>
      <c r="J355" s="7">
        <v>0</v>
      </c>
      <c r="K355" s="7">
        <v>0</v>
      </c>
      <c r="L355" s="7">
        <f t="shared" si="28"/>
        <v>64562</v>
      </c>
      <c r="M355" s="7">
        <v>-31304</v>
      </c>
      <c r="N355" s="7">
        <v>-4142</v>
      </c>
      <c r="O355" s="7">
        <v>0</v>
      </c>
      <c r="P355" s="7">
        <f t="shared" si="29"/>
        <v>-35446</v>
      </c>
      <c r="Q355" s="7">
        <f t="shared" si="26"/>
        <v>33258</v>
      </c>
      <c r="R355" s="7">
        <f t="shared" si="27"/>
        <v>29116</v>
      </c>
      <c r="S355" s="5" t="s">
        <v>135</v>
      </c>
      <c r="T355" s="5">
        <v>100801</v>
      </c>
      <c r="U355" s="5" t="s">
        <v>32</v>
      </c>
      <c r="V355" s="5">
        <v>47030001</v>
      </c>
      <c r="W355" s="5" t="s">
        <v>28</v>
      </c>
    </row>
    <row r="356" spans="2:23" x14ac:dyDescent="0.25">
      <c r="B356" s="4">
        <v>31004158</v>
      </c>
      <c r="C356" s="4">
        <v>0</v>
      </c>
      <c r="D356" s="5">
        <v>21030001</v>
      </c>
      <c r="E356" s="4" t="s">
        <v>467</v>
      </c>
      <c r="F356" s="4">
        <v>1061</v>
      </c>
      <c r="G356" s="6">
        <v>41333</v>
      </c>
      <c r="H356" s="7">
        <v>243312</v>
      </c>
      <c r="I356" s="7">
        <v>0</v>
      </c>
      <c r="J356" s="7">
        <v>0</v>
      </c>
      <c r="K356" s="7">
        <v>0</v>
      </c>
      <c r="L356" s="7">
        <f t="shared" si="28"/>
        <v>243312</v>
      </c>
      <c r="M356" s="7">
        <v>-122565</v>
      </c>
      <c r="N356" s="7">
        <v>-15708</v>
      </c>
      <c r="O356" s="7">
        <v>0</v>
      </c>
      <c r="P356" s="7">
        <f t="shared" si="29"/>
        <v>-138273</v>
      </c>
      <c r="Q356" s="7">
        <f t="shared" si="26"/>
        <v>120747</v>
      </c>
      <c r="R356" s="7">
        <f t="shared" si="27"/>
        <v>105039</v>
      </c>
      <c r="S356" s="5" t="s">
        <v>135</v>
      </c>
      <c r="T356" s="5">
        <v>100801</v>
      </c>
      <c r="U356" s="5" t="s">
        <v>32</v>
      </c>
      <c r="V356" s="5">
        <v>47030001</v>
      </c>
      <c r="W356" s="5" t="s">
        <v>28</v>
      </c>
    </row>
    <row r="357" spans="2:23" x14ac:dyDescent="0.25">
      <c r="B357" s="4">
        <v>31004254</v>
      </c>
      <c r="C357" s="4">
        <v>0</v>
      </c>
      <c r="D357" s="5">
        <v>21030001</v>
      </c>
      <c r="E357" s="4" t="s">
        <v>468</v>
      </c>
      <c r="F357" s="4">
        <v>1062</v>
      </c>
      <c r="G357" s="6">
        <v>42094</v>
      </c>
      <c r="H357" s="7">
        <v>15234</v>
      </c>
      <c r="I357" s="7">
        <v>0</v>
      </c>
      <c r="J357" s="7">
        <v>0</v>
      </c>
      <c r="K357" s="7">
        <v>0</v>
      </c>
      <c r="L357" s="7">
        <f t="shared" si="28"/>
        <v>15234</v>
      </c>
      <c r="M357" s="7">
        <v>-5793</v>
      </c>
      <c r="N357" s="7">
        <v>-965</v>
      </c>
      <c r="O357" s="7">
        <v>0</v>
      </c>
      <c r="P357" s="7">
        <f t="shared" si="29"/>
        <v>-6758</v>
      </c>
      <c r="Q357" s="7">
        <f t="shared" si="26"/>
        <v>9441</v>
      </c>
      <c r="R357" s="7">
        <f t="shared" si="27"/>
        <v>8476</v>
      </c>
      <c r="S357" s="5" t="s">
        <v>135</v>
      </c>
      <c r="T357" s="5">
        <v>100802</v>
      </c>
      <c r="U357" s="5" t="s">
        <v>27</v>
      </c>
      <c r="V357" s="5">
        <v>47030001</v>
      </c>
      <c r="W357" s="5" t="s">
        <v>28</v>
      </c>
    </row>
    <row r="358" spans="2:23" x14ac:dyDescent="0.25">
      <c r="B358" s="4">
        <v>32000678</v>
      </c>
      <c r="C358" s="4">
        <v>0</v>
      </c>
      <c r="D358" s="5">
        <v>21030021</v>
      </c>
      <c r="E358" s="4" t="s">
        <v>469</v>
      </c>
      <c r="F358" s="4">
        <v>1062</v>
      </c>
      <c r="G358" s="6">
        <v>39264</v>
      </c>
      <c r="H358" s="7">
        <v>732626</v>
      </c>
      <c r="I358" s="7">
        <v>0</v>
      </c>
      <c r="J358" s="7">
        <v>0</v>
      </c>
      <c r="K358" s="7">
        <v>0</v>
      </c>
      <c r="L358" s="7">
        <f t="shared" si="28"/>
        <v>732626</v>
      </c>
      <c r="M358" s="7">
        <v>-695995</v>
      </c>
      <c r="N358" s="7">
        <v>0</v>
      </c>
      <c r="O358" s="7">
        <v>0</v>
      </c>
      <c r="P358" s="7">
        <f t="shared" si="29"/>
        <v>-695995</v>
      </c>
      <c r="Q358" s="7">
        <f t="shared" si="26"/>
        <v>36631</v>
      </c>
      <c r="R358" s="7">
        <f t="shared" si="27"/>
        <v>36631</v>
      </c>
      <c r="S358" s="5" t="s">
        <v>135</v>
      </c>
      <c r="T358" s="5">
        <v>100802</v>
      </c>
      <c r="U358" s="5" t="s">
        <v>27</v>
      </c>
      <c r="V358" s="5">
        <v>47030001</v>
      </c>
      <c r="W358" s="5" t="s">
        <v>28</v>
      </c>
    </row>
    <row r="359" spans="2:23" x14ac:dyDescent="0.25">
      <c r="B359" s="4">
        <v>32000711</v>
      </c>
      <c r="C359" s="4">
        <v>0</v>
      </c>
      <c r="D359" s="5">
        <v>21030021</v>
      </c>
      <c r="E359" s="4" t="s">
        <v>470</v>
      </c>
      <c r="F359" s="4">
        <v>1062</v>
      </c>
      <c r="G359" s="6">
        <v>39264</v>
      </c>
      <c r="H359" s="7">
        <v>2970013</v>
      </c>
      <c r="I359" s="7">
        <v>0</v>
      </c>
      <c r="J359" s="7">
        <v>0</v>
      </c>
      <c r="K359" s="7">
        <v>0</v>
      </c>
      <c r="L359" s="7">
        <f t="shared" si="28"/>
        <v>2970013</v>
      </c>
      <c r="M359" s="7">
        <v>-2821513</v>
      </c>
      <c r="N359" s="7">
        <v>0</v>
      </c>
      <c r="O359" s="7">
        <v>0</v>
      </c>
      <c r="P359" s="7">
        <f t="shared" si="29"/>
        <v>-2821513</v>
      </c>
      <c r="Q359" s="7">
        <f t="shared" si="26"/>
        <v>148500</v>
      </c>
      <c r="R359" s="7">
        <f t="shared" si="27"/>
        <v>148500</v>
      </c>
      <c r="S359" s="5" t="s">
        <v>135</v>
      </c>
      <c r="T359" s="5">
        <v>100802</v>
      </c>
      <c r="U359" s="5" t="s">
        <v>27</v>
      </c>
      <c r="V359" s="5">
        <v>47030001</v>
      </c>
      <c r="W359" s="5" t="s">
        <v>28</v>
      </c>
    </row>
    <row r="360" spans="2:23" x14ac:dyDescent="0.25">
      <c r="B360" s="4">
        <v>32000728</v>
      </c>
      <c r="C360" s="4">
        <v>0</v>
      </c>
      <c r="D360" s="5">
        <v>21030021</v>
      </c>
      <c r="E360" s="4" t="s">
        <v>471</v>
      </c>
      <c r="F360" s="4">
        <v>1062</v>
      </c>
      <c r="G360" s="6">
        <v>39264</v>
      </c>
      <c r="H360" s="7">
        <v>9369969</v>
      </c>
      <c r="I360" s="7">
        <v>0</v>
      </c>
      <c r="J360" s="7">
        <v>0</v>
      </c>
      <c r="K360" s="7">
        <v>0</v>
      </c>
      <c r="L360" s="7">
        <f t="shared" si="28"/>
        <v>9369969</v>
      </c>
      <c r="M360" s="7">
        <v>-8901471</v>
      </c>
      <c r="N360" s="7">
        <v>0</v>
      </c>
      <c r="O360" s="7">
        <v>0</v>
      </c>
      <c r="P360" s="7">
        <f t="shared" si="29"/>
        <v>-8901471</v>
      </c>
      <c r="Q360" s="7">
        <f t="shared" si="26"/>
        <v>468498</v>
      </c>
      <c r="R360" s="7">
        <f t="shared" si="27"/>
        <v>468498</v>
      </c>
      <c r="S360" s="5" t="s">
        <v>135</v>
      </c>
      <c r="T360" s="5">
        <v>100802</v>
      </c>
      <c r="U360" s="5" t="s">
        <v>27</v>
      </c>
      <c r="V360" s="5">
        <v>47030001</v>
      </c>
      <c r="W360" s="5" t="s">
        <v>28</v>
      </c>
    </row>
    <row r="361" spans="2:23" x14ac:dyDescent="0.25">
      <c r="B361" s="4">
        <v>32000735</v>
      </c>
      <c r="C361" s="4">
        <v>0</v>
      </c>
      <c r="D361" s="5">
        <v>21030021</v>
      </c>
      <c r="E361" s="4" t="s">
        <v>472</v>
      </c>
      <c r="F361" s="4">
        <v>1062</v>
      </c>
      <c r="G361" s="6">
        <v>39264</v>
      </c>
      <c r="H361" s="7">
        <v>11739338</v>
      </c>
      <c r="I361" s="7">
        <v>0</v>
      </c>
      <c r="J361" s="7">
        <v>0</v>
      </c>
      <c r="K361" s="7">
        <v>0</v>
      </c>
      <c r="L361" s="7">
        <f t="shared" si="28"/>
        <v>11739338</v>
      </c>
      <c r="M361" s="7">
        <v>-11152372</v>
      </c>
      <c r="N361" s="7">
        <v>0</v>
      </c>
      <c r="O361" s="7">
        <v>0</v>
      </c>
      <c r="P361" s="7">
        <f t="shared" si="29"/>
        <v>-11152372</v>
      </c>
      <c r="Q361" s="7">
        <f t="shared" si="26"/>
        <v>586966</v>
      </c>
      <c r="R361" s="7">
        <f t="shared" si="27"/>
        <v>586966</v>
      </c>
      <c r="S361" s="5" t="s">
        <v>135</v>
      </c>
      <c r="T361" s="5">
        <v>100802</v>
      </c>
      <c r="U361" s="5" t="s">
        <v>27</v>
      </c>
      <c r="V361" s="5">
        <v>47030001</v>
      </c>
      <c r="W361" s="5" t="s">
        <v>28</v>
      </c>
    </row>
    <row r="362" spans="2:23" x14ac:dyDescent="0.25">
      <c r="B362" s="4">
        <v>32000776</v>
      </c>
      <c r="C362" s="4">
        <v>0</v>
      </c>
      <c r="D362" s="5">
        <v>21030021</v>
      </c>
      <c r="E362" s="4" t="s">
        <v>473</v>
      </c>
      <c r="F362" s="4">
        <v>1063</v>
      </c>
      <c r="G362" s="6">
        <v>42013</v>
      </c>
      <c r="H362" s="7">
        <v>570061</v>
      </c>
      <c r="I362" s="7">
        <v>0</v>
      </c>
      <c r="J362" s="7">
        <v>0</v>
      </c>
      <c r="K362" s="7">
        <v>0</v>
      </c>
      <c r="L362" s="7">
        <f t="shared" si="28"/>
        <v>570061</v>
      </c>
      <c r="M362" s="7">
        <v>-337102</v>
      </c>
      <c r="N362" s="7">
        <v>-54156</v>
      </c>
      <c r="O362" s="7">
        <v>0</v>
      </c>
      <c r="P362" s="7">
        <f t="shared" si="29"/>
        <v>-391258</v>
      </c>
      <c r="Q362" s="7">
        <f t="shared" si="26"/>
        <v>232959</v>
      </c>
      <c r="R362" s="7">
        <f t="shared" si="27"/>
        <v>178803</v>
      </c>
      <c r="S362" s="5" t="s">
        <v>135</v>
      </c>
      <c r="T362" s="5">
        <v>100803</v>
      </c>
      <c r="U362" s="5" t="s">
        <v>40</v>
      </c>
      <c r="V362" s="5">
        <v>47030001</v>
      </c>
      <c r="W362" s="5" t="s">
        <v>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F3D2A-051D-4AF2-A428-B2682D0D0F61}">
  <dimension ref="B2:W565"/>
  <sheetViews>
    <sheetView workbookViewId="0">
      <selection activeCell="F25" sqref="F25"/>
    </sheetView>
  </sheetViews>
  <sheetFormatPr defaultRowHeight="15" x14ac:dyDescent="0.25"/>
  <cols>
    <col min="2" max="2" width="9" bestFit="1" customWidth="1"/>
    <col min="3" max="3" width="10.42578125" bestFit="1" customWidth="1"/>
    <col min="5" max="5" width="42" customWidth="1"/>
    <col min="6" max="6" width="7" bestFit="1" customWidth="1"/>
    <col min="7" max="7" width="12.7109375" bestFit="1" customWidth="1"/>
    <col min="8" max="8" width="20.140625" bestFit="1" customWidth="1"/>
    <col min="9" max="9" width="15.5703125" bestFit="1" customWidth="1"/>
    <col min="10" max="10" width="17.85546875" bestFit="1" customWidth="1"/>
    <col min="11" max="11" width="15.5703125" bestFit="1" customWidth="1"/>
    <col min="12" max="12" width="19.85546875" bestFit="1" customWidth="1"/>
    <col min="13" max="13" width="18.85546875" customWidth="1"/>
    <col min="14" max="14" width="17.85546875" customWidth="1"/>
    <col min="15" max="15" width="14.5703125" customWidth="1"/>
    <col min="16" max="16" width="18.85546875" customWidth="1"/>
    <col min="17" max="17" width="28.140625" customWidth="1"/>
    <col min="18" max="18" width="29.140625" customWidth="1"/>
    <col min="19" max="19" width="16.42578125" customWidth="1"/>
    <col min="21" max="21" width="24.5703125" bestFit="1" customWidth="1"/>
  </cols>
  <sheetData>
    <row r="2" spans="2:23" x14ac:dyDescent="0.25">
      <c r="B2" s="1" t="s">
        <v>0</v>
      </c>
    </row>
    <row r="3" spans="2:23" x14ac:dyDescent="0.25">
      <c r="B3" s="2" t="s">
        <v>1</v>
      </c>
      <c r="C3" s="2" t="s">
        <v>2</v>
      </c>
      <c r="R3" t="s">
        <v>3</v>
      </c>
    </row>
    <row r="4" spans="2:23" x14ac:dyDescent="0.25"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  <c r="Q4" s="3" t="s">
        <v>19</v>
      </c>
      <c r="R4" s="3" t="str">
        <f>C3</f>
        <v>31.03.2022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</row>
    <row r="5" spans="2:23" x14ac:dyDescent="0.25">
      <c r="B5" s="4">
        <v>50005439</v>
      </c>
      <c r="C5" s="4">
        <v>0</v>
      </c>
      <c r="D5" s="5">
        <v>21040001</v>
      </c>
      <c r="E5" s="4" t="s">
        <v>474</v>
      </c>
      <c r="F5" s="4">
        <v>1061</v>
      </c>
      <c r="G5" s="6">
        <v>39076</v>
      </c>
      <c r="H5" s="7">
        <v>57</v>
      </c>
      <c r="I5" s="7">
        <v>0</v>
      </c>
      <c r="J5" s="7">
        <v>0</v>
      </c>
      <c r="K5" s="7">
        <v>-57</v>
      </c>
      <c r="L5" s="7">
        <f t="shared" ref="L5:L68" si="0">SUM(H5:K5)</f>
        <v>0</v>
      </c>
      <c r="M5" s="7">
        <v>-55</v>
      </c>
      <c r="N5" s="7">
        <v>0</v>
      </c>
      <c r="O5" s="7">
        <v>55</v>
      </c>
      <c r="P5" s="7">
        <f t="shared" ref="P5:P68" si="1">SUM(M5:O5)</f>
        <v>0</v>
      </c>
      <c r="Q5" s="7">
        <f t="shared" ref="Q5:Q68" si="2">H5+M5</f>
        <v>2</v>
      </c>
      <c r="R5" s="7">
        <f t="shared" ref="R5:R68" si="3">L5+P5</f>
        <v>0</v>
      </c>
      <c r="S5" s="5" t="s">
        <v>475</v>
      </c>
      <c r="T5" s="5">
        <v>100801</v>
      </c>
      <c r="U5" s="5" t="s">
        <v>32</v>
      </c>
      <c r="V5" s="5">
        <v>47040001</v>
      </c>
      <c r="W5" s="5" t="s">
        <v>28</v>
      </c>
    </row>
    <row r="6" spans="2:23" x14ac:dyDescent="0.25">
      <c r="B6" s="4">
        <v>50005447</v>
      </c>
      <c r="C6" s="4">
        <v>0</v>
      </c>
      <c r="D6" s="5">
        <v>21040001</v>
      </c>
      <c r="E6" s="4" t="s">
        <v>476</v>
      </c>
      <c r="F6" s="4">
        <v>1061</v>
      </c>
      <c r="G6" s="6">
        <v>39447</v>
      </c>
      <c r="H6" s="7">
        <v>100</v>
      </c>
      <c r="I6" s="7">
        <v>0</v>
      </c>
      <c r="J6" s="7">
        <v>0</v>
      </c>
      <c r="K6" s="7">
        <v>0</v>
      </c>
      <c r="L6" s="7">
        <f t="shared" si="0"/>
        <v>100</v>
      </c>
      <c r="M6" s="7">
        <v>-95</v>
      </c>
      <c r="N6" s="7">
        <v>0</v>
      </c>
      <c r="O6" s="7">
        <v>0</v>
      </c>
      <c r="P6" s="7">
        <f t="shared" si="1"/>
        <v>-95</v>
      </c>
      <c r="Q6" s="7">
        <f t="shared" si="2"/>
        <v>5</v>
      </c>
      <c r="R6" s="7">
        <f t="shared" si="3"/>
        <v>5</v>
      </c>
      <c r="S6" s="5" t="s">
        <v>475</v>
      </c>
      <c r="T6" s="5">
        <v>100801</v>
      </c>
      <c r="U6" s="5" t="s">
        <v>32</v>
      </c>
      <c r="V6" s="5">
        <v>47040001</v>
      </c>
      <c r="W6" s="5" t="s">
        <v>28</v>
      </c>
    </row>
    <row r="7" spans="2:23" x14ac:dyDescent="0.25">
      <c r="B7" s="4">
        <v>50005448</v>
      </c>
      <c r="C7" s="4">
        <v>0</v>
      </c>
      <c r="D7" s="5">
        <v>21040001</v>
      </c>
      <c r="E7" s="4" t="s">
        <v>476</v>
      </c>
      <c r="F7" s="4">
        <v>1061</v>
      </c>
      <c r="G7" s="6">
        <v>39447</v>
      </c>
      <c r="H7" s="7">
        <v>100</v>
      </c>
      <c r="I7" s="7">
        <v>0</v>
      </c>
      <c r="J7" s="7">
        <v>0</v>
      </c>
      <c r="K7" s="7">
        <v>0</v>
      </c>
      <c r="L7" s="7">
        <f t="shared" si="0"/>
        <v>100</v>
      </c>
      <c r="M7" s="7">
        <v>-95</v>
      </c>
      <c r="N7" s="7">
        <v>0</v>
      </c>
      <c r="O7" s="7">
        <v>0</v>
      </c>
      <c r="P7" s="7">
        <f t="shared" si="1"/>
        <v>-95</v>
      </c>
      <c r="Q7" s="7">
        <f t="shared" si="2"/>
        <v>5</v>
      </c>
      <c r="R7" s="7">
        <f t="shared" si="3"/>
        <v>5</v>
      </c>
      <c r="S7" s="5" t="s">
        <v>475</v>
      </c>
      <c r="T7" s="5">
        <v>100801</v>
      </c>
      <c r="U7" s="5" t="s">
        <v>32</v>
      </c>
      <c r="V7" s="5">
        <v>47040001</v>
      </c>
      <c r="W7" s="5" t="s">
        <v>28</v>
      </c>
    </row>
    <row r="8" spans="2:23" x14ac:dyDescent="0.25">
      <c r="B8" s="4">
        <v>50005449</v>
      </c>
      <c r="C8" s="4">
        <v>0</v>
      </c>
      <c r="D8" s="5">
        <v>21040001</v>
      </c>
      <c r="E8" s="4" t="s">
        <v>476</v>
      </c>
      <c r="F8" s="4">
        <v>1061</v>
      </c>
      <c r="G8" s="6">
        <v>39447</v>
      </c>
      <c r="H8" s="7">
        <v>100</v>
      </c>
      <c r="I8" s="7">
        <v>0</v>
      </c>
      <c r="J8" s="7">
        <v>0</v>
      </c>
      <c r="K8" s="7">
        <v>0</v>
      </c>
      <c r="L8" s="7">
        <f t="shared" si="0"/>
        <v>100</v>
      </c>
      <c r="M8" s="7">
        <v>-95</v>
      </c>
      <c r="N8" s="7">
        <v>0</v>
      </c>
      <c r="O8" s="7">
        <v>0</v>
      </c>
      <c r="P8" s="7">
        <f t="shared" si="1"/>
        <v>-95</v>
      </c>
      <c r="Q8" s="7">
        <f t="shared" si="2"/>
        <v>5</v>
      </c>
      <c r="R8" s="7">
        <f t="shared" si="3"/>
        <v>5</v>
      </c>
      <c r="S8" s="5" t="s">
        <v>475</v>
      </c>
      <c r="T8" s="5">
        <v>100801</v>
      </c>
      <c r="U8" s="5" t="s">
        <v>32</v>
      </c>
      <c r="V8" s="5">
        <v>47040001</v>
      </c>
      <c r="W8" s="5" t="s">
        <v>28</v>
      </c>
    </row>
    <row r="9" spans="2:23" x14ac:dyDescent="0.25">
      <c r="B9" s="4">
        <v>50005450</v>
      </c>
      <c r="C9" s="4">
        <v>0</v>
      </c>
      <c r="D9" s="5">
        <v>21040001</v>
      </c>
      <c r="E9" s="4" t="s">
        <v>476</v>
      </c>
      <c r="F9" s="4">
        <v>1061</v>
      </c>
      <c r="G9" s="6">
        <v>39447</v>
      </c>
      <c r="H9" s="7">
        <v>100</v>
      </c>
      <c r="I9" s="7">
        <v>0</v>
      </c>
      <c r="J9" s="7">
        <v>0</v>
      </c>
      <c r="K9" s="7">
        <v>0</v>
      </c>
      <c r="L9" s="7">
        <f t="shared" si="0"/>
        <v>100</v>
      </c>
      <c r="M9" s="7">
        <v>-95</v>
      </c>
      <c r="N9" s="7">
        <v>0</v>
      </c>
      <c r="O9" s="7">
        <v>0</v>
      </c>
      <c r="P9" s="7">
        <f t="shared" si="1"/>
        <v>-95</v>
      </c>
      <c r="Q9" s="7">
        <f t="shared" si="2"/>
        <v>5</v>
      </c>
      <c r="R9" s="7">
        <f t="shared" si="3"/>
        <v>5</v>
      </c>
      <c r="S9" s="5" t="s">
        <v>475</v>
      </c>
      <c r="T9" s="5">
        <v>100801</v>
      </c>
      <c r="U9" s="5" t="s">
        <v>32</v>
      </c>
      <c r="V9" s="5">
        <v>47040001</v>
      </c>
      <c r="W9" s="5" t="s">
        <v>28</v>
      </c>
    </row>
    <row r="10" spans="2:23" x14ac:dyDescent="0.25">
      <c r="B10" s="4">
        <v>50005451</v>
      </c>
      <c r="C10" s="4">
        <v>0</v>
      </c>
      <c r="D10" s="5">
        <v>21040001</v>
      </c>
      <c r="E10" s="4" t="s">
        <v>476</v>
      </c>
      <c r="F10" s="4">
        <v>1061</v>
      </c>
      <c r="G10" s="6">
        <v>39447</v>
      </c>
      <c r="H10" s="7">
        <v>100</v>
      </c>
      <c r="I10" s="7">
        <v>0</v>
      </c>
      <c r="J10" s="7">
        <v>0</v>
      </c>
      <c r="K10" s="7">
        <v>0</v>
      </c>
      <c r="L10" s="7">
        <f t="shared" si="0"/>
        <v>100</v>
      </c>
      <c r="M10" s="7">
        <v>-95</v>
      </c>
      <c r="N10" s="7">
        <v>0</v>
      </c>
      <c r="O10" s="7">
        <v>0</v>
      </c>
      <c r="P10" s="7">
        <f t="shared" si="1"/>
        <v>-95</v>
      </c>
      <c r="Q10" s="7">
        <f t="shared" si="2"/>
        <v>5</v>
      </c>
      <c r="R10" s="7">
        <f t="shared" si="3"/>
        <v>5</v>
      </c>
      <c r="S10" s="5" t="s">
        <v>475</v>
      </c>
      <c r="T10" s="5">
        <v>100801</v>
      </c>
      <c r="U10" s="5" t="s">
        <v>32</v>
      </c>
      <c r="V10" s="5">
        <v>47040001</v>
      </c>
      <c r="W10" s="5" t="s">
        <v>28</v>
      </c>
    </row>
    <row r="11" spans="2:23" x14ac:dyDescent="0.25">
      <c r="B11" s="4">
        <v>50005452</v>
      </c>
      <c r="C11" s="4">
        <v>0</v>
      </c>
      <c r="D11" s="5">
        <v>21040001</v>
      </c>
      <c r="E11" s="4" t="s">
        <v>476</v>
      </c>
      <c r="F11" s="4">
        <v>1061</v>
      </c>
      <c r="G11" s="6">
        <v>39447</v>
      </c>
      <c r="H11" s="7">
        <v>100</v>
      </c>
      <c r="I11" s="7">
        <v>0</v>
      </c>
      <c r="J11" s="7">
        <v>0</v>
      </c>
      <c r="K11" s="7">
        <v>0</v>
      </c>
      <c r="L11" s="7">
        <f t="shared" si="0"/>
        <v>100</v>
      </c>
      <c r="M11" s="7">
        <v>-95</v>
      </c>
      <c r="N11" s="7">
        <v>0</v>
      </c>
      <c r="O11" s="7">
        <v>0</v>
      </c>
      <c r="P11" s="7">
        <f t="shared" si="1"/>
        <v>-95</v>
      </c>
      <c r="Q11" s="7">
        <f t="shared" si="2"/>
        <v>5</v>
      </c>
      <c r="R11" s="7">
        <f t="shared" si="3"/>
        <v>5</v>
      </c>
      <c r="S11" s="5" t="s">
        <v>475</v>
      </c>
      <c r="T11" s="5">
        <v>100801</v>
      </c>
      <c r="U11" s="5" t="s">
        <v>32</v>
      </c>
      <c r="V11" s="5">
        <v>47040001</v>
      </c>
      <c r="W11" s="5" t="s">
        <v>28</v>
      </c>
    </row>
    <row r="12" spans="2:23" x14ac:dyDescent="0.25">
      <c r="B12" s="4">
        <v>50005453</v>
      </c>
      <c r="C12" s="4">
        <v>0</v>
      </c>
      <c r="D12" s="5">
        <v>21040001</v>
      </c>
      <c r="E12" s="4" t="s">
        <v>476</v>
      </c>
      <c r="F12" s="4">
        <v>1061</v>
      </c>
      <c r="G12" s="6">
        <v>39447</v>
      </c>
      <c r="H12" s="7">
        <v>100</v>
      </c>
      <c r="I12" s="7">
        <v>0</v>
      </c>
      <c r="J12" s="7">
        <v>0</v>
      </c>
      <c r="K12" s="7">
        <v>0</v>
      </c>
      <c r="L12" s="7">
        <f t="shared" si="0"/>
        <v>100</v>
      </c>
      <c r="M12" s="7">
        <v>-95</v>
      </c>
      <c r="N12" s="7">
        <v>0</v>
      </c>
      <c r="O12" s="7">
        <v>0</v>
      </c>
      <c r="P12" s="7">
        <f t="shared" si="1"/>
        <v>-95</v>
      </c>
      <c r="Q12" s="7">
        <f t="shared" si="2"/>
        <v>5</v>
      </c>
      <c r="R12" s="7">
        <f t="shared" si="3"/>
        <v>5</v>
      </c>
      <c r="S12" s="5" t="s">
        <v>475</v>
      </c>
      <c r="T12" s="5">
        <v>100801</v>
      </c>
      <c r="U12" s="5" t="s">
        <v>32</v>
      </c>
      <c r="V12" s="5">
        <v>47040001</v>
      </c>
      <c r="W12" s="5" t="s">
        <v>28</v>
      </c>
    </row>
    <row r="13" spans="2:23" x14ac:dyDescent="0.25">
      <c r="B13" s="4">
        <v>50005454</v>
      </c>
      <c r="C13" s="4">
        <v>0</v>
      </c>
      <c r="D13" s="5">
        <v>21040001</v>
      </c>
      <c r="E13" s="4" t="s">
        <v>476</v>
      </c>
      <c r="F13" s="4">
        <v>1061</v>
      </c>
      <c r="G13" s="6">
        <v>39447</v>
      </c>
      <c r="H13" s="7">
        <v>100</v>
      </c>
      <c r="I13" s="7">
        <v>0</v>
      </c>
      <c r="J13" s="7">
        <v>0</v>
      </c>
      <c r="K13" s="7">
        <v>0</v>
      </c>
      <c r="L13" s="7">
        <f t="shared" si="0"/>
        <v>100</v>
      </c>
      <c r="M13" s="7">
        <v>-95</v>
      </c>
      <c r="N13" s="7">
        <v>0</v>
      </c>
      <c r="O13" s="7">
        <v>0</v>
      </c>
      <c r="P13" s="7">
        <f t="shared" si="1"/>
        <v>-95</v>
      </c>
      <c r="Q13" s="7">
        <f t="shared" si="2"/>
        <v>5</v>
      </c>
      <c r="R13" s="7">
        <f t="shared" si="3"/>
        <v>5</v>
      </c>
      <c r="S13" s="5" t="s">
        <v>475</v>
      </c>
      <c r="T13" s="5">
        <v>100801</v>
      </c>
      <c r="U13" s="5" t="s">
        <v>32</v>
      </c>
      <c r="V13" s="5">
        <v>47040001</v>
      </c>
      <c r="W13" s="5" t="s">
        <v>28</v>
      </c>
    </row>
    <row r="14" spans="2:23" x14ac:dyDescent="0.25">
      <c r="B14" s="4">
        <v>50005455</v>
      </c>
      <c r="C14" s="4">
        <v>0</v>
      </c>
      <c r="D14" s="5">
        <v>21040001</v>
      </c>
      <c r="E14" s="4" t="s">
        <v>476</v>
      </c>
      <c r="F14" s="4">
        <v>1061</v>
      </c>
      <c r="G14" s="6">
        <v>39447</v>
      </c>
      <c r="H14" s="7">
        <v>100</v>
      </c>
      <c r="I14" s="7">
        <v>0</v>
      </c>
      <c r="J14" s="7">
        <v>0</v>
      </c>
      <c r="K14" s="7">
        <v>0</v>
      </c>
      <c r="L14" s="7">
        <f t="shared" si="0"/>
        <v>100</v>
      </c>
      <c r="M14" s="7">
        <v>-95</v>
      </c>
      <c r="N14" s="7">
        <v>0</v>
      </c>
      <c r="O14" s="7">
        <v>0</v>
      </c>
      <c r="P14" s="7">
        <f t="shared" si="1"/>
        <v>-95</v>
      </c>
      <c r="Q14" s="7">
        <f t="shared" si="2"/>
        <v>5</v>
      </c>
      <c r="R14" s="7">
        <f t="shared" si="3"/>
        <v>5</v>
      </c>
      <c r="S14" s="5" t="s">
        <v>475</v>
      </c>
      <c r="T14" s="5">
        <v>100801</v>
      </c>
      <c r="U14" s="5" t="s">
        <v>32</v>
      </c>
      <c r="V14" s="5">
        <v>47040001</v>
      </c>
      <c r="W14" s="5" t="s">
        <v>28</v>
      </c>
    </row>
    <row r="15" spans="2:23" x14ac:dyDescent="0.25">
      <c r="B15" s="4">
        <v>50005456</v>
      </c>
      <c r="C15" s="4">
        <v>0</v>
      </c>
      <c r="D15" s="5">
        <v>21040001</v>
      </c>
      <c r="E15" s="4" t="s">
        <v>476</v>
      </c>
      <c r="F15" s="4">
        <v>1061</v>
      </c>
      <c r="G15" s="6">
        <v>39447</v>
      </c>
      <c r="H15" s="7">
        <v>100</v>
      </c>
      <c r="I15" s="7">
        <v>0</v>
      </c>
      <c r="J15" s="7">
        <v>0</v>
      </c>
      <c r="K15" s="7">
        <v>0</v>
      </c>
      <c r="L15" s="7">
        <f t="shared" si="0"/>
        <v>100</v>
      </c>
      <c r="M15" s="7">
        <v>-95</v>
      </c>
      <c r="N15" s="7">
        <v>0</v>
      </c>
      <c r="O15" s="7">
        <v>0</v>
      </c>
      <c r="P15" s="7">
        <f t="shared" si="1"/>
        <v>-95</v>
      </c>
      <c r="Q15" s="7">
        <f t="shared" si="2"/>
        <v>5</v>
      </c>
      <c r="R15" s="7">
        <f t="shared" si="3"/>
        <v>5</v>
      </c>
      <c r="S15" s="5" t="s">
        <v>475</v>
      </c>
      <c r="T15" s="5">
        <v>100801</v>
      </c>
      <c r="U15" s="5" t="s">
        <v>32</v>
      </c>
      <c r="V15" s="5">
        <v>47040001</v>
      </c>
      <c r="W15" s="5" t="s">
        <v>28</v>
      </c>
    </row>
    <row r="16" spans="2:23" x14ac:dyDescent="0.25">
      <c r="B16" s="4">
        <v>50005457</v>
      </c>
      <c r="C16" s="4">
        <v>0</v>
      </c>
      <c r="D16" s="5">
        <v>21040001</v>
      </c>
      <c r="E16" s="4" t="s">
        <v>476</v>
      </c>
      <c r="F16" s="4">
        <v>1061</v>
      </c>
      <c r="G16" s="6">
        <v>39447</v>
      </c>
      <c r="H16" s="7">
        <v>100</v>
      </c>
      <c r="I16" s="7">
        <v>0</v>
      </c>
      <c r="J16" s="7">
        <v>0</v>
      </c>
      <c r="K16" s="7">
        <v>0</v>
      </c>
      <c r="L16" s="7">
        <f t="shared" si="0"/>
        <v>100</v>
      </c>
      <c r="M16" s="7">
        <v>-95</v>
      </c>
      <c r="N16" s="7">
        <v>0</v>
      </c>
      <c r="O16" s="7">
        <v>0</v>
      </c>
      <c r="P16" s="7">
        <f t="shared" si="1"/>
        <v>-95</v>
      </c>
      <c r="Q16" s="7">
        <f t="shared" si="2"/>
        <v>5</v>
      </c>
      <c r="R16" s="7">
        <f t="shared" si="3"/>
        <v>5</v>
      </c>
      <c r="S16" s="5" t="s">
        <v>475</v>
      </c>
      <c r="T16" s="5">
        <v>100801</v>
      </c>
      <c r="U16" s="5" t="s">
        <v>32</v>
      </c>
      <c r="V16" s="5">
        <v>47040001</v>
      </c>
      <c r="W16" s="5" t="s">
        <v>28</v>
      </c>
    </row>
    <row r="17" spans="2:23" x14ac:dyDescent="0.25">
      <c r="B17" s="4">
        <v>50005458</v>
      </c>
      <c r="C17" s="4">
        <v>0</v>
      </c>
      <c r="D17" s="5">
        <v>21040001</v>
      </c>
      <c r="E17" s="4" t="s">
        <v>476</v>
      </c>
      <c r="F17" s="4">
        <v>1061</v>
      </c>
      <c r="G17" s="6">
        <v>39447</v>
      </c>
      <c r="H17" s="7">
        <v>100</v>
      </c>
      <c r="I17" s="7">
        <v>0</v>
      </c>
      <c r="J17" s="7">
        <v>0</v>
      </c>
      <c r="K17" s="7">
        <v>0</v>
      </c>
      <c r="L17" s="7">
        <f t="shared" si="0"/>
        <v>100</v>
      </c>
      <c r="M17" s="7">
        <v>-95</v>
      </c>
      <c r="N17" s="7">
        <v>0</v>
      </c>
      <c r="O17" s="7">
        <v>0</v>
      </c>
      <c r="P17" s="7">
        <f t="shared" si="1"/>
        <v>-95</v>
      </c>
      <c r="Q17" s="7">
        <f t="shared" si="2"/>
        <v>5</v>
      </c>
      <c r="R17" s="7">
        <f t="shared" si="3"/>
        <v>5</v>
      </c>
      <c r="S17" s="5" t="s">
        <v>475</v>
      </c>
      <c r="T17" s="5">
        <v>100801</v>
      </c>
      <c r="U17" s="5" t="s">
        <v>32</v>
      </c>
      <c r="V17" s="5">
        <v>47040001</v>
      </c>
      <c r="W17" s="5" t="s">
        <v>28</v>
      </c>
    </row>
    <row r="18" spans="2:23" x14ac:dyDescent="0.25">
      <c r="B18" s="4">
        <v>50005459</v>
      </c>
      <c r="C18" s="4">
        <v>0</v>
      </c>
      <c r="D18" s="5">
        <v>21040001</v>
      </c>
      <c r="E18" s="4" t="s">
        <v>476</v>
      </c>
      <c r="F18" s="4">
        <v>1061</v>
      </c>
      <c r="G18" s="6">
        <v>39447</v>
      </c>
      <c r="H18" s="7">
        <v>100</v>
      </c>
      <c r="I18" s="7">
        <v>0</v>
      </c>
      <c r="J18" s="7">
        <v>0</v>
      </c>
      <c r="K18" s="7">
        <v>0</v>
      </c>
      <c r="L18" s="7">
        <f t="shared" si="0"/>
        <v>100</v>
      </c>
      <c r="M18" s="7">
        <v>-95</v>
      </c>
      <c r="N18" s="7">
        <v>0</v>
      </c>
      <c r="O18" s="7">
        <v>0</v>
      </c>
      <c r="P18" s="7">
        <f t="shared" si="1"/>
        <v>-95</v>
      </c>
      <c r="Q18" s="7">
        <f t="shared" si="2"/>
        <v>5</v>
      </c>
      <c r="R18" s="7">
        <f t="shared" si="3"/>
        <v>5</v>
      </c>
      <c r="S18" s="5" t="s">
        <v>475</v>
      </c>
      <c r="T18" s="5">
        <v>100801</v>
      </c>
      <c r="U18" s="5" t="s">
        <v>32</v>
      </c>
      <c r="V18" s="5">
        <v>47040001</v>
      </c>
      <c r="W18" s="5" t="s">
        <v>28</v>
      </c>
    </row>
    <row r="19" spans="2:23" x14ac:dyDescent="0.25">
      <c r="B19" s="4">
        <v>50005460</v>
      </c>
      <c r="C19" s="4">
        <v>0</v>
      </c>
      <c r="D19" s="5">
        <v>21040001</v>
      </c>
      <c r="E19" s="4" t="s">
        <v>476</v>
      </c>
      <c r="F19" s="4">
        <v>1061</v>
      </c>
      <c r="G19" s="6">
        <v>39447</v>
      </c>
      <c r="H19" s="7">
        <v>100</v>
      </c>
      <c r="I19" s="7">
        <v>0</v>
      </c>
      <c r="J19" s="7">
        <v>0</v>
      </c>
      <c r="K19" s="7">
        <v>0</v>
      </c>
      <c r="L19" s="7">
        <f t="shared" si="0"/>
        <v>100</v>
      </c>
      <c r="M19" s="7">
        <v>-95</v>
      </c>
      <c r="N19" s="7">
        <v>0</v>
      </c>
      <c r="O19" s="7">
        <v>0</v>
      </c>
      <c r="P19" s="7">
        <f t="shared" si="1"/>
        <v>-95</v>
      </c>
      <c r="Q19" s="7">
        <f t="shared" si="2"/>
        <v>5</v>
      </c>
      <c r="R19" s="7">
        <f t="shared" si="3"/>
        <v>5</v>
      </c>
      <c r="S19" s="5" t="s">
        <v>475</v>
      </c>
      <c r="T19" s="5">
        <v>100801</v>
      </c>
      <c r="U19" s="5" t="s">
        <v>32</v>
      </c>
      <c r="V19" s="5">
        <v>47040001</v>
      </c>
      <c r="W19" s="5" t="s">
        <v>28</v>
      </c>
    </row>
    <row r="20" spans="2:23" x14ac:dyDescent="0.25">
      <c r="B20" s="4">
        <v>50005461</v>
      </c>
      <c r="C20" s="4">
        <v>0</v>
      </c>
      <c r="D20" s="5">
        <v>21040001</v>
      </c>
      <c r="E20" s="4" t="s">
        <v>476</v>
      </c>
      <c r="F20" s="4">
        <v>1061</v>
      </c>
      <c r="G20" s="6">
        <v>39447</v>
      </c>
      <c r="H20" s="7">
        <v>100</v>
      </c>
      <c r="I20" s="7">
        <v>0</v>
      </c>
      <c r="J20" s="7">
        <v>0</v>
      </c>
      <c r="K20" s="7">
        <v>0</v>
      </c>
      <c r="L20" s="7">
        <f t="shared" si="0"/>
        <v>100</v>
      </c>
      <c r="M20" s="7">
        <v>-95</v>
      </c>
      <c r="N20" s="7">
        <v>0</v>
      </c>
      <c r="O20" s="7">
        <v>0</v>
      </c>
      <c r="P20" s="7">
        <f t="shared" si="1"/>
        <v>-95</v>
      </c>
      <c r="Q20" s="7">
        <f t="shared" si="2"/>
        <v>5</v>
      </c>
      <c r="R20" s="7">
        <f t="shared" si="3"/>
        <v>5</v>
      </c>
      <c r="S20" s="5" t="s">
        <v>475</v>
      </c>
      <c r="T20" s="5">
        <v>100801</v>
      </c>
      <c r="U20" s="5" t="s">
        <v>32</v>
      </c>
      <c r="V20" s="5">
        <v>47040001</v>
      </c>
      <c r="W20" s="5" t="s">
        <v>28</v>
      </c>
    </row>
    <row r="21" spans="2:23" x14ac:dyDescent="0.25">
      <c r="B21" s="4">
        <v>50005462</v>
      </c>
      <c r="C21" s="4">
        <v>0</v>
      </c>
      <c r="D21" s="5">
        <v>21040001</v>
      </c>
      <c r="E21" s="4" t="s">
        <v>476</v>
      </c>
      <c r="F21" s="4">
        <v>1061</v>
      </c>
      <c r="G21" s="6">
        <v>39447</v>
      </c>
      <c r="H21" s="7">
        <v>100</v>
      </c>
      <c r="I21" s="7">
        <v>0</v>
      </c>
      <c r="J21" s="7">
        <v>0</v>
      </c>
      <c r="K21" s="7">
        <v>0</v>
      </c>
      <c r="L21" s="7">
        <f t="shared" si="0"/>
        <v>100</v>
      </c>
      <c r="M21" s="7">
        <v>-95</v>
      </c>
      <c r="N21" s="7">
        <v>0</v>
      </c>
      <c r="O21" s="7">
        <v>0</v>
      </c>
      <c r="P21" s="7">
        <f t="shared" si="1"/>
        <v>-95</v>
      </c>
      <c r="Q21" s="7">
        <f t="shared" si="2"/>
        <v>5</v>
      </c>
      <c r="R21" s="7">
        <f t="shared" si="3"/>
        <v>5</v>
      </c>
      <c r="S21" s="5" t="s">
        <v>475</v>
      </c>
      <c r="T21" s="5">
        <v>100801</v>
      </c>
      <c r="U21" s="5" t="s">
        <v>32</v>
      </c>
      <c r="V21" s="5">
        <v>47040001</v>
      </c>
      <c r="W21" s="5" t="s">
        <v>28</v>
      </c>
    </row>
    <row r="22" spans="2:23" x14ac:dyDescent="0.25">
      <c r="B22" s="4">
        <v>50005463</v>
      </c>
      <c r="C22" s="4">
        <v>0</v>
      </c>
      <c r="D22" s="5">
        <v>21040001</v>
      </c>
      <c r="E22" s="4" t="s">
        <v>476</v>
      </c>
      <c r="F22" s="4">
        <v>1061</v>
      </c>
      <c r="G22" s="6">
        <v>39447</v>
      </c>
      <c r="H22" s="7">
        <v>100</v>
      </c>
      <c r="I22" s="7">
        <v>0</v>
      </c>
      <c r="J22" s="7">
        <v>0</v>
      </c>
      <c r="K22" s="7">
        <v>0</v>
      </c>
      <c r="L22" s="7">
        <f t="shared" si="0"/>
        <v>100</v>
      </c>
      <c r="M22" s="7">
        <v>-95</v>
      </c>
      <c r="N22" s="7">
        <v>0</v>
      </c>
      <c r="O22" s="7">
        <v>0</v>
      </c>
      <c r="P22" s="7">
        <f t="shared" si="1"/>
        <v>-95</v>
      </c>
      <c r="Q22" s="7">
        <f t="shared" si="2"/>
        <v>5</v>
      </c>
      <c r="R22" s="7">
        <f t="shared" si="3"/>
        <v>5</v>
      </c>
      <c r="S22" s="5" t="s">
        <v>475</v>
      </c>
      <c r="T22" s="5">
        <v>100801</v>
      </c>
      <c r="U22" s="5" t="s">
        <v>32</v>
      </c>
      <c r="V22" s="5">
        <v>47040001</v>
      </c>
      <c r="W22" s="5" t="s">
        <v>28</v>
      </c>
    </row>
    <row r="23" spans="2:23" x14ac:dyDescent="0.25">
      <c r="B23" s="4">
        <v>50005464</v>
      </c>
      <c r="C23" s="4">
        <v>0</v>
      </c>
      <c r="D23" s="5">
        <v>21040001</v>
      </c>
      <c r="E23" s="4" t="s">
        <v>476</v>
      </c>
      <c r="F23" s="4">
        <v>1061</v>
      </c>
      <c r="G23" s="6">
        <v>39447</v>
      </c>
      <c r="H23" s="7">
        <v>100</v>
      </c>
      <c r="I23" s="7">
        <v>0</v>
      </c>
      <c r="J23" s="7">
        <v>0</v>
      </c>
      <c r="K23" s="7">
        <v>0</v>
      </c>
      <c r="L23" s="7">
        <f t="shared" si="0"/>
        <v>100</v>
      </c>
      <c r="M23" s="7">
        <v>-95</v>
      </c>
      <c r="N23" s="7">
        <v>0</v>
      </c>
      <c r="O23" s="7">
        <v>0</v>
      </c>
      <c r="P23" s="7">
        <f t="shared" si="1"/>
        <v>-95</v>
      </c>
      <c r="Q23" s="7">
        <f t="shared" si="2"/>
        <v>5</v>
      </c>
      <c r="R23" s="7">
        <f t="shared" si="3"/>
        <v>5</v>
      </c>
      <c r="S23" s="5" t="s">
        <v>475</v>
      </c>
      <c r="T23" s="5">
        <v>100801</v>
      </c>
      <c r="U23" s="5" t="s">
        <v>32</v>
      </c>
      <c r="V23" s="5">
        <v>47040001</v>
      </c>
      <c r="W23" s="5" t="s">
        <v>28</v>
      </c>
    </row>
    <row r="24" spans="2:23" x14ac:dyDescent="0.25">
      <c r="B24" s="4">
        <v>50005465</v>
      </c>
      <c r="C24" s="4">
        <v>0</v>
      </c>
      <c r="D24" s="5">
        <v>21040001</v>
      </c>
      <c r="E24" s="4" t="s">
        <v>476</v>
      </c>
      <c r="F24" s="4">
        <v>1061</v>
      </c>
      <c r="G24" s="6">
        <v>39447</v>
      </c>
      <c r="H24" s="7">
        <v>100</v>
      </c>
      <c r="I24" s="7">
        <v>0</v>
      </c>
      <c r="J24" s="7">
        <v>0</v>
      </c>
      <c r="K24" s="7">
        <v>0</v>
      </c>
      <c r="L24" s="7">
        <f t="shared" si="0"/>
        <v>100</v>
      </c>
      <c r="M24" s="7">
        <v>-95</v>
      </c>
      <c r="N24" s="7">
        <v>0</v>
      </c>
      <c r="O24" s="7">
        <v>0</v>
      </c>
      <c r="P24" s="7">
        <f t="shared" si="1"/>
        <v>-95</v>
      </c>
      <c r="Q24" s="7">
        <f t="shared" si="2"/>
        <v>5</v>
      </c>
      <c r="R24" s="7">
        <f t="shared" si="3"/>
        <v>5</v>
      </c>
      <c r="S24" s="5" t="s">
        <v>475</v>
      </c>
      <c r="T24" s="5">
        <v>100801</v>
      </c>
      <c r="U24" s="5" t="s">
        <v>32</v>
      </c>
      <c r="V24" s="5">
        <v>47040001</v>
      </c>
      <c r="W24" s="5" t="s">
        <v>28</v>
      </c>
    </row>
    <row r="25" spans="2:23" x14ac:dyDescent="0.25">
      <c r="B25" s="4">
        <v>50005466</v>
      </c>
      <c r="C25" s="4">
        <v>0</v>
      </c>
      <c r="D25" s="5">
        <v>21040001</v>
      </c>
      <c r="E25" s="4" t="s">
        <v>476</v>
      </c>
      <c r="F25" s="4">
        <v>1061</v>
      </c>
      <c r="G25" s="6">
        <v>39447</v>
      </c>
      <c r="H25" s="7">
        <v>100</v>
      </c>
      <c r="I25" s="7">
        <v>0</v>
      </c>
      <c r="J25" s="7">
        <v>0</v>
      </c>
      <c r="K25" s="7">
        <v>0</v>
      </c>
      <c r="L25" s="7">
        <f t="shared" si="0"/>
        <v>100</v>
      </c>
      <c r="M25" s="7">
        <v>-95</v>
      </c>
      <c r="N25" s="7">
        <v>0</v>
      </c>
      <c r="O25" s="7">
        <v>0</v>
      </c>
      <c r="P25" s="7">
        <f t="shared" si="1"/>
        <v>-95</v>
      </c>
      <c r="Q25" s="7">
        <f t="shared" si="2"/>
        <v>5</v>
      </c>
      <c r="R25" s="7">
        <f t="shared" si="3"/>
        <v>5</v>
      </c>
      <c r="S25" s="5" t="s">
        <v>475</v>
      </c>
      <c r="T25" s="5">
        <v>100801</v>
      </c>
      <c r="U25" s="5" t="s">
        <v>32</v>
      </c>
      <c r="V25" s="5">
        <v>47040001</v>
      </c>
      <c r="W25" s="5" t="s">
        <v>28</v>
      </c>
    </row>
    <row r="26" spans="2:23" x14ac:dyDescent="0.25">
      <c r="B26" s="4">
        <v>50005467</v>
      </c>
      <c r="C26" s="4">
        <v>0</v>
      </c>
      <c r="D26" s="5">
        <v>21040001</v>
      </c>
      <c r="E26" s="4" t="s">
        <v>476</v>
      </c>
      <c r="F26" s="4">
        <v>1061</v>
      </c>
      <c r="G26" s="6">
        <v>39447</v>
      </c>
      <c r="H26" s="7">
        <v>100</v>
      </c>
      <c r="I26" s="7">
        <v>0</v>
      </c>
      <c r="J26" s="7">
        <v>0</v>
      </c>
      <c r="K26" s="7">
        <v>0</v>
      </c>
      <c r="L26" s="7">
        <f t="shared" si="0"/>
        <v>100</v>
      </c>
      <c r="M26" s="7">
        <v>-95</v>
      </c>
      <c r="N26" s="7">
        <v>0</v>
      </c>
      <c r="O26" s="7">
        <v>0</v>
      </c>
      <c r="P26" s="7">
        <f t="shared" si="1"/>
        <v>-95</v>
      </c>
      <c r="Q26" s="7">
        <f t="shared" si="2"/>
        <v>5</v>
      </c>
      <c r="R26" s="7">
        <f t="shared" si="3"/>
        <v>5</v>
      </c>
      <c r="S26" s="5" t="s">
        <v>475</v>
      </c>
      <c r="T26" s="5">
        <v>100801</v>
      </c>
      <c r="U26" s="5" t="s">
        <v>32</v>
      </c>
      <c r="V26" s="5">
        <v>47040001</v>
      </c>
      <c r="W26" s="5" t="s">
        <v>28</v>
      </c>
    </row>
    <row r="27" spans="2:23" x14ac:dyDescent="0.25">
      <c r="B27" s="4">
        <v>50005468</v>
      </c>
      <c r="C27" s="4">
        <v>0</v>
      </c>
      <c r="D27" s="5">
        <v>21040001</v>
      </c>
      <c r="E27" s="4" t="s">
        <v>476</v>
      </c>
      <c r="F27" s="4">
        <v>1061</v>
      </c>
      <c r="G27" s="6">
        <v>39447</v>
      </c>
      <c r="H27" s="7">
        <v>100</v>
      </c>
      <c r="I27" s="7">
        <v>0</v>
      </c>
      <c r="J27" s="7">
        <v>0</v>
      </c>
      <c r="K27" s="7">
        <v>0</v>
      </c>
      <c r="L27" s="7">
        <f t="shared" si="0"/>
        <v>100</v>
      </c>
      <c r="M27" s="7">
        <v>-95</v>
      </c>
      <c r="N27" s="7">
        <v>0</v>
      </c>
      <c r="O27" s="7">
        <v>0</v>
      </c>
      <c r="P27" s="7">
        <f t="shared" si="1"/>
        <v>-95</v>
      </c>
      <c r="Q27" s="7">
        <f t="shared" si="2"/>
        <v>5</v>
      </c>
      <c r="R27" s="7">
        <f t="shared" si="3"/>
        <v>5</v>
      </c>
      <c r="S27" s="5" t="s">
        <v>475</v>
      </c>
      <c r="T27" s="5">
        <v>100801</v>
      </c>
      <c r="U27" s="5" t="s">
        <v>32</v>
      </c>
      <c r="V27" s="5">
        <v>47040001</v>
      </c>
      <c r="W27" s="5" t="s">
        <v>28</v>
      </c>
    </row>
    <row r="28" spans="2:23" x14ac:dyDescent="0.25">
      <c r="B28" s="4">
        <v>50005469</v>
      </c>
      <c r="C28" s="4">
        <v>0</v>
      </c>
      <c r="D28" s="5">
        <v>21040001</v>
      </c>
      <c r="E28" s="4" t="s">
        <v>476</v>
      </c>
      <c r="F28" s="4">
        <v>1061</v>
      </c>
      <c r="G28" s="6">
        <v>39447</v>
      </c>
      <c r="H28" s="7">
        <v>100</v>
      </c>
      <c r="I28" s="7">
        <v>0</v>
      </c>
      <c r="J28" s="7">
        <v>0</v>
      </c>
      <c r="K28" s="7">
        <v>0</v>
      </c>
      <c r="L28" s="7">
        <f t="shared" si="0"/>
        <v>100</v>
      </c>
      <c r="M28" s="7">
        <v>-95</v>
      </c>
      <c r="N28" s="7">
        <v>0</v>
      </c>
      <c r="O28" s="7">
        <v>0</v>
      </c>
      <c r="P28" s="7">
        <f t="shared" si="1"/>
        <v>-95</v>
      </c>
      <c r="Q28" s="7">
        <f t="shared" si="2"/>
        <v>5</v>
      </c>
      <c r="R28" s="7">
        <f t="shared" si="3"/>
        <v>5</v>
      </c>
      <c r="S28" s="5" t="s">
        <v>475</v>
      </c>
      <c r="T28" s="5">
        <v>100801</v>
      </c>
      <c r="U28" s="5" t="s">
        <v>32</v>
      </c>
      <c r="V28" s="5">
        <v>47040001</v>
      </c>
      <c r="W28" s="5" t="s">
        <v>28</v>
      </c>
    </row>
    <row r="29" spans="2:23" x14ac:dyDescent="0.25">
      <c r="B29" s="4">
        <v>50005470</v>
      </c>
      <c r="C29" s="4">
        <v>0</v>
      </c>
      <c r="D29" s="5">
        <v>21040001</v>
      </c>
      <c r="E29" s="4" t="s">
        <v>476</v>
      </c>
      <c r="F29" s="4">
        <v>1061</v>
      </c>
      <c r="G29" s="6">
        <v>39447</v>
      </c>
      <c r="H29" s="7">
        <v>100</v>
      </c>
      <c r="I29" s="7">
        <v>0</v>
      </c>
      <c r="J29" s="7">
        <v>0</v>
      </c>
      <c r="K29" s="7">
        <v>0</v>
      </c>
      <c r="L29" s="7">
        <f t="shared" si="0"/>
        <v>100</v>
      </c>
      <c r="M29" s="7">
        <v>-95</v>
      </c>
      <c r="N29" s="7">
        <v>0</v>
      </c>
      <c r="O29" s="7">
        <v>0</v>
      </c>
      <c r="P29" s="7">
        <f t="shared" si="1"/>
        <v>-95</v>
      </c>
      <c r="Q29" s="7">
        <f t="shared" si="2"/>
        <v>5</v>
      </c>
      <c r="R29" s="7">
        <f t="shared" si="3"/>
        <v>5</v>
      </c>
      <c r="S29" s="5" t="s">
        <v>475</v>
      </c>
      <c r="T29" s="5">
        <v>100801</v>
      </c>
      <c r="U29" s="5" t="s">
        <v>32</v>
      </c>
      <c r="V29" s="5">
        <v>47040001</v>
      </c>
      <c r="W29" s="5" t="s">
        <v>28</v>
      </c>
    </row>
    <row r="30" spans="2:23" x14ac:dyDescent="0.25">
      <c r="B30" s="4">
        <v>50005493</v>
      </c>
      <c r="C30" s="4">
        <v>0</v>
      </c>
      <c r="D30" s="5">
        <v>21040001</v>
      </c>
      <c r="E30" s="4" t="s">
        <v>477</v>
      </c>
      <c r="F30" s="4">
        <v>1061</v>
      </c>
      <c r="G30" s="6">
        <v>39073</v>
      </c>
      <c r="H30" s="7">
        <v>205</v>
      </c>
      <c r="I30" s="7">
        <v>0</v>
      </c>
      <c r="J30" s="7">
        <v>0</v>
      </c>
      <c r="K30" s="7">
        <v>-205</v>
      </c>
      <c r="L30" s="7">
        <f t="shared" si="0"/>
        <v>0</v>
      </c>
      <c r="M30" s="7">
        <v>-195</v>
      </c>
      <c r="N30" s="7">
        <v>0</v>
      </c>
      <c r="O30" s="7">
        <v>195</v>
      </c>
      <c r="P30" s="7">
        <f t="shared" si="1"/>
        <v>0</v>
      </c>
      <c r="Q30" s="7">
        <f t="shared" si="2"/>
        <v>10</v>
      </c>
      <c r="R30" s="7">
        <f t="shared" si="3"/>
        <v>0</v>
      </c>
      <c r="S30" s="5" t="s">
        <v>475</v>
      </c>
      <c r="T30" s="5">
        <v>100801</v>
      </c>
      <c r="U30" s="5" t="s">
        <v>32</v>
      </c>
      <c r="V30" s="5">
        <v>47040001</v>
      </c>
      <c r="W30" s="5" t="s">
        <v>28</v>
      </c>
    </row>
    <row r="31" spans="2:23" x14ac:dyDescent="0.25">
      <c r="B31" s="4">
        <v>50005502</v>
      </c>
      <c r="C31" s="4">
        <v>0</v>
      </c>
      <c r="D31" s="5">
        <v>21040001</v>
      </c>
      <c r="E31" s="4" t="s">
        <v>478</v>
      </c>
      <c r="F31" s="4">
        <v>1061</v>
      </c>
      <c r="G31" s="6">
        <v>39447</v>
      </c>
      <c r="H31" s="7">
        <v>275</v>
      </c>
      <c r="I31" s="7">
        <v>0</v>
      </c>
      <c r="J31" s="7">
        <v>0</v>
      </c>
      <c r="K31" s="7">
        <v>0</v>
      </c>
      <c r="L31" s="7">
        <f t="shared" si="0"/>
        <v>275</v>
      </c>
      <c r="M31" s="7">
        <v>-262</v>
      </c>
      <c r="N31" s="7">
        <v>0</v>
      </c>
      <c r="O31" s="7">
        <v>0</v>
      </c>
      <c r="P31" s="7">
        <f t="shared" si="1"/>
        <v>-262</v>
      </c>
      <c r="Q31" s="7">
        <f t="shared" si="2"/>
        <v>13</v>
      </c>
      <c r="R31" s="7">
        <f t="shared" si="3"/>
        <v>13</v>
      </c>
      <c r="S31" s="5" t="s">
        <v>475</v>
      </c>
      <c r="T31" s="5">
        <v>100801</v>
      </c>
      <c r="U31" s="5" t="s">
        <v>32</v>
      </c>
      <c r="V31" s="5">
        <v>47040001</v>
      </c>
      <c r="W31" s="5" t="s">
        <v>28</v>
      </c>
    </row>
    <row r="32" spans="2:23" x14ac:dyDescent="0.25">
      <c r="B32" s="4">
        <v>50005503</v>
      </c>
      <c r="C32" s="4">
        <v>0</v>
      </c>
      <c r="D32" s="5">
        <v>21040001</v>
      </c>
      <c r="E32" s="4" t="s">
        <v>478</v>
      </c>
      <c r="F32" s="4">
        <v>1061</v>
      </c>
      <c r="G32" s="6">
        <v>39447</v>
      </c>
      <c r="H32" s="7">
        <v>275</v>
      </c>
      <c r="I32" s="7">
        <v>0</v>
      </c>
      <c r="J32" s="7">
        <v>0</v>
      </c>
      <c r="K32" s="7">
        <v>0</v>
      </c>
      <c r="L32" s="7">
        <f t="shared" si="0"/>
        <v>275</v>
      </c>
      <c r="M32" s="7">
        <v>-262</v>
      </c>
      <c r="N32" s="7">
        <v>0</v>
      </c>
      <c r="O32" s="7">
        <v>0</v>
      </c>
      <c r="P32" s="7">
        <f t="shared" si="1"/>
        <v>-262</v>
      </c>
      <c r="Q32" s="7">
        <f t="shared" si="2"/>
        <v>13</v>
      </c>
      <c r="R32" s="7">
        <f t="shared" si="3"/>
        <v>13</v>
      </c>
      <c r="S32" s="5" t="s">
        <v>475</v>
      </c>
      <c r="T32" s="5">
        <v>100801</v>
      </c>
      <c r="U32" s="5" t="s">
        <v>32</v>
      </c>
      <c r="V32" s="5">
        <v>47040001</v>
      </c>
      <c r="W32" s="5" t="s">
        <v>28</v>
      </c>
    </row>
    <row r="33" spans="2:23" x14ac:dyDescent="0.25">
      <c r="B33" s="4">
        <v>50005504</v>
      </c>
      <c r="C33" s="4">
        <v>0</v>
      </c>
      <c r="D33" s="5">
        <v>21040001</v>
      </c>
      <c r="E33" s="4" t="s">
        <v>478</v>
      </c>
      <c r="F33" s="4">
        <v>1061</v>
      </c>
      <c r="G33" s="6">
        <v>39447</v>
      </c>
      <c r="H33" s="7">
        <v>275</v>
      </c>
      <c r="I33" s="7">
        <v>0</v>
      </c>
      <c r="J33" s="7">
        <v>0</v>
      </c>
      <c r="K33" s="7">
        <v>0</v>
      </c>
      <c r="L33" s="7">
        <f t="shared" si="0"/>
        <v>275</v>
      </c>
      <c r="M33" s="7">
        <v>-262</v>
      </c>
      <c r="N33" s="7">
        <v>0</v>
      </c>
      <c r="O33" s="7">
        <v>0</v>
      </c>
      <c r="P33" s="7">
        <f t="shared" si="1"/>
        <v>-262</v>
      </c>
      <c r="Q33" s="7">
        <f t="shared" si="2"/>
        <v>13</v>
      </c>
      <c r="R33" s="7">
        <f t="shared" si="3"/>
        <v>13</v>
      </c>
      <c r="S33" s="5" t="s">
        <v>475</v>
      </c>
      <c r="T33" s="5">
        <v>100801</v>
      </c>
      <c r="U33" s="5" t="s">
        <v>32</v>
      </c>
      <c r="V33" s="5">
        <v>47040001</v>
      </c>
      <c r="W33" s="5" t="s">
        <v>28</v>
      </c>
    </row>
    <row r="34" spans="2:23" x14ac:dyDescent="0.25">
      <c r="B34" s="4">
        <v>50005505</v>
      </c>
      <c r="C34" s="4">
        <v>0</v>
      </c>
      <c r="D34" s="5">
        <v>21040001</v>
      </c>
      <c r="E34" s="4" t="s">
        <v>478</v>
      </c>
      <c r="F34" s="4">
        <v>1061</v>
      </c>
      <c r="G34" s="6">
        <v>39447</v>
      </c>
      <c r="H34" s="7">
        <v>275</v>
      </c>
      <c r="I34" s="7">
        <v>0</v>
      </c>
      <c r="J34" s="7">
        <v>0</v>
      </c>
      <c r="K34" s="7">
        <v>0</v>
      </c>
      <c r="L34" s="7">
        <f t="shared" si="0"/>
        <v>275</v>
      </c>
      <c r="M34" s="7">
        <v>-262</v>
      </c>
      <c r="N34" s="7">
        <v>0</v>
      </c>
      <c r="O34" s="7">
        <v>0</v>
      </c>
      <c r="P34" s="7">
        <f t="shared" si="1"/>
        <v>-262</v>
      </c>
      <c r="Q34" s="7">
        <f t="shared" si="2"/>
        <v>13</v>
      </c>
      <c r="R34" s="7">
        <f t="shared" si="3"/>
        <v>13</v>
      </c>
      <c r="S34" s="5" t="s">
        <v>475</v>
      </c>
      <c r="T34" s="5">
        <v>100801</v>
      </c>
      <c r="U34" s="5" t="s">
        <v>32</v>
      </c>
      <c r="V34" s="5">
        <v>47040001</v>
      </c>
      <c r="W34" s="5" t="s">
        <v>28</v>
      </c>
    </row>
    <row r="35" spans="2:23" x14ac:dyDescent="0.25">
      <c r="B35" s="4">
        <v>50005506</v>
      </c>
      <c r="C35" s="4">
        <v>0</v>
      </c>
      <c r="D35" s="5">
        <v>21040001</v>
      </c>
      <c r="E35" s="4" t="s">
        <v>478</v>
      </c>
      <c r="F35" s="4">
        <v>1061</v>
      </c>
      <c r="G35" s="6">
        <v>39447</v>
      </c>
      <c r="H35" s="7">
        <v>275</v>
      </c>
      <c r="I35" s="7">
        <v>0</v>
      </c>
      <c r="J35" s="7">
        <v>0</v>
      </c>
      <c r="K35" s="7">
        <v>0</v>
      </c>
      <c r="L35" s="7">
        <f t="shared" si="0"/>
        <v>275</v>
      </c>
      <c r="M35" s="7">
        <v>-262</v>
      </c>
      <c r="N35" s="7">
        <v>0</v>
      </c>
      <c r="O35" s="7">
        <v>0</v>
      </c>
      <c r="P35" s="7">
        <f t="shared" si="1"/>
        <v>-262</v>
      </c>
      <c r="Q35" s="7">
        <f t="shared" si="2"/>
        <v>13</v>
      </c>
      <c r="R35" s="7">
        <f t="shared" si="3"/>
        <v>13</v>
      </c>
      <c r="S35" s="5" t="s">
        <v>475</v>
      </c>
      <c r="T35" s="5">
        <v>100801</v>
      </c>
      <c r="U35" s="5" t="s">
        <v>32</v>
      </c>
      <c r="V35" s="5">
        <v>47040001</v>
      </c>
      <c r="W35" s="5" t="s">
        <v>28</v>
      </c>
    </row>
    <row r="36" spans="2:23" x14ac:dyDescent="0.25">
      <c r="B36" s="4">
        <v>50005507</v>
      </c>
      <c r="C36" s="4">
        <v>0</v>
      </c>
      <c r="D36" s="5">
        <v>21040001</v>
      </c>
      <c r="E36" s="4" t="s">
        <v>478</v>
      </c>
      <c r="F36" s="4">
        <v>1061</v>
      </c>
      <c r="G36" s="6">
        <v>39447</v>
      </c>
      <c r="H36" s="7">
        <v>275</v>
      </c>
      <c r="I36" s="7">
        <v>0</v>
      </c>
      <c r="J36" s="7">
        <v>0</v>
      </c>
      <c r="K36" s="7">
        <v>0</v>
      </c>
      <c r="L36" s="7">
        <f t="shared" si="0"/>
        <v>275</v>
      </c>
      <c r="M36" s="7">
        <v>-262</v>
      </c>
      <c r="N36" s="7">
        <v>0</v>
      </c>
      <c r="O36" s="7">
        <v>0</v>
      </c>
      <c r="P36" s="7">
        <f t="shared" si="1"/>
        <v>-262</v>
      </c>
      <c r="Q36" s="7">
        <f t="shared" si="2"/>
        <v>13</v>
      </c>
      <c r="R36" s="7">
        <f t="shared" si="3"/>
        <v>13</v>
      </c>
      <c r="S36" s="5" t="s">
        <v>475</v>
      </c>
      <c r="T36" s="5">
        <v>100801</v>
      </c>
      <c r="U36" s="5" t="s">
        <v>32</v>
      </c>
      <c r="V36" s="5">
        <v>47040001</v>
      </c>
      <c r="W36" s="5" t="s">
        <v>28</v>
      </c>
    </row>
    <row r="37" spans="2:23" x14ac:dyDescent="0.25">
      <c r="B37" s="4">
        <v>50005508</v>
      </c>
      <c r="C37" s="4">
        <v>0</v>
      </c>
      <c r="D37" s="5">
        <v>21040001</v>
      </c>
      <c r="E37" s="4" t="s">
        <v>478</v>
      </c>
      <c r="F37" s="4">
        <v>1061</v>
      </c>
      <c r="G37" s="6">
        <v>39447</v>
      </c>
      <c r="H37" s="7">
        <v>275</v>
      </c>
      <c r="I37" s="7">
        <v>0</v>
      </c>
      <c r="J37" s="7">
        <v>0</v>
      </c>
      <c r="K37" s="7">
        <v>0</v>
      </c>
      <c r="L37" s="7">
        <f t="shared" si="0"/>
        <v>275</v>
      </c>
      <c r="M37" s="7">
        <v>-262</v>
      </c>
      <c r="N37" s="7">
        <v>0</v>
      </c>
      <c r="O37" s="7">
        <v>0</v>
      </c>
      <c r="P37" s="7">
        <f t="shared" si="1"/>
        <v>-262</v>
      </c>
      <c r="Q37" s="7">
        <f t="shared" si="2"/>
        <v>13</v>
      </c>
      <c r="R37" s="7">
        <f t="shared" si="3"/>
        <v>13</v>
      </c>
      <c r="S37" s="5" t="s">
        <v>475</v>
      </c>
      <c r="T37" s="5">
        <v>100801</v>
      </c>
      <c r="U37" s="5" t="s">
        <v>32</v>
      </c>
      <c r="V37" s="5">
        <v>47040001</v>
      </c>
      <c r="W37" s="5" t="s">
        <v>28</v>
      </c>
    </row>
    <row r="38" spans="2:23" x14ac:dyDescent="0.25">
      <c r="B38" s="4">
        <v>50005509</v>
      </c>
      <c r="C38" s="4">
        <v>0</v>
      </c>
      <c r="D38" s="5">
        <v>21040001</v>
      </c>
      <c r="E38" s="4" t="s">
        <v>478</v>
      </c>
      <c r="F38" s="4">
        <v>1061</v>
      </c>
      <c r="G38" s="6">
        <v>39447</v>
      </c>
      <c r="H38" s="7">
        <v>275</v>
      </c>
      <c r="I38" s="7">
        <v>0</v>
      </c>
      <c r="J38" s="7">
        <v>0</v>
      </c>
      <c r="K38" s="7">
        <v>0</v>
      </c>
      <c r="L38" s="7">
        <f t="shared" si="0"/>
        <v>275</v>
      </c>
      <c r="M38" s="7">
        <v>-262</v>
      </c>
      <c r="N38" s="7">
        <v>0</v>
      </c>
      <c r="O38" s="7">
        <v>0</v>
      </c>
      <c r="P38" s="7">
        <f t="shared" si="1"/>
        <v>-262</v>
      </c>
      <c r="Q38" s="7">
        <f t="shared" si="2"/>
        <v>13</v>
      </c>
      <c r="R38" s="7">
        <f t="shared" si="3"/>
        <v>13</v>
      </c>
      <c r="S38" s="5" t="s">
        <v>475</v>
      </c>
      <c r="T38" s="5">
        <v>100801</v>
      </c>
      <c r="U38" s="5" t="s">
        <v>32</v>
      </c>
      <c r="V38" s="5">
        <v>47040001</v>
      </c>
      <c r="W38" s="5" t="s">
        <v>28</v>
      </c>
    </row>
    <row r="39" spans="2:23" x14ac:dyDescent="0.25">
      <c r="B39" s="4">
        <v>50005510</v>
      </c>
      <c r="C39" s="4">
        <v>0</v>
      </c>
      <c r="D39" s="5">
        <v>21040001</v>
      </c>
      <c r="E39" s="4" t="s">
        <v>478</v>
      </c>
      <c r="F39" s="4">
        <v>1061</v>
      </c>
      <c r="G39" s="6">
        <v>39447</v>
      </c>
      <c r="H39" s="7">
        <v>275</v>
      </c>
      <c r="I39" s="7">
        <v>0</v>
      </c>
      <c r="J39" s="7">
        <v>0</v>
      </c>
      <c r="K39" s="7">
        <v>0</v>
      </c>
      <c r="L39" s="7">
        <f t="shared" si="0"/>
        <v>275</v>
      </c>
      <c r="M39" s="7">
        <v>-262</v>
      </c>
      <c r="N39" s="7">
        <v>0</v>
      </c>
      <c r="O39" s="7">
        <v>0</v>
      </c>
      <c r="P39" s="7">
        <f t="shared" si="1"/>
        <v>-262</v>
      </c>
      <c r="Q39" s="7">
        <f t="shared" si="2"/>
        <v>13</v>
      </c>
      <c r="R39" s="7">
        <f t="shared" si="3"/>
        <v>13</v>
      </c>
      <c r="S39" s="5" t="s">
        <v>475</v>
      </c>
      <c r="T39" s="5">
        <v>100801</v>
      </c>
      <c r="U39" s="5" t="s">
        <v>32</v>
      </c>
      <c r="V39" s="5">
        <v>47040001</v>
      </c>
      <c r="W39" s="5" t="s">
        <v>28</v>
      </c>
    </row>
    <row r="40" spans="2:23" x14ac:dyDescent="0.25">
      <c r="B40" s="4">
        <v>50005511</v>
      </c>
      <c r="C40" s="4">
        <v>0</v>
      </c>
      <c r="D40" s="5">
        <v>21040001</v>
      </c>
      <c r="E40" s="4" t="s">
        <v>478</v>
      </c>
      <c r="F40" s="4">
        <v>1061</v>
      </c>
      <c r="G40" s="6">
        <v>39447</v>
      </c>
      <c r="H40" s="7">
        <v>275</v>
      </c>
      <c r="I40" s="7">
        <v>0</v>
      </c>
      <c r="J40" s="7">
        <v>0</v>
      </c>
      <c r="K40" s="7">
        <v>0</v>
      </c>
      <c r="L40" s="7">
        <f t="shared" si="0"/>
        <v>275</v>
      </c>
      <c r="M40" s="7">
        <v>-262</v>
      </c>
      <c r="N40" s="7">
        <v>0</v>
      </c>
      <c r="O40" s="7">
        <v>0</v>
      </c>
      <c r="P40" s="7">
        <f t="shared" si="1"/>
        <v>-262</v>
      </c>
      <c r="Q40" s="7">
        <f t="shared" si="2"/>
        <v>13</v>
      </c>
      <c r="R40" s="7">
        <f t="shared" si="3"/>
        <v>13</v>
      </c>
      <c r="S40" s="5" t="s">
        <v>475</v>
      </c>
      <c r="T40" s="5">
        <v>100801</v>
      </c>
      <c r="U40" s="5" t="s">
        <v>32</v>
      </c>
      <c r="V40" s="5">
        <v>47040001</v>
      </c>
      <c r="W40" s="5" t="s">
        <v>28</v>
      </c>
    </row>
    <row r="41" spans="2:23" x14ac:dyDescent="0.25">
      <c r="B41" s="4">
        <v>50005512</v>
      </c>
      <c r="C41" s="4">
        <v>0</v>
      </c>
      <c r="D41" s="5">
        <v>21040001</v>
      </c>
      <c r="E41" s="4" t="s">
        <v>478</v>
      </c>
      <c r="F41" s="4">
        <v>1061</v>
      </c>
      <c r="G41" s="6">
        <v>39447</v>
      </c>
      <c r="H41" s="7">
        <v>275</v>
      </c>
      <c r="I41" s="7">
        <v>0</v>
      </c>
      <c r="J41" s="7">
        <v>0</v>
      </c>
      <c r="K41" s="7">
        <v>0</v>
      </c>
      <c r="L41" s="7">
        <f t="shared" si="0"/>
        <v>275</v>
      </c>
      <c r="M41" s="7">
        <v>-262</v>
      </c>
      <c r="N41" s="7">
        <v>0</v>
      </c>
      <c r="O41" s="7">
        <v>0</v>
      </c>
      <c r="P41" s="7">
        <f t="shared" si="1"/>
        <v>-262</v>
      </c>
      <c r="Q41" s="7">
        <f t="shared" si="2"/>
        <v>13</v>
      </c>
      <c r="R41" s="7">
        <f t="shared" si="3"/>
        <v>13</v>
      </c>
      <c r="S41" s="5" t="s">
        <v>475</v>
      </c>
      <c r="T41" s="5">
        <v>100801</v>
      </c>
      <c r="U41" s="5" t="s">
        <v>32</v>
      </c>
      <c r="V41" s="5">
        <v>47040001</v>
      </c>
      <c r="W41" s="5" t="s">
        <v>28</v>
      </c>
    </row>
    <row r="42" spans="2:23" x14ac:dyDescent="0.25">
      <c r="B42" s="4">
        <v>50005513</v>
      </c>
      <c r="C42" s="4">
        <v>0</v>
      </c>
      <c r="D42" s="5">
        <v>21040001</v>
      </c>
      <c r="E42" s="4" t="s">
        <v>478</v>
      </c>
      <c r="F42" s="4">
        <v>1061</v>
      </c>
      <c r="G42" s="6">
        <v>39447</v>
      </c>
      <c r="H42" s="7">
        <v>275</v>
      </c>
      <c r="I42" s="7">
        <v>0</v>
      </c>
      <c r="J42" s="7">
        <v>0</v>
      </c>
      <c r="K42" s="7">
        <v>0</v>
      </c>
      <c r="L42" s="7">
        <f t="shared" si="0"/>
        <v>275</v>
      </c>
      <c r="M42" s="7">
        <v>-262</v>
      </c>
      <c r="N42" s="7">
        <v>0</v>
      </c>
      <c r="O42" s="7">
        <v>0</v>
      </c>
      <c r="P42" s="7">
        <f t="shared" si="1"/>
        <v>-262</v>
      </c>
      <c r="Q42" s="7">
        <f t="shared" si="2"/>
        <v>13</v>
      </c>
      <c r="R42" s="7">
        <f t="shared" si="3"/>
        <v>13</v>
      </c>
      <c r="S42" s="5" t="s">
        <v>475</v>
      </c>
      <c r="T42" s="5">
        <v>100801</v>
      </c>
      <c r="U42" s="5" t="s">
        <v>32</v>
      </c>
      <c r="V42" s="5">
        <v>47040001</v>
      </c>
      <c r="W42" s="5" t="s">
        <v>28</v>
      </c>
    </row>
    <row r="43" spans="2:23" x14ac:dyDescent="0.25">
      <c r="B43" s="4">
        <v>50005514</v>
      </c>
      <c r="C43" s="4">
        <v>0</v>
      </c>
      <c r="D43" s="5">
        <v>21040001</v>
      </c>
      <c r="E43" s="4" t="s">
        <v>478</v>
      </c>
      <c r="F43" s="4">
        <v>1061</v>
      </c>
      <c r="G43" s="6">
        <v>39447</v>
      </c>
      <c r="H43" s="7">
        <v>275</v>
      </c>
      <c r="I43" s="7">
        <v>0</v>
      </c>
      <c r="J43" s="7">
        <v>0</v>
      </c>
      <c r="K43" s="7">
        <v>0</v>
      </c>
      <c r="L43" s="7">
        <f t="shared" si="0"/>
        <v>275</v>
      </c>
      <c r="M43" s="7">
        <v>-262</v>
      </c>
      <c r="N43" s="7">
        <v>0</v>
      </c>
      <c r="O43" s="7">
        <v>0</v>
      </c>
      <c r="P43" s="7">
        <f t="shared" si="1"/>
        <v>-262</v>
      </c>
      <c r="Q43" s="7">
        <f t="shared" si="2"/>
        <v>13</v>
      </c>
      <c r="R43" s="7">
        <f t="shared" si="3"/>
        <v>13</v>
      </c>
      <c r="S43" s="5" t="s">
        <v>475</v>
      </c>
      <c r="T43" s="5">
        <v>100801</v>
      </c>
      <c r="U43" s="5" t="s">
        <v>32</v>
      </c>
      <c r="V43" s="5">
        <v>47040001</v>
      </c>
      <c r="W43" s="5" t="s">
        <v>28</v>
      </c>
    </row>
    <row r="44" spans="2:23" x14ac:dyDescent="0.25">
      <c r="B44" s="4">
        <v>50005515</v>
      </c>
      <c r="C44" s="4">
        <v>0</v>
      </c>
      <c r="D44" s="5">
        <v>21040001</v>
      </c>
      <c r="E44" s="4" t="s">
        <v>478</v>
      </c>
      <c r="F44" s="4">
        <v>1061</v>
      </c>
      <c r="G44" s="6">
        <v>39447</v>
      </c>
      <c r="H44" s="7">
        <v>275</v>
      </c>
      <c r="I44" s="7">
        <v>0</v>
      </c>
      <c r="J44" s="7">
        <v>0</v>
      </c>
      <c r="K44" s="7">
        <v>0</v>
      </c>
      <c r="L44" s="7">
        <f t="shared" si="0"/>
        <v>275</v>
      </c>
      <c r="M44" s="7">
        <v>-262</v>
      </c>
      <c r="N44" s="7">
        <v>0</v>
      </c>
      <c r="O44" s="7">
        <v>0</v>
      </c>
      <c r="P44" s="7">
        <f t="shared" si="1"/>
        <v>-262</v>
      </c>
      <c r="Q44" s="7">
        <f t="shared" si="2"/>
        <v>13</v>
      </c>
      <c r="R44" s="7">
        <f t="shared" si="3"/>
        <v>13</v>
      </c>
      <c r="S44" s="5" t="s">
        <v>475</v>
      </c>
      <c r="T44" s="5">
        <v>100801</v>
      </c>
      <c r="U44" s="5" t="s">
        <v>32</v>
      </c>
      <c r="V44" s="5">
        <v>47040001</v>
      </c>
      <c r="W44" s="5" t="s">
        <v>28</v>
      </c>
    </row>
    <row r="45" spans="2:23" x14ac:dyDescent="0.25">
      <c r="B45" s="4">
        <v>50005516</v>
      </c>
      <c r="C45" s="4">
        <v>0</v>
      </c>
      <c r="D45" s="5">
        <v>21040001</v>
      </c>
      <c r="E45" s="4" t="s">
        <v>478</v>
      </c>
      <c r="F45" s="4">
        <v>1061</v>
      </c>
      <c r="G45" s="6">
        <v>39447</v>
      </c>
      <c r="H45" s="7">
        <v>275</v>
      </c>
      <c r="I45" s="7">
        <v>0</v>
      </c>
      <c r="J45" s="7">
        <v>0</v>
      </c>
      <c r="K45" s="7">
        <v>0</v>
      </c>
      <c r="L45" s="7">
        <f t="shared" si="0"/>
        <v>275</v>
      </c>
      <c r="M45" s="7">
        <v>-262</v>
      </c>
      <c r="N45" s="7">
        <v>0</v>
      </c>
      <c r="O45" s="7">
        <v>0</v>
      </c>
      <c r="P45" s="7">
        <f t="shared" si="1"/>
        <v>-262</v>
      </c>
      <c r="Q45" s="7">
        <f t="shared" si="2"/>
        <v>13</v>
      </c>
      <c r="R45" s="7">
        <f t="shared" si="3"/>
        <v>13</v>
      </c>
      <c r="S45" s="5" t="s">
        <v>475</v>
      </c>
      <c r="T45" s="5">
        <v>100801</v>
      </c>
      <c r="U45" s="5" t="s">
        <v>32</v>
      </c>
      <c r="V45" s="5">
        <v>47040001</v>
      </c>
      <c r="W45" s="5" t="s">
        <v>28</v>
      </c>
    </row>
    <row r="46" spans="2:23" x14ac:dyDescent="0.25">
      <c r="B46" s="4">
        <v>50005517</v>
      </c>
      <c r="C46" s="4">
        <v>0</v>
      </c>
      <c r="D46" s="5">
        <v>21040001</v>
      </c>
      <c r="E46" s="4" t="s">
        <v>478</v>
      </c>
      <c r="F46" s="4">
        <v>1061</v>
      </c>
      <c r="G46" s="6">
        <v>39447</v>
      </c>
      <c r="H46" s="7">
        <v>275</v>
      </c>
      <c r="I46" s="7">
        <v>0</v>
      </c>
      <c r="J46" s="7">
        <v>0</v>
      </c>
      <c r="K46" s="7">
        <v>0</v>
      </c>
      <c r="L46" s="7">
        <f t="shared" si="0"/>
        <v>275</v>
      </c>
      <c r="M46" s="7">
        <v>-262</v>
      </c>
      <c r="N46" s="7">
        <v>0</v>
      </c>
      <c r="O46" s="7">
        <v>0</v>
      </c>
      <c r="P46" s="7">
        <f t="shared" si="1"/>
        <v>-262</v>
      </c>
      <c r="Q46" s="7">
        <f t="shared" si="2"/>
        <v>13</v>
      </c>
      <c r="R46" s="7">
        <f t="shared" si="3"/>
        <v>13</v>
      </c>
      <c r="S46" s="5" t="s">
        <v>475</v>
      </c>
      <c r="T46" s="5">
        <v>100801</v>
      </c>
      <c r="U46" s="5" t="s">
        <v>32</v>
      </c>
      <c r="V46" s="5">
        <v>47040001</v>
      </c>
      <c r="W46" s="5" t="s">
        <v>28</v>
      </c>
    </row>
    <row r="47" spans="2:23" x14ac:dyDescent="0.25">
      <c r="B47" s="4">
        <v>50005518</v>
      </c>
      <c r="C47" s="4">
        <v>0</v>
      </c>
      <c r="D47" s="5">
        <v>21040001</v>
      </c>
      <c r="E47" s="4" t="s">
        <v>478</v>
      </c>
      <c r="F47" s="4">
        <v>1061</v>
      </c>
      <c r="G47" s="6">
        <v>39447</v>
      </c>
      <c r="H47" s="7">
        <v>275</v>
      </c>
      <c r="I47" s="7">
        <v>0</v>
      </c>
      <c r="J47" s="7">
        <v>0</v>
      </c>
      <c r="K47" s="7">
        <v>0</v>
      </c>
      <c r="L47" s="7">
        <f t="shared" si="0"/>
        <v>275</v>
      </c>
      <c r="M47" s="7">
        <v>-262</v>
      </c>
      <c r="N47" s="7">
        <v>0</v>
      </c>
      <c r="O47" s="7">
        <v>0</v>
      </c>
      <c r="P47" s="7">
        <f t="shared" si="1"/>
        <v>-262</v>
      </c>
      <c r="Q47" s="7">
        <f t="shared" si="2"/>
        <v>13</v>
      </c>
      <c r="R47" s="7">
        <f t="shared" si="3"/>
        <v>13</v>
      </c>
      <c r="S47" s="5" t="s">
        <v>475</v>
      </c>
      <c r="T47" s="5">
        <v>100801</v>
      </c>
      <c r="U47" s="5" t="s">
        <v>32</v>
      </c>
      <c r="V47" s="5">
        <v>47040001</v>
      </c>
      <c r="W47" s="5" t="s">
        <v>28</v>
      </c>
    </row>
    <row r="48" spans="2:23" x14ac:dyDescent="0.25">
      <c r="B48" s="4">
        <v>50005519</v>
      </c>
      <c r="C48" s="4">
        <v>0</v>
      </c>
      <c r="D48" s="5">
        <v>21040001</v>
      </c>
      <c r="E48" s="4" t="s">
        <v>478</v>
      </c>
      <c r="F48" s="4">
        <v>1061</v>
      </c>
      <c r="G48" s="6">
        <v>39447</v>
      </c>
      <c r="H48" s="7">
        <v>275</v>
      </c>
      <c r="I48" s="7">
        <v>0</v>
      </c>
      <c r="J48" s="7">
        <v>0</v>
      </c>
      <c r="K48" s="7">
        <v>0</v>
      </c>
      <c r="L48" s="7">
        <f t="shared" si="0"/>
        <v>275</v>
      </c>
      <c r="M48" s="7">
        <v>-262</v>
      </c>
      <c r="N48" s="7">
        <v>0</v>
      </c>
      <c r="O48" s="7">
        <v>0</v>
      </c>
      <c r="P48" s="7">
        <f t="shared" si="1"/>
        <v>-262</v>
      </c>
      <c r="Q48" s="7">
        <f t="shared" si="2"/>
        <v>13</v>
      </c>
      <c r="R48" s="7">
        <f t="shared" si="3"/>
        <v>13</v>
      </c>
      <c r="S48" s="5" t="s">
        <v>475</v>
      </c>
      <c r="T48" s="5">
        <v>100801</v>
      </c>
      <c r="U48" s="5" t="s">
        <v>32</v>
      </c>
      <c r="V48" s="5">
        <v>47040001</v>
      </c>
      <c r="W48" s="5" t="s">
        <v>28</v>
      </c>
    </row>
    <row r="49" spans="2:23" x14ac:dyDescent="0.25">
      <c r="B49" s="4">
        <v>50005520</v>
      </c>
      <c r="C49" s="4">
        <v>0</v>
      </c>
      <c r="D49" s="5">
        <v>21040001</v>
      </c>
      <c r="E49" s="4" t="s">
        <v>478</v>
      </c>
      <c r="F49" s="4">
        <v>1061</v>
      </c>
      <c r="G49" s="6">
        <v>39447</v>
      </c>
      <c r="H49" s="7">
        <v>275</v>
      </c>
      <c r="I49" s="7">
        <v>0</v>
      </c>
      <c r="J49" s="7">
        <v>0</v>
      </c>
      <c r="K49" s="7">
        <v>0</v>
      </c>
      <c r="L49" s="7">
        <f t="shared" si="0"/>
        <v>275</v>
      </c>
      <c r="M49" s="7">
        <v>-262</v>
      </c>
      <c r="N49" s="7">
        <v>0</v>
      </c>
      <c r="O49" s="7">
        <v>0</v>
      </c>
      <c r="P49" s="7">
        <f t="shared" si="1"/>
        <v>-262</v>
      </c>
      <c r="Q49" s="7">
        <f t="shared" si="2"/>
        <v>13</v>
      </c>
      <c r="R49" s="7">
        <f t="shared" si="3"/>
        <v>13</v>
      </c>
      <c r="S49" s="5" t="s">
        <v>475</v>
      </c>
      <c r="T49" s="5">
        <v>100801</v>
      </c>
      <c r="U49" s="5" t="s">
        <v>32</v>
      </c>
      <c r="V49" s="5">
        <v>47040001</v>
      </c>
      <c r="W49" s="5" t="s">
        <v>28</v>
      </c>
    </row>
    <row r="50" spans="2:23" x14ac:dyDescent="0.25">
      <c r="B50" s="4">
        <v>50005521</v>
      </c>
      <c r="C50" s="4">
        <v>0</v>
      </c>
      <c r="D50" s="5">
        <v>21040001</v>
      </c>
      <c r="E50" s="4" t="s">
        <v>478</v>
      </c>
      <c r="F50" s="4">
        <v>1061</v>
      </c>
      <c r="G50" s="6">
        <v>39447</v>
      </c>
      <c r="H50" s="7">
        <v>275</v>
      </c>
      <c r="I50" s="7">
        <v>0</v>
      </c>
      <c r="J50" s="7">
        <v>0</v>
      </c>
      <c r="K50" s="7">
        <v>0</v>
      </c>
      <c r="L50" s="7">
        <f t="shared" si="0"/>
        <v>275</v>
      </c>
      <c r="M50" s="7">
        <v>-262</v>
      </c>
      <c r="N50" s="7">
        <v>0</v>
      </c>
      <c r="O50" s="7">
        <v>0</v>
      </c>
      <c r="P50" s="7">
        <f t="shared" si="1"/>
        <v>-262</v>
      </c>
      <c r="Q50" s="7">
        <f t="shared" si="2"/>
        <v>13</v>
      </c>
      <c r="R50" s="7">
        <f t="shared" si="3"/>
        <v>13</v>
      </c>
      <c r="S50" s="5" t="s">
        <v>475</v>
      </c>
      <c r="T50" s="5">
        <v>100801</v>
      </c>
      <c r="U50" s="5" t="s">
        <v>32</v>
      </c>
      <c r="V50" s="5">
        <v>47040001</v>
      </c>
      <c r="W50" s="5" t="s">
        <v>28</v>
      </c>
    </row>
    <row r="51" spans="2:23" x14ac:dyDescent="0.25">
      <c r="B51" s="4">
        <v>50005522</v>
      </c>
      <c r="C51" s="4">
        <v>0</v>
      </c>
      <c r="D51" s="5">
        <v>21040001</v>
      </c>
      <c r="E51" s="4" t="s">
        <v>478</v>
      </c>
      <c r="F51" s="4">
        <v>1061</v>
      </c>
      <c r="G51" s="6">
        <v>39447</v>
      </c>
      <c r="H51" s="7">
        <v>275</v>
      </c>
      <c r="I51" s="7">
        <v>0</v>
      </c>
      <c r="J51" s="7">
        <v>0</v>
      </c>
      <c r="K51" s="7">
        <v>0</v>
      </c>
      <c r="L51" s="7">
        <f t="shared" si="0"/>
        <v>275</v>
      </c>
      <c r="M51" s="7">
        <v>-262</v>
      </c>
      <c r="N51" s="7">
        <v>0</v>
      </c>
      <c r="O51" s="7">
        <v>0</v>
      </c>
      <c r="P51" s="7">
        <f t="shared" si="1"/>
        <v>-262</v>
      </c>
      <c r="Q51" s="7">
        <f t="shared" si="2"/>
        <v>13</v>
      </c>
      <c r="R51" s="7">
        <f t="shared" si="3"/>
        <v>13</v>
      </c>
      <c r="S51" s="5" t="s">
        <v>475</v>
      </c>
      <c r="T51" s="5">
        <v>100801</v>
      </c>
      <c r="U51" s="5" t="s">
        <v>32</v>
      </c>
      <c r="V51" s="5">
        <v>47040001</v>
      </c>
      <c r="W51" s="5" t="s">
        <v>28</v>
      </c>
    </row>
    <row r="52" spans="2:23" x14ac:dyDescent="0.25">
      <c r="B52" s="4">
        <v>50005523</v>
      </c>
      <c r="C52" s="4">
        <v>0</v>
      </c>
      <c r="D52" s="5">
        <v>21040001</v>
      </c>
      <c r="E52" s="4" t="s">
        <v>478</v>
      </c>
      <c r="F52" s="4">
        <v>1061</v>
      </c>
      <c r="G52" s="6">
        <v>39447</v>
      </c>
      <c r="H52" s="7">
        <v>275</v>
      </c>
      <c r="I52" s="7">
        <v>0</v>
      </c>
      <c r="J52" s="7">
        <v>0</v>
      </c>
      <c r="K52" s="7">
        <v>0</v>
      </c>
      <c r="L52" s="7">
        <f t="shared" si="0"/>
        <v>275</v>
      </c>
      <c r="M52" s="7">
        <v>-262</v>
      </c>
      <c r="N52" s="7">
        <v>0</v>
      </c>
      <c r="O52" s="7">
        <v>0</v>
      </c>
      <c r="P52" s="7">
        <f t="shared" si="1"/>
        <v>-262</v>
      </c>
      <c r="Q52" s="7">
        <f t="shared" si="2"/>
        <v>13</v>
      </c>
      <c r="R52" s="7">
        <f t="shared" si="3"/>
        <v>13</v>
      </c>
      <c r="S52" s="5" t="s">
        <v>475</v>
      </c>
      <c r="T52" s="5">
        <v>100801</v>
      </c>
      <c r="U52" s="5" t="s">
        <v>32</v>
      </c>
      <c r="V52" s="5">
        <v>47040001</v>
      </c>
      <c r="W52" s="5" t="s">
        <v>28</v>
      </c>
    </row>
    <row r="53" spans="2:23" x14ac:dyDescent="0.25">
      <c r="B53" s="4">
        <v>50005524</v>
      </c>
      <c r="C53" s="4">
        <v>0</v>
      </c>
      <c r="D53" s="5">
        <v>21040001</v>
      </c>
      <c r="E53" s="4" t="s">
        <v>478</v>
      </c>
      <c r="F53" s="4">
        <v>1061</v>
      </c>
      <c r="G53" s="6">
        <v>39447</v>
      </c>
      <c r="H53" s="7">
        <v>275</v>
      </c>
      <c r="I53" s="7">
        <v>0</v>
      </c>
      <c r="J53" s="7">
        <v>0</v>
      </c>
      <c r="K53" s="7">
        <v>0</v>
      </c>
      <c r="L53" s="7">
        <f t="shared" si="0"/>
        <v>275</v>
      </c>
      <c r="M53" s="7">
        <v>-262</v>
      </c>
      <c r="N53" s="7">
        <v>0</v>
      </c>
      <c r="O53" s="7">
        <v>0</v>
      </c>
      <c r="P53" s="7">
        <f t="shared" si="1"/>
        <v>-262</v>
      </c>
      <c r="Q53" s="7">
        <f t="shared" si="2"/>
        <v>13</v>
      </c>
      <c r="R53" s="7">
        <f t="shared" si="3"/>
        <v>13</v>
      </c>
      <c r="S53" s="5" t="s">
        <v>475</v>
      </c>
      <c r="T53" s="5">
        <v>100801</v>
      </c>
      <c r="U53" s="5" t="s">
        <v>32</v>
      </c>
      <c r="V53" s="5">
        <v>47040001</v>
      </c>
      <c r="W53" s="5" t="s">
        <v>28</v>
      </c>
    </row>
    <row r="54" spans="2:23" x14ac:dyDescent="0.25">
      <c r="B54" s="4">
        <v>50005525</v>
      </c>
      <c r="C54" s="4">
        <v>0</v>
      </c>
      <c r="D54" s="5">
        <v>21040001</v>
      </c>
      <c r="E54" s="4" t="s">
        <v>478</v>
      </c>
      <c r="F54" s="4">
        <v>1061</v>
      </c>
      <c r="G54" s="6">
        <v>39447</v>
      </c>
      <c r="H54" s="7">
        <v>275</v>
      </c>
      <c r="I54" s="7">
        <v>0</v>
      </c>
      <c r="J54" s="7">
        <v>0</v>
      </c>
      <c r="K54" s="7">
        <v>0</v>
      </c>
      <c r="L54" s="7">
        <f t="shared" si="0"/>
        <v>275</v>
      </c>
      <c r="M54" s="7">
        <v>-262</v>
      </c>
      <c r="N54" s="7">
        <v>0</v>
      </c>
      <c r="O54" s="7">
        <v>0</v>
      </c>
      <c r="P54" s="7">
        <f t="shared" si="1"/>
        <v>-262</v>
      </c>
      <c r="Q54" s="7">
        <f t="shared" si="2"/>
        <v>13</v>
      </c>
      <c r="R54" s="7">
        <f t="shared" si="3"/>
        <v>13</v>
      </c>
      <c r="S54" s="5" t="s">
        <v>475</v>
      </c>
      <c r="T54" s="5">
        <v>100801</v>
      </c>
      <c r="U54" s="5" t="s">
        <v>32</v>
      </c>
      <c r="V54" s="5">
        <v>47040001</v>
      </c>
      <c r="W54" s="5" t="s">
        <v>28</v>
      </c>
    </row>
    <row r="55" spans="2:23" x14ac:dyDescent="0.25">
      <c r="B55" s="4">
        <v>50005526</v>
      </c>
      <c r="C55" s="4">
        <v>0</v>
      </c>
      <c r="D55" s="5">
        <v>21040001</v>
      </c>
      <c r="E55" s="4" t="s">
        <v>478</v>
      </c>
      <c r="F55" s="4">
        <v>1061</v>
      </c>
      <c r="G55" s="6">
        <v>39447</v>
      </c>
      <c r="H55" s="7">
        <v>275</v>
      </c>
      <c r="I55" s="7">
        <v>0</v>
      </c>
      <c r="J55" s="7">
        <v>0</v>
      </c>
      <c r="K55" s="7">
        <v>0</v>
      </c>
      <c r="L55" s="7">
        <f t="shared" si="0"/>
        <v>275</v>
      </c>
      <c r="M55" s="7">
        <v>-262</v>
      </c>
      <c r="N55" s="7">
        <v>0</v>
      </c>
      <c r="O55" s="7">
        <v>0</v>
      </c>
      <c r="P55" s="7">
        <f t="shared" si="1"/>
        <v>-262</v>
      </c>
      <c r="Q55" s="7">
        <f t="shared" si="2"/>
        <v>13</v>
      </c>
      <c r="R55" s="7">
        <f t="shared" si="3"/>
        <v>13</v>
      </c>
      <c r="S55" s="5" t="s">
        <v>475</v>
      </c>
      <c r="T55" s="5">
        <v>100801</v>
      </c>
      <c r="U55" s="5" t="s">
        <v>32</v>
      </c>
      <c r="V55" s="5">
        <v>47040001</v>
      </c>
      <c r="W55" s="5" t="s">
        <v>28</v>
      </c>
    </row>
    <row r="56" spans="2:23" x14ac:dyDescent="0.25">
      <c r="B56" s="4">
        <v>50005527</v>
      </c>
      <c r="C56" s="4">
        <v>0</v>
      </c>
      <c r="D56" s="5">
        <v>21040001</v>
      </c>
      <c r="E56" s="4" t="s">
        <v>478</v>
      </c>
      <c r="F56" s="4">
        <v>1061</v>
      </c>
      <c r="G56" s="6">
        <v>39447</v>
      </c>
      <c r="H56" s="7">
        <v>275</v>
      </c>
      <c r="I56" s="7">
        <v>0</v>
      </c>
      <c r="J56" s="7">
        <v>0</v>
      </c>
      <c r="K56" s="7">
        <v>0</v>
      </c>
      <c r="L56" s="7">
        <f t="shared" si="0"/>
        <v>275</v>
      </c>
      <c r="M56" s="7">
        <v>-262</v>
      </c>
      <c r="N56" s="7">
        <v>0</v>
      </c>
      <c r="O56" s="7">
        <v>0</v>
      </c>
      <c r="P56" s="7">
        <f t="shared" si="1"/>
        <v>-262</v>
      </c>
      <c r="Q56" s="7">
        <f t="shared" si="2"/>
        <v>13</v>
      </c>
      <c r="R56" s="7">
        <f t="shared" si="3"/>
        <v>13</v>
      </c>
      <c r="S56" s="5" t="s">
        <v>475</v>
      </c>
      <c r="T56" s="5">
        <v>100801</v>
      </c>
      <c r="U56" s="5" t="s">
        <v>32</v>
      </c>
      <c r="V56" s="5">
        <v>47040001</v>
      </c>
      <c r="W56" s="5" t="s">
        <v>28</v>
      </c>
    </row>
    <row r="57" spans="2:23" x14ac:dyDescent="0.25">
      <c r="B57" s="4">
        <v>50005528</v>
      </c>
      <c r="C57" s="4">
        <v>0</v>
      </c>
      <c r="D57" s="5">
        <v>21040001</v>
      </c>
      <c r="E57" s="4" t="s">
        <v>478</v>
      </c>
      <c r="F57" s="4">
        <v>1061</v>
      </c>
      <c r="G57" s="6">
        <v>39447</v>
      </c>
      <c r="H57" s="7">
        <v>275</v>
      </c>
      <c r="I57" s="7">
        <v>0</v>
      </c>
      <c r="J57" s="7">
        <v>0</v>
      </c>
      <c r="K57" s="7">
        <v>0</v>
      </c>
      <c r="L57" s="7">
        <f t="shared" si="0"/>
        <v>275</v>
      </c>
      <c r="M57" s="7">
        <v>-262</v>
      </c>
      <c r="N57" s="7">
        <v>0</v>
      </c>
      <c r="O57" s="7">
        <v>0</v>
      </c>
      <c r="P57" s="7">
        <f t="shared" si="1"/>
        <v>-262</v>
      </c>
      <c r="Q57" s="7">
        <f t="shared" si="2"/>
        <v>13</v>
      </c>
      <c r="R57" s="7">
        <f t="shared" si="3"/>
        <v>13</v>
      </c>
      <c r="S57" s="5" t="s">
        <v>475</v>
      </c>
      <c r="T57" s="5">
        <v>100801</v>
      </c>
      <c r="U57" s="5" t="s">
        <v>32</v>
      </c>
      <c r="V57" s="5">
        <v>47040001</v>
      </c>
      <c r="W57" s="5" t="s">
        <v>28</v>
      </c>
    </row>
    <row r="58" spans="2:23" x14ac:dyDescent="0.25">
      <c r="B58" s="4">
        <v>50005529</v>
      </c>
      <c r="C58" s="4">
        <v>0</v>
      </c>
      <c r="D58" s="5">
        <v>21040001</v>
      </c>
      <c r="E58" s="4" t="s">
        <v>478</v>
      </c>
      <c r="F58" s="4">
        <v>1061</v>
      </c>
      <c r="G58" s="6">
        <v>39447</v>
      </c>
      <c r="H58" s="7">
        <v>275</v>
      </c>
      <c r="I58" s="7">
        <v>0</v>
      </c>
      <c r="J58" s="7">
        <v>0</v>
      </c>
      <c r="K58" s="7">
        <v>0</v>
      </c>
      <c r="L58" s="7">
        <f t="shared" si="0"/>
        <v>275</v>
      </c>
      <c r="M58" s="7">
        <v>-262</v>
      </c>
      <c r="N58" s="7">
        <v>0</v>
      </c>
      <c r="O58" s="7">
        <v>0</v>
      </c>
      <c r="P58" s="7">
        <f t="shared" si="1"/>
        <v>-262</v>
      </c>
      <c r="Q58" s="7">
        <f t="shared" si="2"/>
        <v>13</v>
      </c>
      <c r="R58" s="7">
        <f t="shared" si="3"/>
        <v>13</v>
      </c>
      <c r="S58" s="5" t="s">
        <v>475</v>
      </c>
      <c r="T58" s="5">
        <v>100801</v>
      </c>
      <c r="U58" s="5" t="s">
        <v>32</v>
      </c>
      <c r="V58" s="5">
        <v>47040001</v>
      </c>
      <c r="W58" s="5" t="s">
        <v>28</v>
      </c>
    </row>
    <row r="59" spans="2:23" x14ac:dyDescent="0.25">
      <c r="B59" s="4">
        <v>50005530</v>
      </c>
      <c r="C59" s="4">
        <v>0</v>
      </c>
      <c r="D59" s="5">
        <v>21040001</v>
      </c>
      <c r="E59" s="4" t="s">
        <v>478</v>
      </c>
      <c r="F59" s="4">
        <v>1061</v>
      </c>
      <c r="G59" s="6">
        <v>39447</v>
      </c>
      <c r="H59" s="7">
        <v>275</v>
      </c>
      <c r="I59" s="7">
        <v>0</v>
      </c>
      <c r="J59" s="7">
        <v>0</v>
      </c>
      <c r="K59" s="7">
        <v>0</v>
      </c>
      <c r="L59" s="7">
        <f t="shared" si="0"/>
        <v>275</v>
      </c>
      <c r="M59" s="7">
        <v>-262</v>
      </c>
      <c r="N59" s="7">
        <v>0</v>
      </c>
      <c r="O59" s="7">
        <v>0</v>
      </c>
      <c r="P59" s="7">
        <f t="shared" si="1"/>
        <v>-262</v>
      </c>
      <c r="Q59" s="7">
        <f t="shared" si="2"/>
        <v>13</v>
      </c>
      <c r="R59" s="7">
        <f t="shared" si="3"/>
        <v>13</v>
      </c>
      <c r="S59" s="5" t="s">
        <v>475</v>
      </c>
      <c r="T59" s="5">
        <v>100801</v>
      </c>
      <c r="U59" s="5" t="s">
        <v>32</v>
      </c>
      <c r="V59" s="5">
        <v>47040001</v>
      </c>
      <c r="W59" s="5" t="s">
        <v>28</v>
      </c>
    </row>
    <row r="60" spans="2:23" x14ac:dyDescent="0.25">
      <c r="B60" s="4">
        <v>50005531</v>
      </c>
      <c r="C60" s="4">
        <v>0</v>
      </c>
      <c r="D60" s="5">
        <v>21040001</v>
      </c>
      <c r="E60" s="4" t="s">
        <v>478</v>
      </c>
      <c r="F60" s="4">
        <v>1061</v>
      </c>
      <c r="G60" s="6">
        <v>39447</v>
      </c>
      <c r="H60" s="7">
        <v>275</v>
      </c>
      <c r="I60" s="7">
        <v>0</v>
      </c>
      <c r="J60" s="7">
        <v>0</v>
      </c>
      <c r="K60" s="7">
        <v>0</v>
      </c>
      <c r="L60" s="7">
        <f t="shared" si="0"/>
        <v>275</v>
      </c>
      <c r="M60" s="7">
        <v>-262</v>
      </c>
      <c r="N60" s="7">
        <v>0</v>
      </c>
      <c r="O60" s="7">
        <v>0</v>
      </c>
      <c r="P60" s="7">
        <f t="shared" si="1"/>
        <v>-262</v>
      </c>
      <c r="Q60" s="7">
        <f t="shared" si="2"/>
        <v>13</v>
      </c>
      <c r="R60" s="7">
        <f t="shared" si="3"/>
        <v>13</v>
      </c>
      <c r="S60" s="5" t="s">
        <v>475</v>
      </c>
      <c r="T60" s="5">
        <v>100801</v>
      </c>
      <c r="U60" s="5" t="s">
        <v>32</v>
      </c>
      <c r="V60" s="5">
        <v>47040001</v>
      </c>
      <c r="W60" s="5" t="s">
        <v>28</v>
      </c>
    </row>
    <row r="61" spans="2:23" x14ac:dyDescent="0.25">
      <c r="B61" s="4">
        <v>50005532</v>
      </c>
      <c r="C61" s="4">
        <v>0</v>
      </c>
      <c r="D61" s="5">
        <v>21040001</v>
      </c>
      <c r="E61" s="4" t="s">
        <v>478</v>
      </c>
      <c r="F61" s="4">
        <v>1061</v>
      </c>
      <c r="G61" s="6">
        <v>39447</v>
      </c>
      <c r="H61" s="7">
        <v>275</v>
      </c>
      <c r="I61" s="7">
        <v>0</v>
      </c>
      <c r="J61" s="7">
        <v>0</v>
      </c>
      <c r="K61" s="7">
        <v>0</v>
      </c>
      <c r="L61" s="7">
        <f t="shared" si="0"/>
        <v>275</v>
      </c>
      <c r="M61" s="7">
        <v>-262</v>
      </c>
      <c r="N61" s="7">
        <v>0</v>
      </c>
      <c r="O61" s="7">
        <v>0</v>
      </c>
      <c r="P61" s="7">
        <f t="shared" si="1"/>
        <v>-262</v>
      </c>
      <c r="Q61" s="7">
        <f t="shared" si="2"/>
        <v>13</v>
      </c>
      <c r="R61" s="7">
        <f t="shared" si="3"/>
        <v>13</v>
      </c>
      <c r="S61" s="5" t="s">
        <v>475</v>
      </c>
      <c r="T61" s="5">
        <v>100801</v>
      </c>
      <c r="U61" s="5" t="s">
        <v>32</v>
      </c>
      <c r="V61" s="5">
        <v>47040001</v>
      </c>
      <c r="W61" s="5" t="s">
        <v>28</v>
      </c>
    </row>
    <row r="62" spans="2:23" x14ac:dyDescent="0.25">
      <c r="B62" s="4">
        <v>50005533</v>
      </c>
      <c r="C62" s="4">
        <v>0</v>
      </c>
      <c r="D62" s="5">
        <v>21040001</v>
      </c>
      <c r="E62" s="4" t="s">
        <v>478</v>
      </c>
      <c r="F62" s="4">
        <v>1061</v>
      </c>
      <c r="G62" s="6">
        <v>39447</v>
      </c>
      <c r="H62" s="7">
        <v>275</v>
      </c>
      <c r="I62" s="7">
        <v>0</v>
      </c>
      <c r="J62" s="7">
        <v>0</v>
      </c>
      <c r="K62" s="7">
        <v>0</v>
      </c>
      <c r="L62" s="7">
        <f t="shared" si="0"/>
        <v>275</v>
      </c>
      <c r="M62" s="7">
        <v>-262</v>
      </c>
      <c r="N62" s="7">
        <v>0</v>
      </c>
      <c r="O62" s="7">
        <v>0</v>
      </c>
      <c r="P62" s="7">
        <f t="shared" si="1"/>
        <v>-262</v>
      </c>
      <c r="Q62" s="7">
        <f t="shared" si="2"/>
        <v>13</v>
      </c>
      <c r="R62" s="7">
        <f t="shared" si="3"/>
        <v>13</v>
      </c>
      <c r="S62" s="5" t="s">
        <v>475</v>
      </c>
      <c r="T62" s="5">
        <v>100801</v>
      </c>
      <c r="U62" s="5" t="s">
        <v>32</v>
      </c>
      <c r="V62" s="5">
        <v>47040001</v>
      </c>
      <c r="W62" s="5" t="s">
        <v>28</v>
      </c>
    </row>
    <row r="63" spans="2:23" x14ac:dyDescent="0.25">
      <c r="B63" s="4">
        <v>50005534</v>
      </c>
      <c r="C63" s="4">
        <v>0</v>
      </c>
      <c r="D63" s="5">
        <v>21040001</v>
      </c>
      <c r="E63" s="4" t="s">
        <v>478</v>
      </c>
      <c r="F63" s="4">
        <v>1061</v>
      </c>
      <c r="G63" s="6">
        <v>39447</v>
      </c>
      <c r="H63" s="7">
        <v>275</v>
      </c>
      <c r="I63" s="7">
        <v>0</v>
      </c>
      <c r="J63" s="7">
        <v>0</v>
      </c>
      <c r="K63" s="7">
        <v>0</v>
      </c>
      <c r="L63" s="7">
        <f t="shared" si="0"/>
        <v>275</v>
      </c>
      <c r="M63" s="7">
        <v>-262</v>
      </c>
      <c r="N63" s="7">
        <v>0</v>
      </c>
      <c r="O63" s="7">
        <v>0</v>
      </c>
      <c r="P63" s="7">
        <f t="shared" si="1"/>
        <v>-262</v>
      </c>
      <c r="Q63" s="7">
        <f t="shared" si="2"/>
        <v>13</v>
      </c>
      <c r="R63" s="7">
        <f t="shared" si="3"/>
        <v>13</v>
      </c>
      <c r="S63" s="5" t="s">
        <v>475</v>
      </c>
      <c r="T63" s="5">
        <v>100801</v>
      </c>
      <c r="U63" s="5" t="s">
        <v>32</v>
      </c>
      <c r="V63" s="5">
        <v>47040001</v>
      </c>
      <c r="W63" s="5" t="s">
        <v>28</v>
      </c>
    </row>
    <row r="64" spans="2:23" x14ac:dyDescent="0.25">
      <c r="B64" s="4">
        <v>50005535</v>
      </c>
      <c r="C64" s="4">
        <v>0</v>
      </c>
      <c r="D64" s="5">
        <v>21040001</v>
      </c>
      <c r="E64" s="4" t="s">
        <v>478</v>
      </c>
      <c r="F64" s="4">
        <v>1061</v>
      </c>
      <c r="G64" s="6">
        <v>39447</v>
      </c>
      <c r="H64" s="7">
        <v>275</v>
      </c>
      <c r="I64" s="7">
        <v>0</v>
      </c>
      <c r="J64" s="7">
        <v>0</v>
      </c>
      <c r="K64" s="7">
        <v>0</v>
      </c>
      <c r="L64" s="7">
        <f t="shared" si="0"/>
        <v>275</v>
      </c>
      <c r="M64" s="7">
        <v>-262</v>
      </c>
      <c r="N64" s="7">
        <v>0</v>
      </c>
      <c r="O64" s="7">
        <v>0</v>
      </c>
      <c r="P64" s="7">
        <f t="shared" si="1"/>
        <v>-262</v>
      </c>
      <c r="Q64" s="7">
        <f t="shared" si="2"/>
        <v>13</v>
      </c>
      <c r="R64" s="7">
        <f t="shared" si="3"/>
        <v>13</v>
      </c>
      <c r="S64" s="5" t="s">
        <v>475</v>
      </c>
      <c r="T64" s="5">
        <v>100801</v>
      </c>
      <c r="U64" s="5" t="s">
        <v>32</v>
      </c>
      <c r="V64" s="5">
        <v>47040001</v>
      </c>
      <c r="W64" s="5" t="s">
        <v>28</v>
      </c>
    </row>
    <row r="65" spans="2:23" x14ac:dyDescent="0.25">
      <c r="B65" s="4">
        <v>50005536</v>
      </c>
      <c r="C65" s="4">
        <v>0</v>
      </c>
      <c r="D65" s="5">
        <v>21040001</v>
      </c>
      <c r="E65" s="4" t="s">
        <v>478</v>
      </c>
      <c r="F65" s="4">
        <v>1061</v>
      </c>
      <c r="G65" s="6">
        <v>39447</v>
      </c>
      <c r="H65" s="7">
        <v>275</v>
      </c>
      <c r="I65" s="7">
        <v>0</v>
      </c>
      <c r="J65" s="7">
        <v>0</v>
      </c>
      <c r="K65" s="7">
        <v>0</v>
      </c>
      <c r="L65" s="7">
        <f t="shared" si="0"/>
        <v>275</v>
      </c>
      <c r="M65" s="7">
        <v>-262</v>
      </c>
      <c r="N65" s="7">
        <v>0</v>
      </c>
      <c r="O65" s="7">
        <v>0</v>
      </c>
      <c r="P65" s="7">
        <f t="shared" si="1"/>
        <v>-262</v>
      </c>
      <c r="Q65" s="7">
        <f t="shared" si="2"/>
        <v>13</v>
      </c>
      <c r="R65" s="7">
        <f t="shared" si="3"/>
        <v>13</v>
      </c>
      <c r="S65" s="5" t="s">
        <v>475</v>
      </c>
      <c r="T65" s="5">
        <v>100801</v>
      </c>
      <c r="U65" s="5" t="s">
        <v>32</v>
      </c>
      <c r="V65" s="5">
        <v>47040001</v>
      </c>
      <c r="W65" s="5" t="s">
        <v>28</v>
      </c>
    </row>
    <row r="66" spans="2:23" x14ac:dyDescent="0.25">
      <c r="B66" s="4">
        <v>50005537</v>
      </c>
      <c r="C66" s="4">
        <v>0</v>
      </c>
      <c r="D66" s="5">
        <v>21040001</v>
      </c>
      <c r="E66" s="4" t="s">
        <v>478</v>
      </c>
      <c r="F66" s="4">
        <v>1061</v>
      </c>
      <c r="G66" s="6">
        <v>39447</v>
      </c>
      <c r="H66" s="7">
        <v>275</v>
      </c>
      <c r="I66" s="7">
        <v>0</v>
      </c>
      <c r="J66" s="7">
        <v>0</v>
      </c>
      <c r="K66" s="7">
        <v>0</v>
      </c>
      <c r="L66" s="7">
        <f t="shared" si="0"/>
        <v>275</v>
      </c>
      <c r="M66" s="7">
        <v>-262</v>
      </c>
      <c r="N66" s="7">
        <v>0</v>
      </c>
      <c r="O66" s="7">
        <v>0</v>
      </c>
      <c r="P66" s="7">
        <f t="shared" si="1"/>
        <v>-262</v>
      </c>
      <c r="Q66" s="7">
        <f t="shared" si="2"/>
        <v>13</v>
      </c>
      <c r="R66" s="7">
        <f t="shared" si="3"/>
        <v>13</v>
      </c>
      <c r="S66" s="5" t="s">
        <v>475</v>
      </c>
      <c r="T66" s="5">
        <v>100801</v>
      </c>
      <c r="U66" s="5" t="s">
        <v>32</v>
      </c>
      <c r="V66" s="5">
        <v>47040001</v>
      </c>
      <c r="W66" s="5" t="s">
        <v>28</v>
      </c>
    </row>
    <row r="67" spans="2:23" x14ac:dyDescent="0.25">
      <c r="B67" s="4">
        <v>50005538</v>
      </c>
      <c r="C67" s="4">
        <v>0</v>
      </c>
      <c r="D67" s="5">
        <v>21040001</v>
      </c>
      <c r="E67" s="4" t="s">
        <v>478</v>
      </c>
      <c r="F67" s="4">
        <v>1061</v>
      </c>
      <c r="G67" s="6">
        <v>39447</v>
      </c>
      <c r="H67" s="7">
        <v>275</v>
      </c>
      <c r="I67" s="7">
        <v>0</v>
      </c>
      <c r="J67" s="7">
        <v>0</v>
      </c>
      <c r="K67" s="7">
        <v>0</v>
      </c>
      <c r="L67" s="7">
        <f t="shared" si="0"/>
        <v>275</v>
      </c>
      <c r="M67" s="7">
        <v>-262</v>
      </c>
      <c r="N67" s="7">
        <v>0</v>
      </c>
      <c r="O67" s="7">
        <v>0</v>
      </c>
      <c r="P67" s="7">
        <f t="shared" si="1"/>
        <v>-262</v>
      </c>
      <c r="Q67" s="7">
        <f t="shared" si="2"/>
        <v>13</v>
      </c>
      <c r="R67" s="7">
        <f t="shared" si="3"/>
        <v>13</v>
      </c>
      <c r="S67" s="5" t="s">
        <v>475</v>
      </c>
      <c r="T67" s="5">
        <v>100801</v>
      </c>
      <c r="U67" s="5" t="s">
        <v>32</v>
      </c>
      <c r="V67" s="5">
        <v>47040001</v>
      </c>
      <c r="W67" s="5" t="s">
        <v>28</v>
      </c>
    </row>
    <row r="68" spans="2:23" x14ac:dyDescent="0.25">
      <c r="B68" s="4">
        <v>50005539</v>
      </c>
      <c r="C68" s="4">
        <v>0</v>
      </c>
      <c r="D68" s="5">
        <v>21040001</v>
      </c>
      <c r="E68" s="4" t="s">
        <v>478</v>
      </c>
      <c r="F68" s="4">
        <v>1061</v>
      </c>
      <c r="G68" s="6">
        <v>39447</v>
      </c>
      <c r="H68" s="7">
        <v>275</v>
      </c>
      <c r="I68" s="7">
        <v>0</v>
      </c>
      <c r="J68" s="7">
        <v>0</v>
      </c>
      <c r="K68" s="7">
        <v>0</v>
      </c>
      <c r="L68" s="7">
        <f t="shared" si="0"/>
        <v>275</v>
      </c>
      <c r="M68" s="7">
        <v>-262</v>
      </c>
      <c r="N68" s="7">
        <v>0</v>
      </c>
      <c r="O68" s="7">
        <v>0</v>
      </c>
      <c r="P68" s="7">
        <f t="shared" si="1"/>
        <v>-262</v>
      </c>
      <c r="Q68" s="7">
        <f t="shared" si="2"/>
        <v>13</v>
      </c>
      <c r="R68" s="7">
        <f t="shared" si="3"/>
        <v>13</v>
      </c>
      <c r="S68" s="5" t="s">
        <v>475</v>
      </c>
      <c r="T68" s="5">
        <v>100801</v>
      </c>
      <c r="U68" s="5" t="s">
        <v>32</v>
      </c>
      <c r="V68" s="5">
        <v>47040001</v>
      </c>
      <c r="W68" s="5" t="s">
        <v>28</v>
      </c>
    </row>
    <row r="69" spans="2:23" x14ac:dyDescent="0.25">
      <c r="B69" s="4">
        <v>50005540</v>
      </c>
      <c r="C69" s="4">
        <v>0</v>
      </c>
      <c r="D69" s="5">
        <v>21040001</v>
      </c>
      <c r="E69" s="4" t="s">
        <v>478</v>
      </c>
      <c r="F69" s="4">
        <v>1061</v>
      </c>
      <c r="G69" s="6">
        <v>39447</v>
      </c>
      <c r="H69" s="7">
        <v>275</v>
      </c>
      <c r="I69" s="7">
        <v>0</v>
      </c>
      <c r="J69" s="7">
        <v>0</v>
      </c>
      <c r="K69" s="7">
        <v>0</v>
      </c>
      <c r="L69" s="7">
        <f t="shared" ref="L69:L132" si="4">SUM(H69:K69)</f>
        <v>275</v>
      </c>
      <c r="M69" s="7">
        <v>-262</v>
      </c>
      <c r="N69" s="7">
        <v>0</v>
      </c>
      <c r="O69" s="7">
        <v>0</v>
      </c>
      <c r="P69" s="7">
        <f t="shared" ref="P69:P132" si="5">SUM(M69:O69)</f>
        <v>-262</v>
      </c>
      <c r="Q69" s="7">
        <f t="shared" ref="Q69:Q132" si="6">H69+M69</f>
        <v>13</v>
      </c>
      <c r="R69" s="7">
        <f t="shared" ref="R69:R132" si="7">L69+P69</f>
        <v>13</v>
      </c>
      <c r="S69" s="5" t="s">
        <v>475</v>
      </c>
      <c r="T69" s="5">
        <v>100801</v>
      </c>
      <c r="U69" s="5" t="s">
        <v>32</v>
      </c>
      <c r="V69" s="5">
        <v>47040001</v>
      </c>
      <c r="W69" s="5" t="s">
        <v>28</v>
      </c>
    </row>
    <row r="70" spans="2:23" x14ac:dyDescent="0.25">
      <c r="B70" s="4">
        <v>50005541</v>
      </c>
      <c r="C70" s="4">
        <v>0</v>
      </c>
      <c r="D70" s="5">
        <v>21040001</v>
      </c>
      <c r="E70" s="4" t="s">
        <v>478</v>
      </c>
      <c r="F70" s="4">
        <v>1061</v>
      </c>
      <c r="G70" s="6">
        <v>39447</v>
      </c>
      <c r="H70" s="7">
        <v>275</v>
      </c>
      <c r="I70" s="7">
        <v>0</v>
      </c>
      <c r="J70" s="7">
        <v>0</v>
      </c>
      <c r="K70" s="7">
        <v>0</v>
      </c>
      <c r="L70" s="7">
        <f t="shared" si="4"/>
        <v>275</v>
      </c>
      <c r="M70" s="7">
        <v>-262</v>
      </c>
      <c r="N70" s="7">
        <v>0</v>
      </c>
      <c r="O70" s="7">
        <v>0</v>
      </c>
      <c r="P70" s="7">
        <f t="shared" si="5"/>
        <v>-262</v>
      </c>
      <c r="Q70" s="7">
        <f t="shared" si="6"/>
        <v>13</v>
      </c>
      <c r="R70" s="7">
        <f t="shared" si="7"/>
        <v>13</v>
      </c>
      <c r="S70" s="5" t="s">
        <v>475</v>
      </c>
      <c r="T70" s="5">
        <v>100801</v>
      </c>
      <c r="U70" s="5" t="s">
        <v>32</v>
      </c>
      <c r="V70" s="5">
        <v>47040001</v>
      </c>
      <c r="W70" s="5" t="s">
        <v>28</v>
      </c>
    </row>
    <row r="71" spans="2:23" x14ac:dyDescent="0.25">
      <c r="B71" s="4">
        <v>50005544</v>
      </c>
      <c r="C71" s="4">
        <v>0</v>
      </c>
      <c r="D71" s="5">
        <v>21040001</v>
      </c>
      <c r="E71" s="4" t="s">
        <v>479</v>
      </c>
      <c r="F71" s="4">
        <v>1061</v>
      </c>
      <c r="G71" s="6">
        <v>38236</v>
      </c>
      <c r="H71" s="7">
        <v>300</v>
      </c>
      <c r="I71" s="7">
        <v>0</v>
      </c>
      <c r="J71" s="7">
        <v>0</v>
      </c>
      <c r="K71" s="7">
        <v>0</v>
      </c>
      <c r="L71" s="7">
        <f t="shared" si="4"/>
        <v>300</v>
      </c>
      <c r="M71" s="7">
        <v>-285</v>
      </c>
      <c r="N71" s="7">
        <v>0</v>
      </c>
      <c r="O71" s="7">
        <v>0</v>
      </c>
      <c r="P71" s="7">
        <f t="shared" si="5"/>
        <v>-285</v>
      </c>
      <c r="Q71" s="7">
        <f t="shared" si="6"/>
        <v>15</v>
      </c>
      <c r="R71" s="7">
        <f t="shared" si="7"/>
        <v>15</v>
      </c>
      <c r="S71" s="5" t="s">
        <v>475</v>
      </c>
      <c r="T71" s="5">
        <v>100801</v>
      </c>
      <c r="U71" s="5" t="s">
        <v>32</v>
      </c>
      <c r="V71" s="5">
        <v>47040001</v>
      </c>
      <c r="W71" s="5" t="s">
        <v>28</v>
      </c>
    </row>
    <row r="72" spans="2:23" x14ac:dyDescent="0.25">
      <c r="B72" s="4">
        <v>50005553</v>
      </c>
      <c r="C72" s="4">
        <v>0</v>
      </c>
      <c r="D72" s="5">
        <v>21040001</v>
      </c>
      <c r="E72" s="4" t="s">
        <v>480</v>
      </c>
      <c r="F72" s="4">
        <v>1061</v>
      </c>
      <c r="G72" s="6">
        <v>39029</v>
      </c>
      <c r="H72" s="7">
        <v>337</v>
      </c>
      <c r="I72" s="7">
        <v>0</v>
      </c>
      <c r="J72" s="7">
        <v>0</v>
      </c>
      <c r="K72" s="7">
        <v>0</v>
      </c>
      <c r="L72" s="7">
        <f t="shared" si="4"/>
        <v>337</v>
      </c>
      <c r="M72" s="7">
        <v>-321</v>
      </c>
      <c r="N72" s="7">
        <v>0</v>
      </c>
      <c r="O72" s="7">
        <v>0</v>
      </c>
      <c r="P72" s="7">
        <f t="shared" si="5"/>
        <v>-321</v>
      </c>
      <c r="Q72" s="7">
        <f t="shared" si="6"/>
        <v>16</v>
      </c>
      <c r="R72" s="7">
        <f t="shared" si="7"/>
        <v>16</v>
      </c>
      <c r="S72" s="5" t="s">
        <v>475</v>
      </c>
      <c r="T72" s="5">
        <v>100801</v>
      </c>
      <c r="U72" s="5" t="s">
        <v>32</v>
      </c>
      <c r="V72" s="5">
        <v>47040001</v>
      </c>
      <c r="W72" s="5" t="s">
        <v>28</v>
      </c>
    </row>
    <row r="73" spans="2:23" x14ac:dyDescent="0.25">
      <c r="B73" s="4">
        <v>50005567</v>
      </c>
      <c r="C73" s="4">
        <v>0</v>
      </c>
      <c r="D73" s="5">
        <v>21040001</v>
      </c>
      <c r="E73" s="4" t="s">
        <v>481</v>
      </c>
      <c r="F73" s="4">
        <v>1061</v>
      </c>
      <c r="G73" s="6">
        <v>39042</v>
      </c>
      <c r="H73" s="7">
        <v>403</v>
      </c>
      <c r="I73" s="7">
        <v>0</v>
      </c>
      <c r="J73" s="7">
        <v>0</v>
      </c>
      <c r="K73" s="7">
        <v>0</v>
      </c>
      <c r="L73" s="7">
        <f t="shared" si="4"/>
        <v>403</v>
      </c>
      <c r="M73" s="7">
        <v>-383</v>
      </c>
      <c r="N73" s="7">
        <v>0</v>
      </c>
      <c r="O73" s="7">
        <v>0</v>
      </c>
      <c r="P73" s="7">
        <f t="shared" si="5"/>
        <v>-383</v>
      </c>
      <c r="Q73" s="7">
        <f t="shared" si="6"/>
        <v>20</v>
      </c>
      <c r="R73" s="7">
        <f t="shared" si="7"/>
        <v>20</v>
      </c>
      <c r="S73" s="5" t="s">
        <v>475</v>
      </c>
      <c r="T73" s="5">
        <v>100801</v>
      </c>
      <c r="U73" s="5" t="s">
        <v>32</v>
      </c>
      <c r="V73" s="5">
        <v>47040001</v>
      </c>
      <c r="W73" s="5" t="s">
        <v>28</v>
      </c>
    </row>
    <row r="74" spans="2:23" x14ac:dyDescent="0.25">
      <c r="B74" s="4">
        <v>50005568</v>
      </c>
      <c r="C74" s="4">
        <v>0</v>
      </c>
      <c r="D74" s="5">
        <v>21040001</v>
      </c>
      <c r="E74" s="4" t="s">
        <v>482</v>
      </c>
      <c r="F74" s="4">
        <v>1061</v>
      </c>
      <c r="G74" s="6">
        <v>39072</v>
      </c>
      <c r="H74" s="7">
        <v>404</v>
      </c>
      <c r="I74" s="7">
        <v>0</v>
      </c>
      <c r="J74" s="7">
        <v>0</v>
      </c>
      <c r="K74" s="7">
        <v>-404</v>
      </c>
      <c r="L74" s="7">
        <f t="shared" si="4"/>
        <v>0</v>
      </c>
      <c r="M74" s="7">
        <v>-384</v>
      </c>
      <c r="N74" s="7">
        <v>0</v>
      </c>
      <c r="O74" s="7">
        <v>384</v>
      </c>
      <c r="P74" s="7">
        <f t="shared" si="5"/>
        <v>0</v>
      </c>
      <c r="Q74" s="7">
        <f t="shared" si="6"/>
        <v>20</v>
      </c>
      <c r="R74" s="7">
        <f t="shared" si="7"/>
        <v>0</v>
      </c>
      <c r="S74" s="5" t="s">
        <v>475</v>
      </c>
      <c r="T74" s="5">
        <v>100801</v>
      </c>
      <c r="U74" s="5" t="s">
        <v>32</v>
      </c>
      <c r="V74" s="5">
        <v>47040001</v>
      </c>
      <c r="W74" s="5" t="s">
        <v>28</v>
      </c>
    </row>
    <row r="75" spans="2:23" x14ac:dyDescent="0.25">
      <c r="B75" s="4">
        <v>50005569</v>
      </c>
      <c r="C75" s="4">
        <v>0</v>
      </c>
      <c r="D75" s="5">
        <v>21040001</v>
      </c>
      <c r="E75" s="4" t="s">
        <v>482</v>
      </c>
      <c r="F75" s="4">
        <v>1061</v>
      </c>
      <c r="G75" s="6">
        <v>39063</v>
      </c>
      <c r="H75" s="7">
        <v>404</v>
      </c>
      <c r="I75" s="7">
        <v>0</v>
      </c>
      <c r="J75" s="7">
        <v>0</v>
      </c>
      <c r="K75" s="7">
        <v>-404</v>
      </c>
      <c r="L75" s="7">
        <f t="shared" si="4"/>
        <v>0</v>
      </c>
      <c r="M75" s="7">
        <v>-384</v>
      </c>
      <c r="N75" s="7">
        <v>0</v>
      </c>
      <c r="O75" s="7">
        <v>384</v>
      </c>
      <c r="P75" s="7">
        <f t="shared" si="5"/>
        <v>0</v>
      </c>
      <c r="Q75" s="7">
        <f t="shared" si="6"/>
        <v>20</v>
      </c>
      <c r="R75" s="7">
        <f t="shared" si="7"/>
        <v>0</v>
      </c>
      <c r="S75" s="5" t="s">
        <v>475</v>
      </c>
      <c r="T75" s="5">
        <v>100801</v>
      </c>
      <c r="U75" s="5" t="s">
        <v>32</v>
      </c>
      <c r="V75" s="5">
        <v>47040001</v>
      </c>
      <c r="W75" s="5" t="s">
        <v>28</v>
      </c>
    </row>
    <row r="76" spans="2:23" x14ac:dyDescent="0.25">
      <c r="B76" s="4">
        <v>50005570</v>
      </c>
      <c r="C76" s="4">
        <v>0</v>
      </c>
      <c r="D76" s="5">
        <v>21040001</v>
      </c>
      <c r="E76" s="4" t="s">
        <v>482</v>
      </c>
      <c r="F76" s="4">
        <v>1061</v>
      </c>
      <c r="G76" s="6">
        <v>39079</v>
      </c>
      <c r="H76" s="7">
        <v>404</v>
      </c>
      <c r="I76" s="7">
        <v>0</v>
      </c>
      <c r="J76" s="7">
        <v>0</v>
      </c>
      <c r="K76" s="7">
        <v>0</v>
      </c>
      <c r="L76" s="7">
        <f t="shared" si="4"/>
        <v>404</v>
      </c>
      <c r="M76" s="7">
        <v>-384</v>
      </c>
      <c r="N76" s="7">
        <v>0</v>
      </c>
      <c r="O76" s="7">
        <v>0</v>
      </c>
      <c r="P76" s="7">
        <f t="shared" si="5"/>
        <v>-384</v>
      </c>
      <c r="Q76" s="7">
        <f t="shared" si="6"/>
        <v>20</v>
      </c>
      <c r="R76" s="7">
        <f t="shared" si="7"/>
        <v>20</v>
      </c>
      <c r="S76" s="5" t="s">
        <v>475</v>
      </c>
      <c r="T76" s="5">
        <v>100801</v>
      </c>
      <c r="U76" s="5" t="s">
        <v>32</v>
      </c>
      <c r="V76" s="5">
        <v>47040001</v>
      </c>
      <c r="W76" s="5" t="s">
        <v>28</v>
      </c>
    </row>
    <row r="77" spans="2:23" x14ac:dyDescent="0.25">
      <c r="B77" s="4">
        <v>50005571</v>
      </c>
      <c r="C77" s="4">
        <v>0</v>
      </c>
      <c r="D77" s="5">
        <v>21040001</v>
      </c>
      <c r="E77" s="4" t="s">
        <v>483</v>
      </c>
      <c r="F77" s="4">
        <v>1061</v>
      </c>
      <c r="G77" s="6">
        <v>39073</v>
      </c>
      <c r="H77" s="7">
        <v>404</v>
      </c>
      <c r="I77" s="7">
        <v>0</v>
      </c>
      <c r="J77" s="7">
        <v>0</v>
      </c>
      <c r="K77" s="7">
        <v>0</v>
      </c>
      <c r="L77" s="7">
        <f t="shared" si="4"/>
        <v>404</v>
      </c>
      <c r="M77" s="7">
        <v>-384</v>
      </c>
      <c r="N77" s="7">
        <v>0</v>
      </c>
      <c r="O77" s="7">
        <v>0</v>
      </c>
      <c r="P77" s="7">
        <f t="shared" si="5"/>
        <v>-384</v>
      </c>
      <c r="Q77" s="7">
        <f t="shared" si="6"/>
        <v>20</v>
      </c>
      <c r="R77" s="7">
        <f t="shared" si="7"/>
        <v>20</v>
      </c>
      <c r="S77" s="5" t="s">
        <v>475</v>
      </c>
      <c r="T77" s="5">
        <v>100801</v>
      </c>
      <c r="U77" s="5" t="s">
        <v>32</v>
      </c>
      <c r="V77" s="5">
        <v>47040001</v>
      </c>
      <c r="W77" s="5" t="s">
        <v>28</v>
      </c>
    </row>
    <row r="78" spans="2:23" x14ac:dyDescent="0.25">
      <c r="B78" s="4">
        <v>50005572</v>
      </c>
      <c r="C78" s="4">
        <v>0</v>
      </c>
      <c r="D78" s="5">
        <v>21040001</v>
      </c>
      <c r="E78" s="4" t="s">
        <v>482</v>
      </c>
      <c r="F78" s="4">
        <v>1061</v>
      </c>
      <c r="G78" s="6">
        <v>38868</v>
      </c>
      <c r="H78" s="7">
        <v>407</v>
      </c>
      <c r="I78" s="7">
        <v>0</v>
      </c>
      <c r="J78" s="7">
        <v>0</v>
      </c>
      <c r="K78" s="7">
        <v>0</v>
      </c>
      <c r="L78" s="7">
        <f t="shared" si="4"/>
        <v>407</v>
      </c>
      <c r="M78" s="7">
        <v>-387</v>
      </c>
      <c r="N78" s="7">
        <v>0</v>
      </c>
      <c r="O78" s="7">
        <v>0</v>
      </c>
      <c r="P78" s="7">
        <f t="shared" si="5"/>
        <v>-387</v>
      </c>
      <c r="Q78" s="7">
        <f t="shared" si="6"/>
        <v>20</v>
      </c>
      <c r="R78" s="7">
        <f t="shared" si="7"/>
        <v>20</v>
      </c>
      <c r="S78" s="5" t="s">
        <v>475</v>
      </c>
      <c r="T78" s="5">
        <v>100801</v>
      </c>
      <c r="U78" s="5" t="s">
        <v>32</v>
      </c>
      <c r="V78" s="5">
        <v>47040001</v>
      </c>
      <c r="W78" s="5" t="s">
        <v>28</v>
      </c>
    </row>
    <row r="79" spans="2:23" x14ac:dyDescent="0.25">
      <c r="B79" s="4">
        <v>50005577</v>
      </c>
      <c r="C79" s="4">
        <v>0</v>
      </c>
      <c r="D79" s="5">
        <v>21040001</v>
      </c>
      <c r="E79" s="4" t="s">
        <v>482</v>
      </c>
      <c r="F79" s="4">
        <v>1061</v>
      </c>
      <c r="G79" s="6">
        <v>38961</v>
      </c>
      <c r="H79" s="7">
        <v>426</v>
      </c>
      <c r="I79" s="7">
        <v>0</v>
      </c>
      <c r="J79" s="7">
        <v>0</v>
      </c>
      <c r="K79" s="7">
        <v>0</v>
      </c>
      <c r="L79" s="7">
        <f t="shared" si="4"/>
        <v>426</v>
      </c>
      <c r="M79" s="7">
        <v>-405</v>
      </c>
      <c r="N79" s="7">
        <v>0</v>
      </c>
      <c r="O79" s="7">
        <v>0</v>
      </c>
      <c r="P79" s="7">
        <f t="shared" si="5"/>
        <v>-405</v>
      </c>
      <c r="Q79" s="7">
        <f t="shared" si="6"/>
        <v>21</v>
      </c>
      <c r="R79" s="7">
        <f t="shared" si="7"/>
        <v>21</v>
      </c>
      <c r="S79" s="5" t="s">
        <v>475</v>
      </c>
      <c r="T79" s="5">
        <v>100801</v>
      </c>
      <c r="U79" s="5" t="s">
        <v>32</v>
      </c>
      <c r="V79" s="5">
        <v>47040001</v>
      </c>
      <c r="W79" s="5" t="s">
        <v>28</v>
      </c>
    </row>
    <row r="80" spans="2:23" x14ac:dyDescent="0.25">
      <c r="B80" s="4">
        <v>50005597</v>
      </c>
      <c r="C80" s="4">
        <v>0</v>
      </c>
      <c r="D80" s="5">
        <v>21040001</v>
      </c>
      <c r="E80" s="4" t="s">
        <v>484</v>
      </c>
      <c r="F80" s="4">
        <v>1061</v>
      </c>
      <c r="G80" s="6">
        <v>38225</v>
      </c>
      <c r="H80" s="7">
        <v>525</v>
      </c>
      <c r="I80" s="7">
        <v>0</v>
      </c>
      <c r="J80" s="7">
        <v>0</v>
      </c>
      <c r="K80" s="7">
        <v>-525</v>
      </c>
      <c r="L80" s="7">
        <f t="shared" si="4"/>
        <v>0</v>
      </c>
      <c r="M80" s="7">
        <v>-499</v>
      </c>
      <c r="N80" s="7">
        <v>0</v>
      </c>
      <c r="O80" s="7">
        <v>499</v>
      </c>
      <c r="P80" s="7">
        <f t="shared" si="5"/>
        <v>0</v>
      </c>
      <c r="Q80" s="7">
        <f t="shared" si="6"/>
        <v>26</v>
      </c>
      <c r="R80" s="7">
        <f t="shared" si="7"/>
        <v>0</v>
      </c>
      <c r="S80" s="5" t="s">
        <v>475</v>
      </c>
      <c r="T80" s="5">
        <v>100801</v>
      </c>
      <c r="U80" s="5" t="s">
        <v>32</v>
      </c>
      <c r="V80" s="5">
        <v>47040001</v>
      </c>
      <c r="W80" s="5" t="s">
        <v>28</v>
      </c>
    </row>
    <row r="81" spans="2:23" x14ac:dyDescent="0.25">
      <c r="B81" s="4">
        <v>50005618</v>
      </c>
      <c r="C81" s="4">
        <v>0</v>
      </c>
      <c r="D81" s="5">
        <v>21040001</v>
      </c>
      <c r="E81" s="4" t="s">
        <v>479</v>
      </c>
      <c r="F81" s="4">
        <v>1061</v>
      </c>
      <c r="G81" s="6">
        <v>39018</v>
      </c>
      <c r="H81" s="7">
        <v>600</v>
      </c>
      <c r="I81" s="7">
        <v>0</v>
      </c>
      <c r="J81" s="7">
        <v>0</v>
      </c>
      <c r="K81" s="7">
        <v>0</v>
      </c>
      <c r="L81" s="7">
        <f t="shared" si="4"/>
        <v>600</v>
      </c>
      <c r="M81" s="7">
        <v>-570</v>
      </c>
      <c r="N81" s="7">
        <v>0</v>
      </c>
      <c r="O81" s="7">
        <v>0</v>
      </c>
      <c r="P81" s="7">
        <f t="shared" si="5"/>
        <v>-570</v>
      </c>
      <c r="Q81" s="7">
        <f t="shared" si="6"/>
        <v>30</v>
      </c>
      <c r="R81" s="7">
        <f t="shared" si="7"/>
        <v>30</v>
      </c>
      <c r="S81" s="5" t="s">
        <v>475</v>
      </c>
      <c r="T81" s="5">
        <v>100801</v>
      </c>
      <c r="U81" s="5" t="s">
        <v>32</v>
      </c>
      <c r="V81" s="5">
        <v>47040001</v>
      </c>
      <c r="W81" s="5" t="s">
        <v>28</v>
      </c>
    </row>
    <row r="82" spans="2:23" x14ac:dyDescent="0.25">
      <c r="B82" s="4">
        <v>50005619</v>
      </c>
      <c r="C82" s="4">
        <v>0</v>
      </c>
      <c r="D82" s="5">
        <v>21040001</v>
      </c>
      <c r="E82" s="4" t="s">
        <v>479</v>
      </c>
      <c r="F82" s="4">
        <v>1061</v>
      </c>
      <c r="G82" s="6">
        <v>38990</v>
      </c>
      <c r="H82" s="7">
        <v>600</v>
      </c>
      <c r="I82" s="7">
        <v>0</v>
      </c>
      <c r="J82" s="7">
        <v>0</v>
      </c>
      <c r="K82" s="7">
        <v>0</v>
      </c>
      <c r="L82" s="7">
        <f t="shared" si="4"/>
        <v>600</v>
      </c>
      <c r="M82" s="7">
        <v>-570</v>
      </c>
      <c r="N82" s="7">
        <v>0</v>
      </c>
      <c r="O82" s="7">
        <v>0</v>
      </c>
      <c r="P82" s="7">
        <f t="shared" si="5"/>
        <v>-570</v>
      </c>
      <c r="Q82" s="7">
        <f t="shared" si="6"/>
        <v>30</v>
      </c>
      <c r="R82" s="7">
        <f t="shared" si="7"/>
        <v>30</v>
      </c>
      <c r="S82" s="5" t="s">
        <v>475</v>
      </c>
      <c r="T82" s="5">
        <v>100801</v>
      </c>
      <c r="U82" s="5" t="s">
        <v>32</v>
      </c>
      <c r="V82" s="5">
        <v>47040001</v>
      </c>
      <c r="W82" s="5" t="s">
        <v>28</v>
      </c>
    </row>
    <row r="83" spans="2:23" x14ac:dyDescent="0.25">
      <c r="B83" s="4">
        <v>50005620</v>
      </c>
      <c r="C83" s="4">
        <v>0</v>
      </c>
      <c r="D83" s="5">
        <v>21040001</v>
      </c>
      <c r="E83" s="4" t="s">
        <v>479</v>
      </c>
      <c r="F83" s="4">
        <v>1061</v>
      </c>
      <c r="G83" s="6">
        <v>38990</v>
      </c>
      <c r="H83" s="7">
        <v>600</v>
      </c>
      <c r="I83" s="7">
        <v>0</v>
      </c>
      <c r="J83" s="7">
        <v>0</v>
      </c>
      <c r="K83" s="7">
        <v>0</v>
      </c>
      <c r="L83" s="7">
        <f t="shared" si="4"/>
        <v>600</v>
      </c>
      <c r="M83" s="7">
        <v>-570</v>
      </c>
      <c r="N83" s="7">
        <v>0</v>
      </c>
      <c r="O83" s="7">
        <v>0</v>
      </c>
      <c r="P83" s="7">
        <f t="shared" si="5"/>
        <v>-570</v>
      </c>
      <c r="Q83" s="7">
        <f t="shared" si="6"/>
        <v>30</v>
      </c>
      <c r="R83" s="7">
        <f t="shared" si="7"/>
        <v>30</v>
      </c>
      <c r="S83" s="5" t="s">
        <v>475</v>
      </c>
      <c r="T83" s="5">
        <v>100801</v>
      </c>
      <c r="U83" s="5" t="s">
        <v>32</v>
      </c>
      <c r="V83" s="5">
        <v>47040001</v>
      </c>
      <c r="W83" s="5" t="s">
        <v>28</v>
      </c>
    </row>
    <row r="84" spans="2:23" x14ac:dyDescent="0.25">
      <c r="B84" s="4">
        <v>50005673</v>
      </c>
      <c r="C84" s="4">
        <v>0</v>
      </c>
      <c r="D84" s="5">
        <v>21040001</v>
      </c>
      <c r="E84" s="4" t="s">
        <v>483</v>
      </c>
      <c r="F84" s="4">
        <v>1061</v>
      </c>
      <c r="G84" s="6">
        <v>39079</v>
      </c>
      <c r="H84" s="7">
        <v>807</v>
      </c>
      <c r="I84" s="7">
        <v>0</v>
      </c>
      <c r="J84" s="7">
        <v>0</v>
      </c>
      <c r="K84" s="7">
        <v>-807</v>
      </c>
      <c r="L84" s="7">
        <f t="shared" si="4"/>
        <v>0</v>
      </c>
      <c r="M84" s="7">
        <v>-767</v>
      </c>
      <c r="N84" s="7">
        <v>0</v>
      </c>
      <c r="O84" s="7">
        <v>767</v>
      </c>
      <c r="P84" s="7">
        <f t="shared" si="5"/>
        <v>0</v>
      </c>
      <c r="Q84" s="7">
        <f t="shared" si="6"/>
        <v>40</v>
      </c>
      <c r="R84" s="7">
        <f t="shared" si="7"/>
        <v>0</v>
      </c>
      <c r="S84" s="5" t="s">
        <v>475</v>
      </c>
      <c r="T84" s="5">
        <v>100801</v>
      </c>
      <c r="U84" s="5" t="s">
        <v>32</v>
      </c>
      <c r="V84" s="5">
        <v>47040001</v>
      </c>
      <c r="W84" s="5" t="s">
        <v>28</v>
      </c>
    </row>
    <row r="85" spans="2:23" x14ac:dyDescent="0.25">
      <c r="B85" s="4">
        <v>50005684</v>
      </c>
      <c r="C85" s="4">
        <v>0</v>
      </c>
      <c r="D85" s="5">
        <v>21040001</v>
      </c>
      <c r="E85" s="4" t="s">
        <v>485</v>
      </c>
      <c r="F85" s="4">
        <v>1061</v>
      </c>
      <c r="G85" s="6">
        <v>39068</v>
      </c>
      <c r="H85" s="7">
        <v>860</v>
      </c>
      <c r="I85" s="7">
        <v>0</v>
      </c>
      <c r="J85" s="7">
        <v>0</v>
      </c>
      <c r="K85" s="7">
        <v>0</v>
      </c>
      <c r="L85" s="7">
        <f t="shared" si="4"/>
        <v>860</v>
      </c>
      <c r="M85" s="7">
        <v>-817</v>
      </c>
      <c r="N85" s="7">
        <v>0</v>
      </c>
      <c r="O85" s="7">
        <v>0</v>
      </c>
      <c r="P85" s="7">
        <f t="shared" si="5"/>
        <v>-817</v>
      </c>
      <c r="Q85" s="7">
        <f t="shared" si="6"/>
        <v>43</v>
      </c>
      <c r="R85" s="7">
        <f t="shared" si="7"/>
        <v>43</v>
      </c>
      <c r="S85" s="5" t="s">
        <v>475</v>
      </c>
      <c r="T85" s="5">
        <v>100801</v>
      </c>
      <c r="U85" s="5" t="s">
        <v>32</v>
      </c>
      <c r="V85" s="5">
        <v>47040001</v>
      </c>
      <c r="W85" s="5" t="s">
        <v>28</v>
      </c>
    </row>
    <row r="86" spans="2:23" x14ac:dyDescent="0.25">
      <c r="B86" s="4">
        <v>50005696</v>
      </c>
      <c r="C86" s="4">
        <v>0</v>
      </c>
      <c r="D86" s="5">
        <v>21040001</v>
      </c>
      <c r="E86" s="4" t="s">
        <v>482</v>
      </c>
      <c r="F86" s="4">
        <v>1061</v>
      </c>
      <c r="G86" s="6">
        <v>38913</v>
      </c>
      <c r="H86" s="7">
        <v>451</v>
      </c>
      <c r="I86" s="7">
        <v>0</v>
      </c>
      <c r="J86" s="7">
        <v>0</v>
      </c>
      <c r="K86" s="7">
        <v>0</v>
      </c>
      <c r="L86" s="7">
        <f t="shared" si="4"/>
        <v>451</v>
      </c>
      <c r="M86" s="7">
        <v>-429</v>
      </c>
      <c r="N86" s="7">
        <v>0</v>
      </c>
      <c r="O86" s="7">
        <v>0</v>
      </c>
      <c r="P86" s="7">
        <f t="shared" si="5"/>
        <v>-429</v>
      </c>
      <c r="Q86" s="7">
        <f t="shared" si="6"/>
        <v>22</v>
      </c>
      <c r="R86" s="7">
        <f t="shared" si="7"/>
        <v>22</v>
      </c>
      <c r="S86" s="5" t="s">
        <v>475</v>
      </c>
      <c r="T86" s="5">
        <v>100801</v>
      </c>
      <c r="U86" s="5" t="s">
        <v>32</v>
      </c>
      <c r="V86" s="5">
        <v>47040001</v>
      </c>
      <c r="W86" s="5" t="s">
        <v>28</v>
      </c>
    </row>
    <row r="87" spans="2:23" x14ac:dyDescent="0.25">
      <c r="B87" s="4">
        <v>50005697</v>
      </c>
      <c r="C87" s="4">
        <v>0</v>
      </c>
      <c r="D87" s="5">
        <v>21040001</v>
      </c>
      <c r="E87" s="4" t="s">
        <v>482</v>
      </c>
      <c r="F87" s="4">
        <v>1061</v>
      </c>
      <c r="G87" s="6">
        <v>38955</v>
      </c>
      <c r="H87" s="7">
        <v>902</v>
      </c>
      <c r="I87" s="7">
        <v>0</v>
      </c>
      <c r="J87" s="7">
        <v>0</v>
      </c>
      <c r="K87" s="7">
        <v>0</v>
      </c>
      <c r="L87" s="7">
        <f t="shared" si="4"/>
        <v>902</v>
      </c>
      <c r="M87" s="7">
        <v>-857</v>
      </c>
      <c r="N87" s="7">
        <v>0</v>
      </c>
      <c r="O87" s="7">
        <v>0</v>
      </c>
      <c r="P87" s="7">
        <f t="shared" si="5"/>
        <v>-857</v>
      </c>
      <c r="Q87" s="7">
        <f t="shared" si="6"/>
        <v>45</v>
      </c>
      <c r="R87" s="7">
        <f t="shared" si="7"/>
        <v>45</v>
      </c>
      <c r="S87" s="5" t="s">
        <v>475</v>
      </c>
      <c r="T87" s="5">
        <v>100801</v>
      </c>
      <c r="U87" s="5" t="s">
        <v>32</v>
      </c>
      <c r="V87" s="5">
        <v>47040001</v>
      </c>
      <c r="W87" s="5" t="s">
        <v>28</v>
      </c>
    </row>
    <row r="88" spans="2:23" x14ac:dyDescent="0.25">
      <c r="B88" s="4">
        <v>50005754</v>
      </c>
      <c r="C88" s="4">
        <v>0</v>
      </c>
      <c r="D88" s="5">
        <v>21040001</v>
      </c>
      <c r="E88" s="4" t="s">
        <v>486</v>
      </c>
      <c r="F88" s="4">
        <v>1061</v>
      </c>
      <c r="G88" s="6">
        <v>38913</v>
      </c>
      <c r="H88" s="7">
        <v>1098</v>
      </c>
      <c r="I88" s="7">
        <v>0</v>
      </c>
      <c r="J88" s="7">
        <v>0</v>
      </c>
      <c r="K88" s="7">
        <v>0</v>
      </c>
      <c r="L88" s="7">
        <f t="shared" si="4"/>
        <v>1098</v>
      </c>
      <c r="M88" s="7">
        <v>-1044</v>
      </c>
      <c r="N88" s="7">
        <v>0</v>
      </c>
      <c r="O88" s="7">
        <v>0</v>
      </c>
      <c r="P88" s="7">
        <f t="shared" si="5"/>
        <v>-1044</v>
      </c>
      <c r="Q88" s="7">
        <f t="shared" si="6"/>
        <v>54</v>
      </c>
      <c r="R88" s="7">
        <f t="shared" si="7"/>
        <v>54</v>
      </c>
      <c r="S88" s="5" t="s">
        <v>475</v>
      </c>
      <c r="T88" s="5">
        <v>100801</v>
      </c>
      <c r="U88" s="5" t="s">
        <v>32</v>
      </c>
      <c r="V88" s="5">
        <v>47040001</v>
      </c>
      <c r="W88" s="5" t="s">
        <v>28</v>
      </c>
    </row>
    <row r="89" spans="2:23" x14ac:dyDescent="0.25">
      <c r="B89" s="4">
        <v>50005796</v>
      </c>
      <c r="C89" s="4">
        <v>0</v>
      </c>
      <c r="D89" s="5">
        <v>21040001</v>
      </c>
      <c r="E89" s="4" t="s">
        <v>479</v>
      </c>
      <c r="F89" s="4">
        <v>1061</v>
      </c>
      <c r="G89" s="6">
        <v>39018</v>
      </c>
      <c r="H89" s="7">
        <v>1200</v>
      </c>
      <c r="I89" s="7">
        <v>0</v>
      </c>
      <c r="J89" s="7">
        <v>0</v>
      </c>
      <c r="K89" s="7">
        <v>0</v>
      </c>
      <c r="L89" s="7">
        <f t="shared" si="4"/>
        <v>1200</v>
      </c>
      <c r="M89" s="7">
        <v>-1140</v>
      </c>
      <c r="N89" s="7">
        <v>0</v>
      </c>
      <c r="O89" s="7">
        <v>0</v>
      </c>
      <c r="P89" s="7">
        <f t="shared" si="5"/>
        <v>-1140</v>
      </c>
      <c r="Q89" s="7">
        <f t="shared" si="6"/>
        <v>60</v>
      </c>
      <c r="R89" s="7">
        <f t="shared" si="7"/>
        <v>60</v>
      </c>
      <c r="S89" s="5" t="s">
        <v>475</v>
      </c>
      <c r="T89" s="5">
        <v>100801</v>
      </c>
      <c r="U89" s="5" t="s">
        <v>32</v>
      </c>
      <c r="V89" s="5">
        <v>47040001</v>
      </c>
      <c r="W89" s="5" t="s">
        <v>28</v>
      </c>
    </row>
    <row r="90" spans="2:23" x14ac:dyDescent="0.25">
      <c r="B90" s="4">
        <v>50005798</v>
      </c>
      <c r="C90" s="4">
        <v>0</v>
      </c>
      <c r="D90" s="5">
        <v>21040001</v>
      </c>
      <c r="E90" s="4" t="s">
        <v>482</v>
      </c>
      <c r="F90" s="4">
        <v>1061</v>
      </c>
      <c r="G90" s="6">
        <v>38860</v>
      </c>
      <c r="H90" s="7">
        <v>1222</v>
      </c>
      <c r="I90" s="7">
        <v>0</v>
      </c>
      <c r="J90" s="7">
        <v>0</v>
      </c>
      <c r="K90" s="7">
        <v>0</v>
      </c>
      <c r="L90" s="7">
        <f t="shared" si="4"/>
        <v>1222</v>
      </c>
      <c r="M90" s="7">
        <v>-1161</v>
      </c>
      <c r="N90" s="7">
        <v>0</v>
      </c>
      <c r="O90" s="7">
        <v>0</v>
      </c>
      <c r="P90" s="7">
        <f t="shared" si="5"/>
        <v>-1161</v>
      </c>
      <c r="Q90" s="7">
        <f t="shared" si="6"/>
        <v>61</v>
      </c>
      <c r="R90" s="7">
        <f t="shared" si="7"/>
        <v>61</v>
      </c>
      <c r="S90" s="5" t="s">
        <v>475</v>
      </c>
      <c r="T90" s="5">
        <v>100801</v>
      </c>
      <c r="U90" s="5" t="s">
        <v>32</v>
      </c>
      <c r="V90" s="5">
        <v>47040001</v>
      </c>
      <c r="W90" s="5" t="s">
        <v>28</v>
      </c>
    </row>
    <row r="91" spans="2:23" x14ac:dyDescent="0.25">
      <c r="B91" s="4">
        <v>50005799</v>
      </c>
      <c r="C91" s="4">
        <v>0</v>
      </c>
      <c r="D91" s="5">
        <v>21040001</v>
      </c>
      <c r="E91" s="4" t="s">
        <v>487</v>
      </c>
      <c r="F91" s="4">
        <v>1062</v>
      </c>
      <c r="G91" s="6">
        <v>38869</v>
      </c>
      <c r="H91" s="7">
        <v>1222</v>
      </c>
      <c r="I91" s="7">
        <v>0</v>
      </c>
      <c r="J91" s="7">
        <v>0</v>
      </c>
      <c r="K91" s="7">
        <v>0</v>
      </c>
      <c r="L91" s="7">
        <f t="shared" si="4"/>
        <v>1222</v>
      </c>
      <c r="M91" s="7">
        <v>-1161</v>
      </c>
      <c r="N91" s="7">
        <v>0</v>
      </c>
      <c r="O91" s="7">
        <v>0</v>
      </c>
      <c r="P91" s="7">
        <f t="shared" si="5"/>
        <v>-1161</v>
      </c>
      <c r="Q91" s="7">
        <f t="shared" si="6"/>
        <v>61</v>
      </c>
      <c r="R91" s="7">
        <f t="shared" si="7"/>
        <v>61</v>
      </c>
      <c r="S91" s="5" t="s">
        <v>475</v>
      </c>
      <c r="T91" s="5">
        <v>100802</v>
      </c>
      <c r="U91" s="5" t="s">
        <v>27</v>
      </c>
      <c r="V91" s="5">
        <v>47040001</v>
      </c>
      <c r="W91" s="5" t="s">
        <v>28</v>
      </c>
    </row>
    <row r="92" spans="2:23" x14ac:dyDescent="0.25">
      <c r="B92" s="4">
        <v>50005807</v>
      </c>
      <c r="C92" s="4">
        <v>0</v>
      </c>
      <c r="D92" s="5">
        <v>21040001</v>
      </c>
      <c r="E92" s="4" t="s">
        <v>488</v>
      </c>
      <c r="F92" s="4">
        <v>1061</v>
      </c>
      <c r="G92" s="6">
        <v>39538</v>
      </c>
      <c r="H92" s="7">
        <v>1250</v>
      </c>
      <c r="I92" s="7">
        <v>0</v>
      </c>
      <c r="J92" s="7">
        <v>0</v>
      </c>
      <c r="K92" s="7">
        <v>0</v>
      </c>
      <c r="L92" s="7">
        <f t="shared" si="4"/>
        <v>1250</v>
      </c>
      <c r="M92" s="7">
        <v>-1188</v>
      </c>
      <c r="N92" s="7">
        <v>0</v>
      </c>
      <c r="O92" s="7">
        <v>0</v>
      </c>
      <c r="P92" s="7">
        <f t="shared" si="5"/>
        <v>-1188</v>
      </c>
      <c r="Q92" s="7">
        <f t="shared" si="6"/>
        <v>62</v>
      </c>
      <c r="R92" s="7">
        <f t="shared" si="7"/>
        <v>62</v>
      </c>
      <c r="S92" s="5" t="s">
        <v>475</v>
      </c>
      <c r="T92" s="5">
        <v>100801</v>
      </c>
      <c r="U92" s="5" t="s">
        <v>32</v>
      </c>
      <c r="V92" s="5">
        <v>47040001</v>
      </c>
      <c r="W92" s="5" t="s">
        <v>28</v>
      </c>
    </row>
    <row r="93" spans="2:23" x14ac:dyDescent="0.25">
      <c r="B93" s="4">
        <v>50005835</v>
      </c>
      <c r="C93" s="4">
        <v>0</v>
      </c>
      <c r="D93" s="5">
        <v>21040001</v>
      </c>
      <c r="E93" s="4" t="s">
        <v>482</v>
      </c>
      <c r="F93" s="4">
        <v>1061</v>
      </c>
      <c r="G93" s="6">
        <v>38912</v>
      </c>
      <c r="H93" s="7">
        <v>1354</v>
      </c>
      <c r="I93" s="7">
        <v>0</v>
      </c>
      <c r="J93" s="7">
        <v>0</v>
      </c>
      <c r="K93" s="7">
        <v>-1354</v>
      </c>
      <c r="L93" s="7">
        <f t="shared" si="4"/>
        <v>0</v>
      </c>
      <c r="M93" s="7">
        <v>-1287</v>
      </c>
      <c r="N93" s="7">
        <v>0</v>
      </c>
      <c r="O93" s="7">
        <v>1287</v>
      </c>
      <c r="P93" s="7">
        <f t="shared" si="5"/>
        <v>0</v>
      </c>
      <c r="Q93" s="7">
        <f t="shared" si="6"/>
        <v>67</v>
      </c>
      <c r="R93" s="7">
        <f t="shared" si="7"/>
        <v>0</v>
      </c>
      <c r="S93" s="5" t="s">
        <v>475</v>
      </c>
      <c r="T93" s="5">
        <v>100801</v>
      </c>
      <c r="U93" s="5" t="s">
        <v>32</v>
      </c>
      <c r="V93" s="5">
        <v>47040001</v>
      </c>
      <c r="W93" s="5" t="s">
        <v>28</v>
      </c>
    </row>
    <row r="94" spans="2:23" x14ac:dyDescent="0.25">
      <c r="B94" s="4">
        <v>50005855</v>
      </c>
      <c r="C94" s="4">
        <v>0</v>
      </c>
      <c r="D94" s="5">
        <v>21040001</v>
      </c>
      <c r="E94" s="4" t="s">
        <v>489</v>
      </c>
      <c r="F94" s="4">
        <v>1061</v>
      </c>
      <c r="G94" s="6">
        <v>38990</v>
      </c>
      <c r="H94" s="7">
        <v>1390</v>
      </c>
      <c r="I94" s="7">
        <v>0</v>
      </c>
      <c r="J94" s="7">
        <v>0</v>
      </c>
      <c r="K94" s="7">
        <v>0</v>
      </c>
      <c r="L94" s="7">
        <f t="shared" si="4"/>
        <v>1390</v>
      </c>
      <c r="M94" s="7">
        <v>-1321</v>
      </c>
      <c r="N94" s="7">
        <v>0</v>
      </c>
      <c r="O94" s="7">
        <v>0</v>
      </c>
      <c r="P94" s="7">
        <f t="shared" si="5"/>
        <v>-1321</v>
      </c>
      <c r="Q94" s="7">
        <f t="shared" si="6"/>
        <v>69</v>
      </c>
      <c r="R94" s="7">
        <f t="shared" si="7"/>
        <v>69</v>
      </c>
      <c r="S94" s="5" t="s">
        <v>475</v>
      </c>
      <c r="T94" s="5">
        <v>100801</v>
      </c>
      <c r="U94" s="5" t="s">
        <v>32</v>
      </c>
      <c r="V94" s="5">
        <v>47040001</v>
      </c>
      <c r="W94" s="5" t="s">
        <v>28</v>
      </c>
    </row>
    <row r="95" spans="2:23" x14ac:dyDescent="0.25">
      <c r="B95" s="4">
        <v>50005898</v>
      </c>
      <c r="C95" s="4">
        <v>0</v>
      </c>
      <c r="D95" s="5">
        <v>21040001</v>
      </c>
      <c r="E95" s="4" t="s">
        <v>490</v>
      </c>
      <c r="F95" s="4">
        <v>1061</v>
      </c>
      <c r="G95" s="6">
        <v>38884</v>
      </c>
      <c r="H95" s="7">
        <v>1482</v>
      </c>
      <c r="I95" s="7">
        <v>0</v>
      </c>
      <c r="J95" s="7">
        <v>0</v>
      </c>
      <c r="K95" s="7">
        <v>0</v>
      </c>
      <c r="L95" s="7">
        <f t="shared" si="4"/>
        <v>1482</v>
      </c>
      <c r="M95" s="7">
        <v>-1408</v>
      </c>
      <c r="N95" s="7">
        <v>0</v>
      </c>
      <c r="O95" s="7">
        <v>0</v>
      </c>
      <c r="P95" s="7">
        <f t="shared" si="5"/>
        <v>-1408</v>
      </c>
      <c r="Q95" s="7">
        <f t="shared" si="6"/>
        <v>74</v>
      </c>
      <c r="R95" s="7">
        <f t="shared" si="7"/>
        <v>74</v>
      </c>
      <c r="S95" s="5" t="s">
        <v>475</v>
      </c>
      <c r="T95" s="5">
        <v>100801</v>
      </c>
      <c r="U95" s="5" t="s">
        <v>32</v>
      </c>
      <c r="V95" s="5">
        <v>47040001</v>
      </c>
      <c r="W95" s="5" t="s">
        <v>28</v>
      </c>
    </row>
    <row r="96" spans="2:23" x14ac:dyDescent="0.25">
      <c r="B96" s="4">
        <v>50005922</v>
      </c>
      <c r="C96" s="4">
        <v>0</v>
      </c>
      <c r="D96" s="5">
        <v>21040001</v>
      </c>
      <c r="E96" s="4" t="s">
        <v>491</v>
      </c>
      <c r="F96" s="4">
        <v>1061</v>
      </c>
      <c r="G96" s="6">
        <v>39099</v>
      </c>
      <c r="H96" s="7">
        <v>1506</v>
      </c>
      <c r="I96" s="7">
        <v>0</v>
      </c>
      <c r="J96" s="7">
        <v>0</v>
      </c>
      <c r="K96" s="7">
        <v>0</v>
      </c>
      <c r="L96" s="7">
        <f t="shared" si="4"/>
        <v>1506</v>
      </c>
      <c r="M96" s="7">
        <v>-1431</v>
      </c>
      <c r="N96" s="7">
        <v>0</v>
      </c>
      <c r="O96" s="7">
        <v>0</v>
      </c>
      <c r="P96" s="7">
        <f t="shared" si="5"/>
        <v>-1431</v>
      </c>
      <c r="Q96" s="7">
        <f t="shared" si="6"/>
        <v>75</v>
      </c>
      <c r="R96" s="7">
        <f t="shared" si="7"/>
        <v>75</v>
      </c>
      <c r="S96" s="5" t="s">
        <v>475</v>
      </c>
      <c r="T96" s="5">
        <v>100801</v>
      </c>
      <c r="U96" s="5" t="s">
        <v>32</v>
      </c>
      <c r="V96" s="5">
        <v>47040001</v>
      </c>
      <c r="W96" s="5" t="s">
        <v>28</v>
      </c>
    </row>
    <row r="97" spans="2:23" x14ac:dyDescent="0.25">
      <c r="B97" s="4">
        <v>50005935</v>
      </c>
      <c r="C97" s="4">
        <v>0</v>
      </c>
      <c r="D97" s="5">
        <v>21040001</v>
      </c>
      <c r="E97" s="4" t="s">
        <v>492</v>
      </c>
      <c r="F97" s="4">
        <v>1061</v>
      </c>
      <c r="G97" s="6">
        <v>38260</v>
      </c>
      <c r="H97" s="7">
        <v>1550</v>
      </c>
      <c r="I97" s="7">
        <v>0</v>
      </c>
      <c r="J97" s="7">
        <v>0</v>
      </c>
      <c r="K97" s="7">
        <v>0</v>
      </c>
      <c r="L97" s="7">
        <f t="shared" si="4"/>
        <v>1550</v>
      </c>
      <c r="M97" s="7">
        <v>-1473</v>
      </c>
      <c r="N97" s="7">
        <v>0</v>
      </c>
      <c r="O97" s="7">
        <v>0</v>
      </c>
      <c r="P97" s="7">
        <f t="shared" si="5"/>
        <v>-1473</v>
      </c>
      <c r="Q97" s="7">
        <f t="shared" si="6"/>
        <v>77</v>
      </c>
      <c r="R97" s="7">
        <f t="shared" si="7"/>
        <v>77</v>
      </c>
      <c r="S97" s="5" t="s">
        <v>475</v>
      </c>
      <c r="T97" s="5">
        <v>100801</v>
      </c>
      <c r="U97" s="5" t="s">
        <v>32</v>
      </c>
      <c r="V97" s="5">
        <v>47040001</v>
      </c>
      <c r="W97" s="5" t="s">
        <v>28</v>
      </c>
    </row>
    <row r="98" spans="2:23" x14ac:dyDescent="0.25">
      <c r="B98" s="4">
        <v>50005938</v>
      </c>
      <c r="C98" s="4">
        <v>0</v>
      </c>
      <c r="D98" s="5">
        <v>21040001</v>
      </c>
      <c r="E98" s="4" t="s">
        <v>493</v>
      </c>
      <c r="F98" s="4">
        <v>1061</v>
      </c>
      <c r="G98" s="6">
        <v>38842</v>
      </c>
      <c r="H98" s="7">
        <v>1570</v>
      </c>
      <c r="I98" s="7">
        <v>0</v>
      </c>
      <c r="J98" s="7">
        <v>0</v>
      </c>
      <c r="K98" s="7">
        <v>-1570</v>
      </c>
      <c r="L98" s="7">
        <f t="shared" si="4"/>
        <v>0</v>
      </c>
      <c r="M98" s="7">
        <v>-1492</v>
      </c>
      <c r="N98" s="7">
        <v>0</v>
      </c>
      <c r="O98" s="7">
        <v>1492</v>
      </c>
      <c r="P98" s="7">
        <f t="shared" si="5"/>
        <v>0</v>
      </c>
      <c r="Q98" s="7">
        <f t="shared" si="6"/>
        <v>78</v>
      </c>
      <c r="R98" s="7">
        <f t="shared" si="7"/>
        <v>0</v>
      </c>
      <c r="S98" s="5" t="s">
        <v>475</v>
      </c>
      <c r="T98" s="5">
        <v>100801</v>
      </c>
      <c r="U98" s="5" t="s">
        <v>32</v>
      </c>
      <c r="V98" s="5">
        <v>47040001</v>
      </c>
      <c r="W98" s="5" t="s">
        <v>28</v>
      </c>
    </row>
    <row r="99" spans="2:23" x14ac:dyDescent="0.25">
      <c r="B99" s="4">
        <v>50005954</v>
      </c>
      <c r="C99" s="4">
        <v>0</v>
      </c>
      <c r="D99" s="5">
        <v>21040001</v>
      </c>
      <c r="E99" s="4" t="s">
        <v>482</v>
      </c>
      <c r="F99" s="4">
        <v>1061</v>
      </c>
      <c r="G99" s="6">
        <v>38843</v>
      </c>
      <c r="H99" s="7">
        <v>1629</v>
      </c>
      <c r="I99" s="7">
        <v>0</v>
      </c>
      <c r="J99" s="7">
        <v>0</v>
      </c>
      <c r="K99" s="7">
        <v>0</v>
      </c>
      <c r="L99" s="7">
        <f t="shared" si="4"/>
        <v>1629</v>
      </c>
      <c r="M99" s="7">
        <v>-1548</v>
      </c>
      <c r="N99" s="7">
        <v>0</v>
      </c>
      <c r="O99" s="7">
        <v>0</v>
      </c>
      <c r="P99" s="7">
        <f t="shared" si="5"/>
        <v>-1548</v>
      </c>
      <c r="Q99" s="7">
        <f t="shared" si="6"/>
        <v>81</v>
      </c>
      <c r="R99" s="7">
        <f t="shared" si="7"/>
        <v>81</v>
      </c>
      <c r="S99" s="5" t="s">
        <v>475</v>
      </c>
      <c r="T99" s="5">
        <v>100801</v>
      </c>
      <c r="U99" s="5" t="s">
        <v>32</v>
      </c>
      <c r="V99" s="5">
        <v>47040001</v>
      </c>
      <c r="W99" s="5" t="s">
        <v>28</v>
      </c>
    </row>
    <row r="100" spans="2:23" x14ac:dyDescent="0.25">
      <c r="B100" s="4">
        <v>50005955</v>
      </c>
      <c r="C100" s="4">
        <v>0</v>
      </c>
      <c r="D100" s="5">
        <v>21040001</v>
      </c>
      <c r="E100" s="4" t="s">
        <v>494</v>
      </c>
      <c r="F100" s="4">
        <v>1062</v>
      </c>
      <c r="G100" s="6">
        <v>38860</v>
      </c>
      <c r="H100" s="7">
        <v>1629</v>
      </c>
      <c r="I100" s="7">
        <v>0</v>
      </c>
      <c r="J100" s="7">
        <v>0</v>
      </c>
      <c r="K100" s="7">
        <v>0</v>
      </c>
      <c r="L100" s="7">
        <f t="shared" si="4"/>
        <v>1629</v>
      </c>
      <c r="M100" s="7">
        <v>-1548</v>
      </c>
      <c r="N100" s="7">
        <v>0</v>
      </c>
      <c r="O100" s="7">
        <v>0</v>
      </c>
      <c r="P100" s="7">
        <f t="shared" si="5"/>
        <v>-1548</v>
      </c>
      <c r="Q100" s="7">
        <f t="shared" si="6"/>
        <v>81</v>
      </c>
      <c r="R100" s="7">
        <f t="shared" si="7"/>
        <v>81</v>
      </c>
      <c r="S100" s="5" t="s">
        <v>475</v>
      </c>
      <c r="T100" s="5">
        <v>100802</v>
      </c>
      <c r="U100" s="5" t="s">
        <v>27</v>
      </c>
      <c r="V100" s="5">
        <v>47040001</v>
      </c>
      <c r="W100" s="5" t="s">
        <v>28</v>
      </c>
    </row>
    <row r="101" spans="2:23" x14ac:dyDescent="0.25">
      <c r="B101" s="4">
        <v>50006010</v>
      </c>
      <c r="C101" s="4">
        <v>0</v>
      </c>
      <c r="D101" s="5">
        <v>21040001</v>
      </c>
      <c r="E101" s="4" t="s">
        <v>495</v>
      </c>
      <c r="F101" s="4">
        <v>1061</v>
      </c>
      <c r="G101" s="6">
        <v>38843</v>
      </c>
      <c r="H101" s="7">
        <v>1770</v>
      </c>
      <c r="I101" s="7">
        <v>0</v>
      </c>
      <c r="J101" s="7">
        <v>0</v>
      </c>
      <c r="K101" s="7">
        <v>0</v>
      </c>
      <c r="L101" s="7">
        <f t="shared" si="4"/>
        <v>1770</v>
      </c>
      <c r="M101" s="7">
        <v>-1682</v>
      </c>
      <c r="N101" s="7">
        <v>0</v>
      </c>
      <c r="O101" s="7">
        <v>0</v>
      </c>
      <c r="P101" s="7">
        <f t="shared" si="5"/>
        <v>-1682</v>
      </c>
      <c r="Q101" s="7">
        <f t="shared" si="6"/>
        <v>88</v>
      </c>
      <c r="R101" s="7">
        <f t="shared" si="7"/>
        <v>88</v>
      </c>
      <c r="S101" s="5" t="s">
        <v>475</v>
      </c>
      <c r="T101" s="5">
        <v>100801</v>
      </c>
      <c r="U101" s="5" t="s">
        <v>32</v>
      </c>
      <c r="V101" s="5">
        <v>47040001</v>
      </c>
      <c r="W101" s="5" t="s">
        <v>28</v>
      </c>
    </row>
    <row r="102" spans="2:23" x14ac:dyDescent="0.25">
      <c r="B102" s="4">
        <v>50006011</v>
      </c>
      <c r="C102" s="4">
        <v>0</v>
      </c>
      <c r="D102" s="5">
        <v>21040001</v>
      </c>
      <c r="E102" s="4" t="s">
        <v>496</v>
      </c>
      <c r="F102" s="4">
        <v>1061</v>
      </c>
      <c r="G102" s="6">
        <v>38868</v>
      </c>
      <c r="H102" s="7">
        <v>1770</v>
      </c>
      <c r="I102" s="7">
        <v>0</v>
      </c>
      <c r="J102" s="7">
        <v>0</v>
      </c>
      <c r="K102" s="7">
        <v>0</v>
      </c>
      <c r="L102" s="7">
        <f t="shared" si="4"/>
        <v>1770</v>
      </c>
      <c r="M102" s="7">
        <v>-1682</v>
      </c>
      <c r="N102" s="7">
        <v>0</v>
      </c>
      <c r="O102" s="7">
        <v>0</v>
      </c>
      <c r="P102" s="7">
        <f t="shared" si="5"/>
        <v>-1682</v>
      </c>
      <c r="Q102" s="7">
        <f t="shared" si="6"/>
        <v>88</v>
      </c>
      <c r="R102" s="7">
        <f t="shared" si="7"/>
        <v>88</v>
      </c>
      <c r="S102" s="5" t="s">
        <v>475</v>
      </c>
      <c r="T102" s="5">
        <v>100801</v>
      </c>
      <c r="U102" s="5" t="s">
        <v>32</v>
      </c>
      <c r="V102" s="5">
        <v>47040001</v>
      </c>
      <c r="W102" s="5" t="s">
        <v>28</v>
      </c>
    </row>
    <row r="103" spans="2:23" x14ac:dyDescent="0.25">
      <c r="B103" s="4">
        <v>50006047</v>
      </c>
      <c r="C103" s="4">
        <v>0</v>
      </c>
      <c r="D103" s="5">
        <v>21040001</v>
      </c>
      <c r="E103" s="4" t="s">
        <v>497</v>
      </c>
      <c r="F103" s="4">
        <v>1061</v>
      </c>
      <c r="G103" s="6">
        <v>38990</v>
      </c>
      <c r="H103" s="7">
        <v>1839</v>
      </c>
      <c r="I103" s="7">
        <v>0</v>
      </c>
      <c r="J103" s="7">
        <v>0</v>
      </c>
      <c r="K103" s="7">
        <v>0</v>
      </c>
      <c r="L103" s="7">
        <f t="shared" si="4"/>
        <v>1839</v>
      </c>
      <c r="M103" s="7">
        <v>-1748</v>
      </c>
      <c r="N103" s="7">
        <v>0</v>
      </c>
      <c r="O103" s="7">
        <v>0</v>
      </c>
      <c r="P103" s="7">
        <f t="shared" si="5"/>
        <v>-1748</v>
      </c>
      <c r="Q103" s="7">
        <f t="shared" si="6"/>
        <v>91</v>
      </c>
      <c r="R103" s="7">
        <f t="shared" si="7"/>
        <v>91</v>
      </c>
      <c r="S103" s="5" t="s">
        <v>475</v>
      </c>
      <c r="T103" s="5">
        <v>100801</v>
      </c>
      <c r="U103" s="5" t="s">
        <v>32</v>
      </c>
      <c r="V103" s="5">
        <v>47040001</v>
      </c>
      <c r="W103" s="5" t="s">
        <v>28</v>
      </c>
    </row>
    <row r="104" spans="2:23" x14ac:dyDescent="0.25">
      <c r="B104" s="4">
        <v>50006049</v>
      </c>
      <c r="C104" s="4">
        <v>0</v>
      </c>
      <c r="D104" s="5">
        <v>21040001</v>
      </c>
      <c r="E104" s="4" t="s">
        <v>498</v>
      </c>
      <c r="F104" s="4">
        <v>1061</v>
      </c>
      <c r="G104" s="6">
        <v>39059</v>
      </c>
      <c r="H104" s="7">
        <v>1840</v>
      </c>
      <c r="I104" s="7">
        <v>0</v>
      </c>
      <c r="J104" s="7">
        <v>0</v>
      </c>
      <c r="K104" s="7">
        <v>0</v>
      </c>
      <c r="L104" s="7">
        <f t="shared" si="4"/>
        <v>1840</v>
      </c>
      <c r="M104" s="7">
        <v>-1748</v>
      </c>
      <c r="N104" s="7">
        <v>0</v>
      </c>
      <c r="O104" s="7">
        <v>0</v>
      </c>
      <c r="P104" s="7">
        <f t="shared" si="5"/>
        <v>-1748</v>
      </c>
      <c r="Q104" s="7">
        <f t="shared" si="6"/>
        <v>92</v>
      </c>
      <c r="R104" s="7">
        <f t="shared" si="7"/>
        <v>92</v>
      </c>
      <c r="S104" s="5" t="s">
        <v>475</v>
      </c>
      <c r="T104" s="5">
        <v>100801</v>
      </c>
      <c r="U104" s="5" t="s">
        <v>32</v>
      </c>
      <c r="V104" s="5">
        <v>47040001</v>
      </c>
      <c r="W104" s="5" t="s">
        <v>28</v>
      </c>
    </row>
    <row r="105" spans="2:23" x14ac:dyDescent="0.25">
      <c r="B105" s="4">
        <v>50006050</v>
      </c>
      <c r="C105" s="4">
        <v>0</v>
      </c>
      <c r="D105" s="5">
        <v>21040001</v>
      </c>
      <c r="E105" s="4" t="s">
        <v>497</v>
      </c>
      <c r="F105" s="4">
        <v>1061</v>
      </c>
      <c r="G105" s="6">
        <v>38869</v>
      </c>
      <c r="H105" s="7">
        <v>1840</v>
      </c>
      <c r="I105" s="7">
        <v>0</v>
      </c>
      <c r="J105" s="7">
        <v>0</v>
      </c>
      <c r="K105" s="7">
        <v>0</v>
      </c>
      <c r="L105" s="7">
        <f t="shared" si="4"/>
        <v>1840</v>
      </c>
      <c r="M105" s="7">
        <v>-1748</v>
      </c>
      <c r="N105" s="7">
        <v>0</v>
      </c>
      <c r="O105" s="7">
        <v>0</v>
      </c>
      <c r="P105" s="7">
        <f t="shared" si="5"/>
        <v>-1748</v>
      </c>
      <c r="Q105" s="7">
        <f t="shared" si="6"/>
        <v>92</v>
      </c>
      <c r="R105" s="7">
        <f t="shared" si="7"/>
        <v>92</v>
      </c>
      <c r="S105" s="5" t="s">
        <v>475</v>
      </c>
      <c r="T105" s="5">
        <v>100801</v>
      </c>
      <c r="U105" s="5" t="s">
        <v>32</v>
      </c>
      <c r="V105" s="5">
        <v>47040001</v>
      </c>
      <c r="W105" s="5" t="s">
        <v>28</v>
      </c>
    </row>
    <row r="106" spans="2:23" x14ac:dyDescent="0.25">
      <c r="B106" s="4">
        <v>50006053</v>
      </c>
      <c r="C106" s="4">
        <v>0</v>
      </c>
      <c r="D106" s="5">
        <v>21040001</v>
      </c>
      <c r="E106" s="4" t="s">
        <v>499</v>
      </c>
      <c r="F106" s="4">
        <v>1061</v>
      </c>
      <c r="G106" s="6">
        <v>39080</v>
      </c>
      <c r="H106" s="7">
        <v>1849</v>
      </c>
      <c r="I106" s="7">
        <v>0</v>
      </c>
      <c r="J106" s="7">
        <v>0</v>
      </c>
      <c r="K106" s="7">
        <v>0</v>
      </c>
      <c r="L106" s="7">
        <f t="shared" si="4"/>
        <v>1849</v>
      </c>
      <c r="M106" s="7">
        <v>-1757</v>
      </c>
      <c r="N106" s="7">
        <v>0</v>
      </c>
      <c r="O106" s="7">
        <v>0</v>
      </c>
      <c r="P106" s="7">
        <f t="shared" si="5"/>
        <v>-1757</v>
      </c>
      <c r="Q106" s="7">
        <f t="shared" si="6"/>
        <v>92</v>
      </c>
      <c r="R106" s="7">
        <f t="shared" si="7"/>
        <v>92</v>
      </c>
      <c r="S106" s="5" t="s">
        <v>475</v>
      </c>
      <c r="T106" s="5">
        <v>100801</v>
      </c>
      <c r="U106" s="5" t="s">
        <v>32</v>
      </c>
      <c r="V106" s="5">
        <v>47040001</v>
      </c>
      <c r="W106" s="5" t="s">
        <v>28</v>
      </c>
    </row>
    <row r="107" spans="2:23" x14ac:dyDescent="0.25">
      <c r="B107" s="4">
        <v>50006054</v>
      </c>
      <c r="C107" s="4">
        <v>0</v>
      </c>
      <c r="D107" s="5">
        <v>21040001</v>
      </c>
      <c r="E107" s="4" t="s">
        <v>499</v>
      </c>
      <c r="F107" s="4">
        <v>1061</v>
      </c>
      <c r="G107" s="6">
        <v>39082</v>
      </c>
      <c r="H107" s="7">
        <v>1849</v>
      </c>
      <c r="I107" s="7">
        <v>0</v>
      </c>
      <c r="J107" s="7">
        <v>0</v>
      </c>
      <c r="K107" s="7">
        <v>0</v>
      </c>
      <c r="L107" s="7">
        <f t="shared" si="4"/>
        <v>1849</v>
      </c>
      <c r="M107" s="7">
        <v>-1757</v>
      </c>
      <c r="N107" s="7">
        <v>0</v>
      </c>
      <c r="O107" s="7">
        <v>0</v>
      </c>
      <c r="P107" s="7">
        <f t="shared" si="5"/>
        <v>-1757</v>
      </c>
      <c r="Q107" s="7">
        <f t="shared" si="6"/>
        <v>92</v>
      </c>
      <c r="R107" s="7">
        <f t="shared" si="7"/>
        <v>92</v>
      </c>
      <c r="S107" s="5" t="s">
        <v>475</v>
      </c>
      <c r="T107" s="5">
        <v>100801</v>
      </c>
      <c r="U107" s="5" t="s">
        <v>32</v>
      </c>
      <c r="V107" s="5">
        <v>47040001</v>
      </c>
      <c r="W107" s="5" t="s">
        <v>28</v>
      </c>
    </row>
    <row r="108" spans="2:23" x14ac:dyDescent="0.25">
      <c r="B108" s="4">
        <v>50006055</v>
      </c>
      <c r="C108" s="4">
        <v>0</v>
      </c>
      <c r="D108" s="5">
        <v>21040001</v>
      </c>
      <c r="E108" s="4" t="s">
        <v>499</v>
      </c>
      <c r="F108" s="4">
        <v>1061</v>
      </c>
      <c r="G108" s="6">
        <v>39080</v>
      </c>
      <c r="H108" s="7">
        <v>1850</v>
      </c>
      <c r="I108" s="7">
        <v>0</v>
      </c>
      <c r="J108" s="7">
        <v>0</v>
      </c>
      <c r="K108" s="7">
        <v>0</v>
      </c>
      <c r="L108" s="7">
        <f t="shared" si="4"/>
        <v>1850</v>
      </c>
      <c r="M108" s="7">
        <v>-1758</v>
      </c>
      <c r="N108" s="7">
        <v>0</v>
      </c>
      <c r="O108" s="7">
        <v>0</v>
      </c>
      <c r="P108" s="7">
        <f t="shared" si="5"/>
        <v>-1758</v>
      </c>
      <c r="Q108" s="7">
        <f t="shared" si="6"/>
        <v>92</v>
      </c>
      <c r="R108" s="7">
        <f t="shared" si="7"/>
        <v>92</v>
      </c>
      <c r="S108" s="5" t="s">
        <v>475</v>
      </c>
      <c r="T108" s="5">
        <v>100801</v>
      </c>
      <c r="U108" s="5" t="s">
        <v>32</v>
      </c>
      <c r="V108" s="5">
        <v>47040001</v>
      </c>
      <c r="W108" s="5" t="s">
        <v>28</v>
      </c>
    </row>
    <row r="109" spans="2:23" x14ac:dyDescent="0.25">
      <c r="B109" s="4">
        <v>50006056</v>
      </c>
      <c r="C109" s="4">
        <v>0</v>
      </c>
      <c r="D109" s="5">
        <v>21040001</v>
      </c>
      <c r="E109" s="4" t="s">
        <v>500</v>
      </c>
      <c r="F109" s="4">
        <v>1061</v>
      </c>
      <c r="G109" s="6">
        <v>39080</v>
      </c>
      <c r="H109" s="7">
        <v>1850</v>
      </c>
      <c r="I109" s="7">
        <v>0</v>
      </c>
      <c r="J109" s="7">
        <v>0</v>
      </c>
      <c r="K109" s="7">
        <v>0</v>
      </c>
      <c r="L109" s="7">
        <f t="shared" si="4"/>
        <v>1850</v>
      </c>
      <c r="M109" s="7">
        <v>-1758</v>
      </c>
      <c r="N109" s="7">
        <v>0</v>
      </c>
      <c r="O109" s="7">
        <v>0</v>
      </c>
      <c r="P109" s="7">
        <f t="shared" si="5"/>
        <v>-1758</v>
      </c>
      <c r="Q109" s="7">
        <f t="shared" si="6"/>
        <v>92</v>
      </c>
      <c r="R109" s="7">
        <f t="shared" si="7"/>
        <v>92</v>
      </c>
      <c r="S109" s="5" t="s">
        <v>475</v>
      </c>
      <c r="T109" s="5">
        <v>100801</v>
      </c>
      <c r="U109" s="5" t="s">
        <v>32</v>
      </c>
      <c r="V109" s="5">
        <v>47040001</v>
      </c>
      <c r="W109" s="5" t="s">
        <v>28</v>
      </c>
    </row>
    <row r="110" spans="2:23" x14ac:dyDescent="0.25">
      <c r="B110" s="4">
        <v>50006068</v>
      </c>
      <c r="C110" s="4">
        <v>0</v>
      </c>
      <c r="D110" s="5">
        <v>21040001</v>
      </c>
      <c r="E110" s="4" t="s">
        <v>501</v>
      </c>
      <c r="F110" s="4">
        <v>1061</v>
      </c>
      <c r="G110" s="6">
        <v>38903</v>
      </c>
      <c r="H110" s="7">
        <v>1892</v>
      </c>
      <c r="I110" s="7">
        <v>0</v>
      </c>
      <c r="J110" s="7">
        <v>0</v>
      </c>
      <c r="K110" s="7">
        <v>0</v>
      </c>
      <c r="L110" s="7">
        <f t="shared" si="4"/>
        <v>1892</v>
      </c>
      <c r="M110" s="7">
        <v>-1798</v>
      </c>
      <c r="N110" s="7">
        <v>0</v>
      </c>
      <c r="O110" s="7">
        <v>0</v>
      </c>
      <c r="P110" s="7">
        <f t="shared" si="5"/>
        <v>-1798</v>
      </c>
      <c r="Q110" s="7">
        <f t="shared" si="6"/>
        <v>94</v>
      </c>
      <c r="R110" s="7">
        <f t="shared" si="7"/>
        <v>94</v>
      </c>
      <c r="S110" s="5" t="s">
        <v>475</v>
      </c>
      <c r="T110" s="5">
        <v>100801</v>
      </c>
      <c r="U110" s="5" t="s">
        <v>32</v>
      </c>
      <c r="V110" s="5">
        <v>47040001</v>
      </c>
      <c r="W110" s="5" t="s">
        <v>28</v>
      </c>
    </row>
    <row r="111" spans="2:23" x14ac:dyDescent="0.25">
      <c r="B111" s="4">
        <v>50006069</v>
      </c>
      <c r="C111" s="4">
        <v>0</v>
      </c>
      <c r="D111" s="5">
        <v>21040001</v>
      </c>
      <c r="E111" s="4" t="s">
        <v>501</v>
      </c>
      <c r="F111" s="4">
        <v>1061</v>
      </c>
      <c r="G111" s="6">
        <v>38905</v>
      </c>
      <c r="H111" s="7">
        <v>1892</v>
      </c>
      <c r="I111" s="7">
        <v>0</v>
      </c>
      <c r="J111" s="7">
        <v>0</v>
      </c>
      <c r="K111" s="7">
        <v>0</v>
      </c>
      <c r="L111" s="7">
        <f t="shared" si="4"/>
        <v>1892</v>
      </c>
      <c r="M111" s="7">
        <v>-1798</v>
      </c>
      <c r="N111" s="7">
        <v>0</v>
      </c>
      <c r="O111" s="7">
        <v>0</v>
      </c>
      <c r="P111" s="7">
        <f t="shared" si="5"/>
        <v>-1798</v>
      </c>
      <c r="Q111" s="7">
        <f t="shared" si="6"/>
        <v>94</v>
      </c>
      <c r="R111" s="7">
        <f t="shared" si="7"/>
        <v>94</v>
      </c>
      <c r="S111" s="5" t="s">
        <v>475</v>
      </c>
      <c r="T111" s="5">
        <v>100801</v>
      </c>
      <c r="U111" s="5" t="s">
        <v>32</v>
      </c>
      <c r="V111" s="5">
        <v>47040001</v>
      </c>
      <c r="W111" s="5" t="s">
        <v>28</v>
      </c>
    </row>
    <row r="112" spans="2:23" x14ac:dyDescent="0.25">
      <c r="B112" s="4">
        <v>50006074</v>
      </c>
      <c r="C112" s="4">
        <v>0</v>
      </c>
      <c r="D112" s="5">
        <v>21040001</v>
      </c>
      <c r="E112" s="4" t="s">
        <v>502</v>
      </c>
      <c r="F112" s="4">
        <v>1062</v>
      </c>
      <c r="G112" s="6">
        <v>38838</v>
      </c>
      <c r="H112" s="7">
        <v>1914</v>
      </c>
      <c r="I112" s="7">
        <v>0</v>
      </c>
      <c r="J112" s="7">
        <v>0</v>
      </c>
      <c r="K112" s="7">
        <v>0</v>
      </c>
      <c r="L112" s="7">
        <f t="shared" si="4"/>
        <v>1914</v>
      </c>
      <c r="M112" s="7">
        <v>-1819</v>
      </c>
      <c r="N112" s="7">
        <v>0</v>
      </c>
      <c r="O112" s="7">
        <v>0</v>
      </c>
      <c r="P112" s="7">
        <f t="shared" si="5"/>
        <v>-1819</v>
      </c>
      <c r="Q112" s="7">
        <f t="shared" si="6"/>
        <v>95</v>
      </c>
      <c r="R112" s="7">
        <f t="shared" si="7"/>
        <v>95</v>
      </c>
      <c r="S112" s="5" t="s">
        <v>475</v>
      </c>
      <c r="T112" s="5">
        <v>100802</v>
      </c>
      <c r="U112" s="5" t="s">
        <v>27</v>
      </c>
      <c r="V112" s="5">
        <v>47040001</v>
      </c>
      <c r="W112" s="5" t="s">
        <v>28</v>
      </c>
    </row>
    <row r="113" spans="2:23" x14ac:dyDescent="0.25">
      <c r="B113" s="4">
        <v>50006088</v>
      </c>
      <c r="C113" s="4">
        <v>0</v>
      </c>
      <c r="D113" s="5">
        <v>21040001</v>
      </c>
      <c r="E113" s="4" t="s">
        <v>503</v>
      </c>
      <c r="F113" s="4">
        <v>1061</v>
      </c>
      <c r="G113" s="6">
        <v>38983</v>
      </c>
      <c r="H113" s="7">
        <v>2007</v>
      </c>
      <c r="I113" s="7">
        <v>0</v>
      </c>
      <c r="J113" s="7">
        <v>0</v>
      </c>
      <c r="K113" s="7">
        <v>0</v>
      </c>
      <c r="L113" s="7">
        <f t="shared" si="4"/>
        <v>2007</v>
      </c>
      <c r="M113" s="7">
        <v>-1907</v>
      </c>
      <c r="N113" s="7">
        <v>0</v>
      </c>
      <c r="O113" s="7">
        <v>0</v>
      </c>
      <c r="P113" s="7">
        <f t="shared" si="5"/>
        <v>-1907</v>
      </c>
      <c r="Q113" s="7">
        <f t="shared" si="6"/>
        <v>100</v>
      </c>
      <c r="R113" s="7">
        <f t="shared" si="7"/>
        <v>100</v>
      </c>
      <c r="S113" s="5" t="s">
        <v>475</v>
      </c>
      <c r="T113" s="5">
        <v>100801</v>
      </c>
      <c r="U113" s="5" t="s">
        <v>32</v>
      </c>
      <c r="V113" s="5">
        <v>47040001</v>
      </c>
      <c r="W113" s="5" t="s">
        <v>28</v>
      </c>
    </row>
    <row r="114" spans="2:23" x14ac:dyDescent="0.25">
      <c r="B114" s="4">
        <v>50006089</v>
      </c>
      <c r="C114" s="4">
        <v>0</v>
      </c>
      <c r="D114" s="5">
        <v>21040001</v>
      </c>
      <c r="E114" s="4" t="s">
        <v>504</v>
      </c>
      <c r="F114" s="4">
        <v>1061</v>
      </c>
      <c r="G114" s="6">
        <v>38983</v>
      </c>
      <c r="H114" s="7">
        <v>2007</v>
      </c>
      <c r="I114" s="7">
        <v>0</v>
      </c>
      <c r="J114" s="7">
        <v>0</v>
      </c>
      <c r="K114" s="7">
        <v>0</v>
      </c>
      <c r="L114" s="7">
        <f t="shared" si="4"/>
        <v>2007</v>
      </c>
      <c r="M114" s="7">
        <v>-1907</v>
      </c>
      <c r="N114" s="7">
        <v>0</v>
      </c>
      <c r="O114" s="7">
        <v>0</v>
      </c>
      <c r="P114" s="7">
        <f t="shared" si="5"/>
        <v>-1907</v>
      </c>
      <c r="Q114" s="7">
        <f t="shared" si="6"/>
        <v>100</v>
      </c>
      <c r="R114" s="7">
        <f t="shared" si="7"/>
        <v>100</v>
      </c>
      <c r="S114" s="5" t="s">
        <v>475</v>
      </c>
      <c r="T114" s="5">
        <v>100801</v>
      </c>
      <c r="U114" s="5" t="s">
        <v>32</v>
      </c>
      <c r="V114" s="5">
        <v>47040001</v>
      </c>
      <c r="W114" s="5" t="s">
        <v>28</v>
      </c>
    </row>
    <row r="115" spans="2:23" x14ac:dyDescent="0.25">
      <c r="B115" s="4">
        <v>50006093</v>
      </c>
      <c r="C115" s="4">
        <v>0</v>
      </c>
      <c r="D115" s="5">
        <v>21040001</v>
      </c>
      <c r="E115" s="4" t="s">
        <v>505</v>
      </c>
      <c r="F115" s="4">
        <v>1061</v>
      </c>
      <c r="G115" s="6">
        <v>38843</v>
      </c>
      <c r="H115" s="7">
        <v>2029</v>
      </c>
      <c r="I115" s="7">
        <v>0</v>
      </c>
      <c r="J115" s="7">
        <v>0</v>
      </c>
      <c r="K115" s="7">
        <v>0</v>
      </c>
      <c r="L115" s="7">
        <f t="shared" si="4"/>
        <v>2029</v>
      </c>
      <c r="M115" s="7">
        <v>-1928</v>
      </c>
      <c r="N115" s="7">
        <v>0</v>
      </c>
      <c r="O115" s="7">
        <v>0</v>
      </c>
      <c r="P115" s="7">
        <f t="shared" si="5"/>
        <v>-1928</v>
      </c>
      <c r="Q115" s="7">
        <f t="shared" si="6"/>
        <v>101</v>
      </c>
      <c r="R115" s="7">
        <f t="shared" si="7"/>
        <v>101</v>
      </c>
      <c r="S115" s="5" t="s">
        <v>475</v>
      </c>
      <c r="T115" s="5">
        <v>100801</v>
      </c>
      <c r="U115" s="5" t="s">
        <v>32</v>
      </c>
      <c r="V115" s="5">
        <v>47040001</v>
      </c>
      <c r="W115" s="5" t="s">
        <v>28</v>
      </c>
    </row>
    <row r="116" spans="2:23" x14ac:dyDescent="0.25">
      <c r="B116" s="4">
        <v>50006094</v>
      </c>
      <c r="C116" s="4">
        <v>0</v>
      </c>
      <c r="D116" s="5">
        <v>21040001</v>
      </c>
      <c r="E116" s="4" t="s">
        <v>506</v>
      </c>
      <c r="F116" s="4">
        <v>1061</v>
      </c>
      <c r="G116" s="6">
        <v>38843</v>
      </c>
      <c r="H116" s="7">
        <v>2029</v>
      </c>
      <c r="I116" s="7">
        <v>0</v>
      </c>
      <c r="J116" s="7">
        <v>0</v>
      </c>
      <c r="K116" s="7">
        <v>0</v>
      </c>
      <c r="L116" s="7">
        <f t="shared" si="4"/>
        <v>2029</v>
      </c>
      <c r="M116" s="7">
        <v>-1928</v>
      </c>
      <c r="N116" s="7">
        <v>0</v>
      </c>
      <c r="O116" s="7">
        <v>0</v>
      </c>
      <c r="P116" s="7">
        <f t="shared" si="5"/>
        <v>-1928</v>
      </c>
      <c r="Q116" s="7">
        <f t="shared" si="6"/>
        <v>101</v>
      </c>
      <c r="R116" s="7">
        <f t="shared" si="7"/>
        <v>101</v>
      </c>
      <c r="S116" s="5" t="s">
        <v>475</v>
      </c>
      <c r="T116" s="5">
        <v>100801</v>
      </c>
      <c r="U116" s="5" t="s">
        <v>32</v>
      </c>
      <c r="V116" s="5">
        <v>47040001</v>
      </c>
      <c r="W116" s="5" t="s">
        <v>28</v>
      </c>
    </row>
    <row r="117" spans="2:23" x14ac:dyDescent="0.25">
      <c r="B117" s="4">
        <v>50006117</v>
      </c>
      <c r="C117" s="4">
        <v>0</v>
      </c>
      <c r="D117" s="5">
        <v>21040001</v>
      </c>
      <c r="E117" s="4" t="s">
        <v>507</v>
      </c>
      <c r="F117" s="4">
        <v>1061</v>
      </c>
      <c r="G117" s="6">
        <v>38955</v>
      </c>
      <c r="H117" s="7">
        <v>2114</v>
      </c>
      <c r="I117" s="7">
        <v>0</v>
      </c>
      <c r="J117" s="7">
        <v>0</v>
      </c>
      <c r="K117" s="7">
        <v>0</v>
      </c>
      <c r="L117" s="7">
        <f t="shared" si="4"/>
        <v>2114</v>
      </c>
      <c r="M117" s="7">
        <v>-2009</v>
      </c>
      <c r="N117" s="7">
        <v>0</v>
      </c>
      <c r="O117" s="7">
        <v>0</v>
      </c>
      <c r="P117" s="7">
        <f t="shared" si="5"/>
        <v>-2009</v>
      </c>
      <c r="Q117" s="7">
        <f t="shared" si="6"/>
        <v>105</v>
      </c>
      <c r="R117" s="7">
        <f t="shared" si="7"/>
        <v>105</v>
      </c>
      <c r="S117" s="5" t="s">
        <v>475</v>
      </c>
      <c r="T117" s="5">
        <v>100801</v>
      </c>
      <c r="U117" s="5" t="s">
        <v>32</v>
      </c>
      <c r="V117" s="5">
        <v>47040001</v>
      </c>
      <c r="W117" s="5" t="s">
        <v>28</v>
      </c>
    </row>
    <row r="118" spans="2:23" x14ac:dyDescent="0.25">
      <c r="B118" s="4">
        <v>50006149</v>
      </c>
      <c r="C118" s="4">
        <v>0</v>
      </c>
      <c r="D118" s="5">
        <v>21040001</v>
      </c>
      <c r="E118" s="4" t="s">
        <v>508</v>
      </c>
      <c r="F118" s="4">
        <v>1061</v>
      </c>
      <c r="G118" s="6">
        <v>39080</v>
      </c>
      <c r="H118" s="7">
        <v>2259</v>
      </c>
      <c r="I118" s="7">
        <v>0</v>
      </c>
      <c r="J118" s="7">
        <v>0</v>
      </c>
      <c r="K118" s="7">
        <v>0</v>
      </c>
      <c r="L118" s="7">
        <f t="shared" si="4"/>
        <v>2259</v>
      </c>
      <c r="M118" s="7">
        <v>-2147</v>
      </c>
      <c r="N118" s="7">
        <v>0</v>
      </c>
      <c r="O118" s="7">
        <v>0</v>
      </c>
      <c r="P118" s="7">
        <f t="shared" si="5"/>
        <v>-2147</v>
      </c>
      <c r="Q118" s="7">
        <f t="shared" si="6"/>
        <v>112</v>
      </c>
      <c r="R118" s="7">
        <f t="shared" si="7"/>
        <v>112</v>
      </c>
      <c r="S118" s="5" t="s">
        <v>475</v>
      </c>
      <c r="T118" s="5">
        <v>100801</v>
      </c>
      <c r="U118" s="5" t="s">
        <v>32</v>
      </c>
      <c r="V118" s="5">
        <v>47040001</v>
      </c>
      <c r="W118" s="5" t="s">
        <v>28</v>
      </c>
    </row>
    <row r="119" spans="2:23" x14ac:dyDescent="0.25">
      <c r="B119" s="4">
        <v>50006172</v>
      </c>
      <c r="C119" s="4">
        <v>0</v>
      </c>
      <c r="D119" s="5">
        <v>21040001</v>
      </c>
      <c r="E119" s="4" t="s">
        <v>509</v>
      </c>
      <c r="F119" s="4">
        <v>1061</v>
      </c>
      <c r="G119" s="6">
        <v>39082</v>
      </c>
      <c r="H119" s="7">
        <v>2356</v>
      </c>
      <c r="I119" s="7">
        <v>0</v>
      </c>
      <c r="J119" s="7">
        <v>0</v>
      </c>
      <c r="K119" s="7">
        <v>-2356</v>
      </c>
      <c r="L119" s="7">
        <f t="shared" si="4"/>
        <v>0</v>
      </c>
      <c r="M119" s="7">
        <v>-2239</v>
      </c>
      <c r="N119" s="7">
        <v>0</v>
      </c>
      <c r="O119" s="7">
        <v>2239</v>
      </c>
      <c r="P119" s="7">
        <f t="shared" si="5"/>
        <v>0</v>
      </c>
      <c r="Q119" s="7">
        <f t="shared" si="6"/>
        <v>117</v>
      </c>
      <c r="R119" s="7">
        <f t="shared" si="7"/>
        <v>0</v>
      </c>
      <c r="S119" s="5" t="s">
        <v>475</v>
      </c>
      <c r="T119" s="5">
        <v>100801</v>
      </c>
      <c r="U119" s="5" t="s">
        <v>32</v>
      </c>
      <c r="V119" s="5">
        <v>47040001</v>
      </c>
      <c r="W119" s="5" t="s">
        <v>28</v>
      </c>
    </row>
    <row r="120" spans="2:23" x14ac:dyDescent="0.25">
      <c r="B120" s="4">
        <v>50006173</v>
      </c>
      <c r="C120" s="4">
        <v>0</v>
      </c>
      <c r="D120" s="5">
        <v>21040001</v>
      </c>
      <c r="E120" s="4" t="s">
        <v>509</v>
      </c>
      <c r="F120" s="4">
        <v>1061</v>
      </c>
      <c r="G120" s="6">
        <v>39063</v>
      </c>
      <c r="H120" s="7">
        <v>2356</v>
      </c>
      <c r="I120" s="7">
        <v>0</v>
      </c>
      <c r="J120" s="7">
        <v>0</v>
      </c>
      <c r="K120" s="7">
        <v>0</v>
      </c>
      <c r="L120" s="7">
        <f t="shared" si="4"/>
        <v>2356</v>
      </c>
      <c r="M120" s="7">
        <v>-2239</v>
      </c>
      <c r="N120" s="7">
        <v>0</v>
      </c>
      <c r="O120" s="7">
        <v>0</v>
      </c>
      <c r="P120" s="7">
        <f t="shared" si="5"/>
        <v>-2239</v>
      </c>
      <c r="Q120" s="7">
        <f t="shared" si="6"/>
        <v>117</v>
      </c>
      <c r="R120" s="7">
        <f t="shared" si="7"/>
        <v>117</v>
      </c>
      <c r="S120" s="5" t="s">
        <v>475</v>
      </c>
      <c r="T120" s="5">
        <v>100801</v>
      </c>
      <c r="U120" s="5" t="s">
        <v>32</v>
      </c>
      <c r="V120" s="5">
        <v>47040001</v>
      </c>
      <c r="W120" s="5" t="s">
        <v>28</v>
      </c>
    </row>
    <row r="121" spans="2:23" x14ac:dyDescent="0.25">
      <c r="B121" s="4">
        <v>50006174</v>
      </c>
      <c r="C121" s="4">
        <v>0</v>
      </c>
      <c r="D121" s="5">
        <v>21040001</v>
      </c>
      <c r="E121" s="4" t="s">
        <v>509</v>
      </c>
      <c r="F121" s="4">
        <v>1061</v>
      </c>
      <c r="G121" s="6">
        <v>39079</v>
      </c>
      <c r="H121" s="7">
        <v>2356</v>
      </c>
      <c r="I121" s="7">
        <v>0</v>
      </c>
      <c r="J121" s="7">
        <v>0</v>
      </c>
      <c r="K121" s="7">
        <v>0</v>
      </c>
      <c r="L121" s="7">
        <f t="shared" si="4"/>
        <v>2356</v>
      </c>
      <c r="M121" s="7">
        <v>-2239</v>
      </c>
      <c r="N121" s="7">
        <v>0</v>
      </c>
      <c r="O121" s="7">
        <v>0</v>
      </c>
      <c r="P121" s="7">
        <f t="shared" si="5"/>
        <v>-2239</v>
      </c>
      <c r="Q121" s="7">
        <f t="shared" si="6"/>
        <v>117</v>
      </c>
      <c r="R121" s="7">
        <f t="shared" si="7"/>
        <v>117</v>
      </c>
      <c r="S121" s="5" t="s">
        <v>475</v>
      </c>
      <c r="T121" s="5">
        <v>100801</v>
      </c>
      <c r="U121" s="5" t="s">
        <v>32</v>
      </c>
      <c r="V121" s="5">
        <v>47040001</v>
      </c>
      <c r="W121" s="5" t="s">
        <v>28</v>
      </c>
    </row>
    <row r="122" spans="2:23" x14ac:dyDescent="0.25">
      <c r="B122" s="4">
        <v>50006196</v>
      </c>
      <c r="C122" s="4">
        <v>0</v>
      </c>
      <c r="D122" s="5">
        <v>21040001</v>
      </c>
      <c r="E122" s="4" t="s">
        <v>487</v>
      </c>
      <c r="F122" s="4">
        <v>1062</v>
      </c>
      <c r="G122" s="6">
        <v>38961</v>
      </c>
      <c r="H122" s="7">
        <v>2435</v>
      </c>
      <c r="I122" s="7">
        <v>0</v>
      </c>
      <c r="J122" s="7">
        <v>0</v>
      </c>
      <c r="K122" s="7">
        <v>0</v>
      </c>
      <c r="L122" s="7">
        <f t="shared" si="4"/>
        <v>2435</v>
      </c>
      <c r="M122" s="7">
        <v>-2314</v>
      </c>
      <c r="N122" s="7">
        <v>0</v>
      </c>
      <c r="O122" s="7">
        <v>0</v>
      </c>
      <c r="P122" s="7">
        <f t="shared" si="5"/>
        <v>-2314</v>
      </c>
      <c r="Q122" s="7">
        <f t="shared" si="6"/>
        <v>121</v>
      </c>
      <c r="R122" s="7">
        <f t="shared" si="7"/>
        <v>121</v>
      </c>
      <c r="S122" s="5" t="s">
        <v>475</v>
      </c>
      <c r="T122" s="5">
        <v>100802</v>
      </c>
      <c r="U122" s="5" t="s">
        <v>27</v>
      </c>
      <c r="V122" s="5">
        <v>47040001</v>
      </c>
      <c r="W122" s="5" t="s">
        <v>28</v>
      </c>
    </row>
    <row r="123" spans="2:23" x14ac:dyDescent="0.25">
      <c r="B123" s="4">
        <v>50006207</v>
      </c>
      <c r="C123" s="4">
        <v>0</v>
      </c>
      <c r="D123" s="5">
        <v>21040001</v>
      </c>
      <c r="E123" s="4" t="s">
        <v>509</v>
      </c>
      <c r="F123" s="4">
        <v>1061</v>
      </c>
      <c r="G123" s="6">
        <v>39014</v>
      </c>
      <c r="H123" s="7">
        <v>2454</v>
      </c>
      <c r="I123" s="7">
        <v>0</v>
      </c>
      <c r="J123" s="7">
        <v>0</v>
      </c>
      <c r="K123" s="7">
        <v>0</v>
      </c>
      <c r="L123" s="7">
        <f t="shared" si="4"/>
        <v>2454</v>
      </c>
      <c r="M123" s="7">
        <v>-2332</v>
      </c>
      <c r="N123" s="7">
        <v>0</v>
      </c>
      <c r="O123" s="7">
        <v>0</v>
      </c>
      <c r="P123" s="7">
        <f t="shared" si="5"/>
        <v>-2332</v>
      </c>
      <c r="Q123" s="7">
        <f t="shared" si="6"/>
        <v>122</v>
      </c>
      <c r="R123" s="7">
        <f t="shared" si="7"/>
        <v>122</v>
      </c>
      <c r="S123" s="5" t="s">
        <v>475</v>
      </c>
      <c r="T123" s="5">
        <v>100801</v>
      </c>
      <c r="U123" s="5" t="s">
        <v>32</v>
      </c>
      <c r="V123" s="5">
        <v>47040001</v>
      </c>
      <c r="W123" s="5" t="s">
        <v>28</v>
      </c>
    </row>
    <row r="124" spans="2:23" x14ac:dyDescent="0.25">
      <c r="B124" s="4">
        <v>50006233</v>
      </c>
      <c r="C124" s="4">
        <v>0</v>
      </c>
      <c r="D124" s="5">
        <v>21040001</v>
      </c>
      <c r="E124" s="4" t="s">
        <v>510</v>
      </c>
      <c r="F124" s="4">
        <v>1061</v>
      </c>
      <c r="G124" s="6">
        <v>39082</v>
      </c>
      <c r="H124" s="7">
        <v>2500</v>
      </c>
      <c r="I124" s="7">
        <v>0</v>
      </c>
      <c r="J124" s="7">
        <v>0</v>
      </c>
      <c r="K124" s="7">
        <v>0</v>
      </c>
      <c r="L124" s="7">
        <f t="shared" si="4"/>
        <v>2500</v>
      </c>
      <c r="M124" s="7">
        <v>-2375</v>
      </c>
      <c r="N124" s="7">
        <v>0</v>
      </c>
      <c r="O124" s="7">
        <v>0</v>
      </c>
      <c r="P124" s="7">
        <f t="shared" si="5"/>
        <v>-2375</v>
      </c>
      <c r="Q124" s="7">
        <f t="shared" si="6"/>
        <v>125</v>
      </c>
      <c r="R124" s="7">
        <f t="shared" si="7"/>
        <v>125</v>
      </c>
      <c r="S124" s="5" t="s">
        <v>475</v>
      </c>
      <c r="T124" s="5">
        <v>100801</v>
      </c>
      <c r="U124" s="5" t="s">
        <v>32</v>
      </c>
      <c r="V124" s="5">
        <v>47040001</v>
      </c>
      <c r="W124" s="5" t="s">
        <v>28</v>
      </c>
    </row>
    <row r="125" spans="2:23" x14ac:dyDescent="0.25">
      <c r="B125" s="4">
        <v>50006234</v>
      </c>
      <c r="C125" s="4">
        <v>0</v>
      </c>
      <c r="D125" s="5">
        <v>21040001</v>
      </c>
      <c r="E125" s="4" t="s">
        <v>511</v>
      </c>
      <c r="F125" s="4">
        <v>1061</v>
      </c>
      <c r="G125" s="6">
        <v>39082</v>
      </c>
      <c r="H125" s="7">
        <v>2500</v>
      </c>
      <c r="I125" s="7">
        <v>0</v>
      </c>
      <c r="J125" s="7">
        <v>0</v>
      </c>
      <c r="K125" s="7">
        <v>0</v>
      </c>
      <c r="L125" s="7">
        <f t="shared" si="4"/>
        <v>2500</v>
      </c>
      <c r="M125" s="7">
        <v>-2375</v>
      </c>
      <c r="N125" s="7">
        <v>0</v>
      </c>
      <c r="O125" s="7">
        <v>0</v>
      </c>
      <c r="P125" s="7">
        <f t="shared" si="5"/>
        <v>-2375</v>
      </c>
      <c r="Q125" s="7">
        <f t="shared" si="6"/>
        <v>125</v>
      </c>
      <c r="R125" s="7">
        <f t="shared" si="7"/>
        <v>125</v>
      </c>
      <c r="S125" s="5" t="s">
        <v>475</v>
      </c>
      <c r="T125" s="5">
        <v>100801</v>
      </c>
      <c r="U125" s="5" t="s">
        <v>32</v>
      </c>
      <c r="V125" s="5">
        <v>47040001</v>
      </c>
      <c r="W125" s="5" t="s">
        <v>28</v>
      </c>
    </row>
    <row r="126" spans="2:23" x14ac:dyDescent="0.25">
      <c r="B126" s="4">
        <v>50006246</v>
      </c>
      <c r="C126" s="4">
        <v>0</v>
      </c>
      <c r="D126" s="5">
        <v>21040001</v>
      </c>
      <c r="E126" s="4" t="s">
        <v>512</v>
      </c>
      <c r="F126" s="4">
        <v>1061</v>
      </c>
      <c r="G126" s="6">
        <v>38942</v>
      </c>
      <c r="H126" s="7">
        <v>2600</v>
      </c>
      <c r="I126" s="7">
        <v>0</v>
      </c>
      <c r="J126" s="7">
        <v>0</v>
      </c>
      <c r="K126" s="7">
        <v>0</v>
      </c>
      <c r="L126" s="7">
        <f t="shared" si="4"/>
        <v>2600</v>
      </c>
      <c r="M126" s="7">
        <v>-2470</v>
      </c>
      <c r="N126" s="7">
        <v>0</v>
      </c>
      <c r="O126" s="7">
        <v>0</v>
      </c>
      <c r="P126" s="7">
        <f t="shared" si="5"/>
        <v>-2470</v>
      </c>
      <c r="Q126" s="7">
        <f t="shared" si="6"/>
        <v>130</v>
      </c>
      <c r="R126" s="7">
        <f t="shared" si="7"/>
        <v>130</v>
      </c>
      <c r="S126" s="5" t="s">
        <v>475</v>
      </c>
      <c r="T126" s="5">
        <v>100801</v>
      </c>
      <c r="U126" s="5" t="s">
        <v>32</v>
      </c>
      <c r="V126" s="5">
        <v>47040001</v>
      </c>
      <c r="W126" s="5" t="s">
        <v>28</v>
      </c>
    </row>
    <row r="127" spans="2:23" x14ac:dyDescent="0.25">
      <c r="B127" s="4">
        <v>50006247</v>
      </c>
      <c r="C127" s="4">
        <v>0</v>
      </c>
      <c r="D127" s="5">
        <v>21040001</v>
      </c>
      <c r="E127" s="4" t="s">
        <v>512</v>
      </c>
      <c r="F127" s="4">
        <v>1061</v>
      </c>
      <c r="G127" s="6">
        <v>38943</v>
      </c>
      <c r="H127" s="7">
        <v>2600</v>
      </c>
      <c r="I127" s="7">
        <v>0</v>
      </c>
      <c r="J127" s="7">
        <v>0</v>
      </c>
      <c r="K127" s="7">
        <v>0</v>
      </c>
      <c r="L127" s="7">
        <f t="shared" si="4"/>
        <v>2600</v>
      </c>
      <c r="M127" s="7">
        <v>-2470</v>
      </c>
      <c r="N127" s="7">
        <v>0</v>
      </c>
      <c r="O127" s="7">
        <v>0</v>
      </c>
      <c r="P127" s="7">
        <f t="shared" si="5"/>
        <v>-2470</v>
      </c>
      <c r="Q127" s="7">
        <f t="shared" si="6"/>
        <v>130</v>
      </c>
      <c r="R127" s="7">
        <f t="shared" si="7"/>
        <v>130</v>
      </c>
      <c r="S127" s="5" t="s">
        <v>475</v>
      </c>
      <c r="T127" s="5">
        <v>100801</v>
      </c>
      <c r="U127" s="5" t="s">
        <v>32</v>
      </c>
      <c r="V127" s="5">
        <v>47040001</v>
      </c>
      <c r="W127" s="5" t="s">
        <v>28</v>
      </c>
    </row>
    <row r="128" spans="2:23" x14ac:dyDescent="0.25">
      <c r="B128" s="4">
        <v>50006277</v>
      </c>
      <c r="C128" s="4">
        <v>0</v>
      </c>
      <c r="D128" s="5">
        <v>21040001</v>
      </c>
      <c r="E128" s="4" t="s">
        <v>513</v>
      </c>
      <c r="F128" s="4">
        <v>1061</v>
      </c>
      <c r="G128" s="6">
        <v>39068</v>
      </c>
      <c r="H128" s="7">
        <v>2750</v>
      </c>
      <c r="I128" s="7">
        <v>0</v>
      </c>
      <c r="J128" s="7">
        <v>0</v>
      </c>
      <c r="K128" s="7">
        <v>0</v>
      </c>
      <c r="L128" s="7">
        <f t="shared" si="4"/>
        <v>2750</v>
      </c>
      <c r="M128" s="7">
        <v>-2613</v>
      </c>
      <c r="N128" s="7">
        <v>0</v>
      </c>
      <c r="O128" s="7">
        <v>0</v>
      </c>
      <c r="P128" s="7">
        <f t="shared" si="5"/>
        <v>-2613</v>
      </c>
      <c r="Q128" s="7">
        <f t="shared" si="6"/>
        <v>137</v>
      </c>
      <c r="R128" s="7">
        <f t="shared" si="7"/>
        <v>137</v>
      </c>
      <c r="S128" s="5" t="s">
        <v>475</v>
      </c>
      <c r="T128" s="5">
        <v>100801</v>
      </c>
      <c r="U128" s="5" t="s">
        <v>32</v>
      </c>
      <c r="V128" s="5">
        <v>47040001</v>
      </c>
      <c r="W128" s="5" t="s">
        <v>28</v>
      </c>
    </row>
    <row r="129" spans="2:23" x14ac:dyDescent="0.25">
      <c r="B129" s="4">
        <v>50006283</v>
      </c>
      <c r="C129" s="4">
        <v>0</v>
      </c>
      <c r="D129" s="5">
        <v>21040001</v>
      </c>
      <c r="E129" s="4" t="s">
        <v>479</v>
      </c>
      <c r="F129" s="4">
        <v>1061</v>
      </c>
      <c r="G129" s="6">
        <v>38827</v>
      </c>
      <c r="H129" s="7">
        <v>2763</v>
      </c>
      <c r="I129" s="7">
        <v>0</v>
      </c>
      <c r="J129" s="7">
        <v>0</v>
      </c>
      <c r="K129" s="7">
        <v>0</v>
      </c>
      <c r="L129" s="7">
        <f t="shared" si="4"/>
        <v>2763</v>
      </c>
      <c r="M129" s="7">
        <v>-2625</v>
      </c>
      <c r="N129" s="7">
        <v>0</v>
      </c>
      <c r="O129" s="7">
        <v>0</v>
      </c>
      <c r="P129" s="7">
        <f t="shared" si="5"/>
        <v>-2625</v>
      </c>
      <c r="Q129" s="7">
        <f t="shared" si="6"/>
        <v>138</v>
      </c>
      <c r="R129" s="7">
        <f t="shared" si="7"/>
        <v>138</v>
      </c>
      <c r="S129" s="5" t="s">
        <v>475</v>
      </c>
      <c r="T129" s="5">
        <v>100801</v>
      </c>
      <c r="U129" s="5" t="s">
        <v>32</v>
      </c>
      <c r="V129" s="5">
        <v>47040001</v>
      </c>
      <c r="W129" s="5" t="s">
        <v>28</v>
      </c>
    </row>
    <row r="130" spans="2:23" x14ac:dyDescent="0.25">
      <c r="B130" s="4">
        <v>50006284</v>
      </c>
      <c r="C130" s="4">
        <v>0</v>
      </c>
      <c r="D130" s="5">
        <v>21040001</v>
      </c>
      <c r="E130" s="4" t="s">
        <v>479</v>
      </c>
      <c r="F130" s="4">
        <v>1061</v>
      </c>
      <c r="G130" s="6">
        <v>38839</v>
      </c>
      <c r="H130" s="7">
        <v>2763</v>
      </c>
      <c r="I130" s="7">
        <v>0</v>
      </c>
      <c r="J130" s="7">
        <v>0</v>
      </c>
      <c r="K130" s="7">
        <v>0</v>
      </c>
      <c r="L130" s="7">
        <f t="shared" si="4"/>
        <v>2763</v>
      </c>
      <c r="M130" s="7">
        <v>-2625</v>
      </c>
      <c r="N130" s="7">
        <v>0</v>
      </c>
      <c r="O130" s="7">
        <v>0</v>
      </c>
      <c r="P130" s="7">
        <f t="shared" si="5"/>
        <v>-2625</v>
      </c>
      <c r="Q130" s="7">
        <f t="shared" si="6"/>
        <v>138</v>
      </c>
      <c r="R130" s="7">
        <f t="shared" si="7"/>
        <v>138</v>
      </c>
      <c r="S130" s="5" t="s">
        <v>475</v>
      </c>
      <c r="T130" s="5">
        <v>100801</v>
      </c>
      <c r="U130" s="5" t="s">
        <v>32</v>
      </c>
      <c r="V130" s="5">
        <v>47040001</v>
      </c>
      <c r="W130" s="5" t="s">
        <v>28</v>
      </c>
    </row>
    <row r="131" spans="2:23" x14ac:dyDescent="0.25">
      <c r="B131" s="4">
        <v>50006346</v>
      </c>
      <c r="C131" s="4">
        <v>0</v>
      </c>
      <c r="D131" s="5">
        <v>21040001</v>
      </c>
      <c r="E131" s="4" t="s">
        <v>514</v>
      </c>
      <c r="F131" s="4">
        <v>1061</v>
      </c>
      <c r="G131" s="6">
        <v>38990</v>
      </c>
      <c r="H131" s="7">
        <v>2950</v>
      </c>
      <c r="I131" s="7">
        <v>0</v>
      </c>
      <c r="J131" s="7">
        <v>0</v>
      </c>
      <c r="K131" s="7">
        <v>0</v>
      </c>
      <c r="L131" s="7">
        <f t="shared" si="4"/>
        <v>2950</v>
      </c>
      <c r="M131" s="7">
        <v>-2803</v>
      </c>
      <c r="N131" s="7">
        <v>0</v>
      </c>
      <c r="O131" s="7">
        <v>0</v>
      </c>
      <c r="P131" s="7">
        <f t="shared" si="5"/>
        <v>-2803</v>
      </c>
      <c r="Q131" s="7">
        <f t="shared" si="6"/>
        <v>147</v>
      </c>
      <c r="R131" s="7">
        <f t="shared" si="7"/>
        <v>147</v>
      </c>
      <c r="S131" s="5" t="s">
        <v>475</v>
      </c>
      <c r="T131" s="5">
        <v>100801</v>
      </c>
      <c r="U131" s="5" t="s">
        <v>32</v>
      </c>
      <c r="V131" s="5">
        <v>47040001</v>
      </c>
      <c r="W131" s="5" t="s">
        <v>28</v>
      </c>
    </row>
    <row r="132" spans="2:23" x14ac:dyDescent="0.25">
      <c r="B132" s="4">
        <v>50006347</v>
      </c>
      <c r="C132" s="4">
        <v>0</v>
      </c>
      <c r="D132" s="5">
        <v>21040001</v>
      </c>
      <c r="E132" s="4" t="s">
        <v>490</v>
      </c>
      <c r="F132" s="4">
        <v>1061</v>
      </c>
      <c r="G132" s="6">
        <v>38884</v>
      </c>
      <c r="H132" s="7">
        <v>2964</v>
      </c>
      <c r="I132" s="7">
        <v>0</v>
      </c>
      <c r="J132" s="7">
        <v>0</v>
      </c>
      <c r="K132" s="7">
        <v>0</v>
      </c>
      <c r="L132" s="7">
        <f t="shared" si="4"/>
        <v>2964</v>
      </c>
      <c r="M132" s="7">
        <v>-2816</v>
      </c>
      <c r="N132" s="7">
        <v>0</v>
      </c>
      <c r="O132" s="7">
        <v>0</v>
      </c>
      <c r="P132" s="7">
        <f t="shared" si="5"/>
        <v>-2816</v>
      </c>
      <c r="Q132" s="7">
        <f t="shared" si="6"/>
        <v>148</v>
      </c>
      <c r="R132" s="7">
        <f t="shared" si="7"/>
        <v>148</v>
      </c>
      <c r="S132" s="5" t="s">
        <v>475</v>
      </c>
      <c r="T132" s="5">
        <v>100801</v>
      </c>
      <c r="U132" s="5" t="s">
        <v>32</v>
      </c>
      <c r="V132" s="5">
        <v>47040001</v>
      </c>
      <c r="W132" s="5" t="s">
        <v>28</v>
      </c>
    </row>
    <row r="133" spans="2:23" x14ac:dyDescent="0.25">
      <c r="B133" s="4">
        <v>50006362</v>
      </c>
      <c r="C133" s="4">
        <v>0</v>
      </c>
      <c r="D133" s="5">
        <v>21040001</v>
      </c>
      <c r="E133" s="4" t="s">
        <v>503</v>
      </c>
      <c r="F133" s="4">
        <v>1061</v>
      </c>
      <c r="G133" s="6">
        <v>39027</v>
      </c>
      <c r="H133" s="7">
        <v>3017</v>
      </c>
      <c r="I133" s="7">
        <v>0</v>
      </c>
      <c r="J133" s="7">
        <v>0</v>
      </c>
      <c r="K133" s="7">
        <v>0</v>
      </c>
      <c r="L133" s="7">
        <f t="shared" ref="L133:L196" si="8">SUM(H133:K133)</f>
        <v>3017</v>
      </c>
      <c r="M133" s="7">
        <v>-2867</v>
      </c>
      <c r="N133" s="7">
        <v>0</v>
      </c>
      <c r="O133" s="7">
        <v>0</v>
      </c>
      <c r="P133" s="7">
        <f t="shared" ref="P133:P196" si="9">SUM(M133:O133)</f>
        <v>-2867</v>
      </c>
      <c r="Q133" s="7">
        <f t="shared" ref="Q133:Q196" si="10">H133+M133</f>
        <v>150</v>
      </c>
      <c r="R133" s="7">
        <f t="shared" ref="R133:R196" si="11">L133+P133</f>
        <v>150</v>
      </c>
      <c r="S133" s="5" t="s">
        <v>475</v>
      </c>
      <c r="T133" s="5">
        <v>100801</v>
      </c>
      <c r="U133" s="5" t="s">
        <v>32</v>
      </c>
      <c r="V133" s="5">
        <v>47040001</v>
      </c>
      <c r="W133" s="5" t="s">
        <v>28</v>
      </c>
    </row>
    <row r="134" spans="2:23" x14ac:dyDescent="0.25">
      <c r="B134" s="4">
        <v>50006372</v>
      </c>
      <c r="C134" s="4">
        <v>0</v>
      </c>
      <c r="D134" s="5">
        <v>21040001</v>
      </c>
      <c r="E134" s="4" t="s">
        <v>508</v>
      </c>
      <c r="F134" s="4">
        <v>1061</v>
      </c>
      <c r="G134" s="6">
        <v>38970</v>
      </c>
      <c r="H134" s="7">
        <v>3045</v>
      </c>
      <c r="I134" s="7">
        <v>0</v>
      </c>
      <c r="J134" s="7">
        <v>0</v>
      </c>
      <c r="K134" s="7">
        <v>0</v>
      </c>
      <c r="L134" s="7">
        <f t="shared" si="8"/>
        <v>3045</v>
      </c>
      <c r="M134" s="7">
        <v>-2893</v>
      </c>
      <c r="N134" s="7">
        <v>0</v>
      </c>
      <c r="O134" s="7">
        <v>0</v>
      </c>
      <c r="P134" s="7">
        <f t="shared" si="9"/>
        <v>-2893</v>
      </c>
      <c r="Q134" s="7">
        <f t="shared" si="10"/>
        <v>152</v>
      </c>
      <c r="R134" s="7">
        <f t="shared" si="11"/>
        <v>152</v>
      </c>
      <c r="S134" s="5" t="s">
        <v>475</v>
      </c>
      <c r="T134" s="5">
        <v>100801</v>
      </c>
      <c r="U134" s="5" t="s">
        <v>32</v>
      </c>
      <c r="V134" s="5">
        <v>47040001</v>
      </c>
      <c r="W134" s="5" t="s">
        <v>28</v>
      </c>
    </row>
    <row r="135" spans="2:23" x14ac:dyDescent="0.25">
      <c r="B135" s="4">
        <v>50006382</v>
      </c>
      <c r="C135" s="4">
        <v>0</v>
      </c>
      <c r="D135" s="5">
        <v>21040001</v>
      </c>
      <c r="E135" s="4" t="s">
        <v>515</v>
      </c>
      <c r="F135" s="4">
        <v>1061</v>
      </c>
      <c r="G135" s="6">
        <v>38909</v>
      </c>
      <c r="H135" s="7">
        <v>3096</v>
      </c>
      <c r="I135" s="7">
        <v>0</v>
      </c>
      <c r="J135" s="7">
        <v>0</v>
      </c>
      <c r="K135" s="7">
        <v>0</v>
      </c>
      <c r="L135" s="7">
        <f t="shared" si="8"/>
        <v>3096</v>
      </c>
      <c r="M135" s="7">
        <v>-2942</v>
      </c>
      <c r="N135" s="7">
        <v>0</v>
      </c>
      <c r="O135" s="7">
        <v>0</v>
      </c>
      <c r="P135" s="7">
        <f t="shared" si="9"/>
        <v>-2942</v>
      </c>
      <c r="Q135" s="7">
        <f t="shared" si="10"/>
        <v>154</v>
      </c>
      <c r="R135" s="7">
        <f t="shared" si="11"/>
        <v>154</v>
      </c>
      <c r="S135" s="5" t="s">
        <v>475</v>
      </c>
      <c r="T135" s="5">
        <v>100801</v>
      </c>
      <c r="U135" s="5" t="s">
        <v>32</v>
      </c>
      <c r="V135" s="5">
        <v>47040001</v>
      </c>
      <c r="W135" s="5" t="s">
        <v>28</v>
      </c>
    </row>
    <row r="136" spans="2:23" x14ac:dyDescent="0.25">
      <c r="B136" s="4">
        <v>50006383</v>
      </c>
      <c r="C136" s="4">
        <v>0</v>
      </c>
      <c r="D136" s="5">
        <v>21040001</v>
      </c>
      <c r="E136" s="4" t="s">
        <v>515</v>
      </c>
      <c r="F136" s="4">
        <v>1061</v>
      </c>
      <c r="G136" s="6">
        <v>38935</v>
      </c>
      <c r="H136" s="7">
        <v>3096</v>
      </c>
      <c r="I136" s="7">
        <v>0</v>
      </c>
      <c r="J136" s="7">
        <v>0</v>
      </c>
      <c r="K136" s="7">
        <v>0</v>
      </c>
      <c r="L136" s="7">
        <f t="shared" si="8"/>
        <v>3096</v>
      </c>
      <c r="M136" s="7">
        <v>-2942</v>
      </c>
      <c r="N136" s="7">
        <v>0</v>
      </c>
      <c r="O136" s="7">
        <v>0</v>
      </c>
      <c r="P136" s="7">
        <f t="shared" si="9"/>
        <v>-2942</v>
      </c>
      <c r="Q136" s="7">
        <f t="shared" si="10"/>
        <v>154</v>
      </c>
      <c r="R136" s="7">
        <f t="shared" si="11"/>
        <v>154</v>
      </c>
      <c r="S136" s="5" t="s">
        <v>475</v>
      </c>
      <c r="T136" s="5">
        <v>100801</v>
      </c>
      <c r="U136" s="5" t="s">
        <v>32</v>
      </c>
      <c r="V136" s="5">
        <v>47040001</v>
      </c>
      <c r="W136" s="5" t="s">
        <v>28</v>
      </c>
    </row>
    <row r="137" spans="2:23" x14ac:dyDescent="0.25">
      <c r="B137" s="4">
        <v>50006384</v>
      </c>
      <c r="C137" s="4">
        <v>0</v>
      </c>
      <c r="D137" s="5">
        <v>21040001</v>
      </c>
      <c r="E137" s="4" t="s">
        <v>515</v>
      </c>
      <c r="F137" s="4">
        <v>1061</v>
      </c>
      <c r="G137" s="6">
        <v>38923</v>
      </c>
      <c r="H137" s="7">
        <v>3097</v>
      </c>
      <c r="I137" s="7">
        <v>0</v>
      </c>
      <c r="J137" s="7">
        <v>0</v>
      </c>
      <c r="K137" s="7">
        <v>0</v>
      </c>
      <c r="L137" s="7">
        <f t="shared" si="8"/>
        <v>3097</v>
      </c>
      <c r="M137" s="7">
        <v>-2943</v>
      </c>
      <c r="N137" s="7">
        <v>0</v>
      </c>
      <c r="O137" s="7">
        <v>0</v>
      </c>
      <c r="P137" s="7">
        <f t="shared" si="9"/>
        <v>-2943</v>
      </c>
      <c r="Q137" s="7">
        <f t="shared" si="10"/>
        <v>154</v>
      </c>
      <c r="R137" s="7">
        <f t="shared" si="11"/>
        <v>154</v>
      </c>
      <c r="S137" s="5" t="s">
        <v>475</v>
      </c>
      <c r="T137" s="5">
        <v>100801</v>
      </c>
      <c r="U137" s="5" t="s">
        <v>32</v>
      </c>
      <c r="V137" s="5">
        <v>47040001</v>
      </c>
      <c r="W137" s="5" t="s">
        <v>28</v>
      </c>
    </row>
    <row r="138" spans="2:23" x14ac:dyDescent="0.25">
      <c r="B138" s="4">
        <v>50006413</v>
      </c>
      <c r="C138" s="4">
        <v>0</v>
      </c>
      <c r="D138" s="5">
        <v>21040001</v>
      </c>
      <c r="E138" s="4" t="s">
        <v>516</v>
      </c>
      <c r="F138" s="4">
        <v>1061</v>
      </c>
      <c r="G138" s="6">
        <v>38847</v>
      </c>
      <c r="H138" s="7">
        <v>3227</v>
      </c>
      <c r="I138" s="7">
        <v>0</v>
      </c>
      <c r="J138" s="7">
        <v>0</v>
      </c>
      <c r="K138" s="7">
        <v>0</v>
      </c>
      <c r="L138" s="7">
        <f t="shared" si="8"/>
        <v>3227</v>
      </c>
      <c r="M138" s="7">
        <v>-3066</v>
      </c>
      <c r="N138" s="7">
        <v>0</v>
      </c>
      <c r="O138" s="7">
        <v>0</v>
      </c>
      <c r="P138" s="7">
        <f t="shared" si="9"/>
        <v>-3066</v>
      </c>
      <c r="Q138" s="7">
        <f t="shared" si="10"/>
        <v>161</v>
      </c>
      <c r="R138" s="7">
        <f t="shared" si="11"/>
        <v>161</v>
      </c>
      <c r="S138" s="5" t="s">
        <v>475</v>
      </c>
      <c r="T138" s="5">
        <v>100801</v>
      </c>
      <c r="U138" s="5" t="s">
        <v>32</v>
      </c>
      <c r="V138" s="5">
        <v>47040001</v>
      </c>
      <c r="W138" s="5" t="s">
        <v>28</v>
      </c>
    </row>
    <row r="139" spans="2:23" x14ac:dyDescent="0.25">
      <c r="B139" s="4">
        <v>50006414</v>
      </c>
      <c r="C139" s="4">
        <v>0</v>
      </c>
      <c r="D139" s="5">
        <v>21040001</v>
      </c>
      <c r="E139" s="4" t="s">
        <v>517</v>
      </c>
      <c r="F139" s="4">
        <v>1061</v>
      </c>
      <c r="G139" s="6">
        <v>38843</v>
      </c>
      <c r="H139" s="7">
        <v>3227</v>
      </c>
      <c r="I139" s="7">
        <v>0</v>
      </c>
      <c r="J139" s="7">
        <v>0</v>
      </c>
      <c r="K139" s="7">
        <v>0</v>
      </c>
      <c r="L139" s="7">
        <f t="shared" si="8"/>
        <v>3227</v>
      </c>
      <c r="M139" s="7">
        <v>-3066</v>
      </c>
      <c r="N139" s="7">
        <v>0</v>
      </c>
      <c r="O139" s="7">
        <v>0</v>
      </c>
      <c r="P139" s="7">
        <f t="shared" si="9"/>
        <v>-3066</v>
      </c>
      <c r="Q139" s="7">
        <f t="shared" si="10"/>
        <v>161</v>
      </c>
      <c r="R139" s="7">
        <f t="shared" si="11"/>
        <v>161</v>
      </c>
      <c r="S139" s="5" t="s">
        <v>475</v>
      </c>
      <c r="T139" s="5">
        <v>100801</v>
      </c>
      <c r="U139" s="5" t="s">
        <v>32</v>
      </c>
      <c r="V139" s="5">
        <v>47040001</v>
      </c>
      <c r="W139" s="5" t="s">
        <v>28</v>
      </c>
    </row>
    <row r="140" spans="2:23" x14ac:dyDescent="0.25">
      <c r="B140" s="4">
        <v>50006415</v>
      </c>
      <c r="C140" s="4">
        <v>0</v>
      </c>
      <c r="D140" s="5">
        <v>21040001</v>
      </c>
      <c r="E140" s="4" t="s">
        <v>516</v>
      </c>
      <c r="F140" s="4">
        <v>1061</v>
      </c>
      <c r="G140" s="6">
        <v>38842</v>
      </c>
      <c r="H140" s="7">
        <v>3227</v>
      </c>
      <c r="I140" s="7">
        <v>0</v>
      </c>
      <c r="J140" s="7">
        <v>0</v>
      </c>
      <c r="K140" s="7">
        <v>0</v>
      </c>
      <c r="L140" s="7">
        <f t="shared" si="8"/>
        <v>3227</v>
      </c>
      <c r="M140" s="7">
        <v>-3066</v>
      </c>
      <c r="N140" s="7">
        <v>0</v>
      </c>
      <c r="O140" s="7">
        <v>0</v>
      </c>
      <c r="P140" s="7">
        <f t="shared" si="9"/>
        <v>-3066</v>
      </c>
      <c r="Q140" s="7">
        <f t="shared" si="10"/>
        <v>161</v>
      </c>
      <c r="R140" s="7">
        <f t="shared" si="11"/>
        <v>161</v>
      </c>
      <c r="S140" s="5" t="s">
        <v>475</v>
      </c>
      <c r="T140" s="5">
        <v>100801</v>
      </c>
      <c r="U140" s="5" t="s">
        <v>32</v>
      </c>
      <c r="V140" s="5">
        <v>47040001</v>
      </c>
      <c r="W140" s="5" t="s">
        <v>28</v>
      </c>
    </row>
    <row r="141" spans="2:23" x14ac:dyDescent="0.25">
      <c r="B141" s="4">
        <v>50006536</v>
      </c>
      <c r="C141" s="4">
        <v>0</v>
      </c>
      <c r="D141" s="5">
        <v>21040001</v>
      </c>
      <c r="E141" s="4" t="s">
        <v>503</v>
      </c>
      <c r="F141" s="4">
        <v>1061</v>
      </c>
      <c r="G141" s="6">
        <v>38913</v>
      </c>
      <c r="H141" s="7">
        <v>3605</v>
      </c>
      <c r="I141" s="7">
        <v>0</v>
      </c>
      <c r="J141" s="7">
        <v>0</v>
      </c>
      <c r="K141" s="7">
        <v>0</v>
      </c>
      <c r="L141" s="7">
        <f t="shared" si="8"/>
        <v>3605</v>
      </c>
      <c r="M141" s="7">
        <v>-3425</v>
      </c>
      <c r="N141" s="7">
        <v>0</v>
      </c>
      <c r="O141" s="7">
        <v>0</v>
      </c>
      <c r="P141" s="7">
        <f t="shared" si="9"/>
        <v>-3425</v>
      </c>
      <c r="Q141" s="7">
        <f t="shared" si="10"/>
        <v>180</v>
      </c>
      <c r="R141" s="7">
        <f t="shared" si="11"/>
        <v>180</v>
      </c>
      <c r="S141" s="5" t="s">
        <v>475</v>
      </c>
      <c r="T141" s="5">
        <v>100801</v>
      </c>
      <c r="U141" s="5" t="s">
        <v>32</v>
      </c>
      <c r="V141" s="5">
        <v>47040001</v>
      </c>
      <c r="W141" s="5" t="s">
        <v>28</v>
      </c>
    </row>
    <row r="142" spans="2:23" x14ac:dyDescent="0.25">
      <c r="B142" s="4">
        <v>50006537</v>
      </c>
      <c r="C142" s="4">
        <v>0</v>
      </c>
      <c r="D142" s="5">
        <v>21040001</v>
      </c>
      <c r="E142" s="4" t="s">
        <v>503</v>
      </c>
      <c r="F142" s="4">
        <v>1061</v>
      </c>
      <c r="G142" s="6">
        <v>38913</v>
      </c>
      <c r="H142" s="7">
        <v>3605</v>
      </c>
      <c r="I142" s="7">
        <v>0</v>
      </c>
      <c r="J142" s="7">
        <v>0</v>
      </c>
      <c r="K142" s="7">
        <v>0</v>
      </c>
      <c r="L142" s="7">
        <f t="shared" si="8"/>
        <v>3605</v>
      </c>
      <c r="M142" s="7">
        <v>-3425</v>
      </c>
      <c r="N142" s="7">
        <v>0</v>
      </c>
      <c r="O142" s="7">
        <v>0</v>
      </c>
      <c r="P142" s="7">
        <f t="shared" si="9"/>
        <v>-3425</v>
      </c>
      <c r="Q142" s="7">
        <f t="shared" si="10"/>
        <v>180</v>
      </c>
      <c r="R142" s="7">
        <f t="shared" si="11"/>
        <v>180</v>
      </c>
      <c r="S142" s="5" t="s">
        <v>475</v>
      </c>
      <c r="T142" s="5">
        <v>100801</v>
      </c>
      <c r="U142" s="5" t="s">
        <v>32</v>
      </c>
      <c r="V142" s="5">
        <v>47040001</v>
      </c>
      <c r="W142" s="5" t="s">
        <v>28</v>
      </c>
    </row>
    <row r="143" spans="2:23" x14ac:dyDescent="0.25">
      <c r="B143" s="4">
        <v>50006538</v>
      </c>
      <c r="C143" s="4">
        <v>0</v>
      </c>
      <c r="D143" s="5">
        <v>21040001</v>
      </c>
      <c r="E143" s="4" t="s">
        <v>503</v>
      </c>
      <c r="F143" s="4">
        <v>1061</v>
      </c>
      <c r="G143" s="6">
        <v>38955</v>
      </c>
      <c r="H143" s="7">
        <v>3606</v>
      </c>
      <c r="I143" s="7">
        <v>0</v>
      </c>
      <c r="J143" s="7">
        <v>0</v>
      </c>
      <c r="K143" s="7">
        <v>0</v>
      </c>
      <c r="L143" s="7">
        <f t="shared" si="8"/>
        <v>3606</v>
      </c>
      <c r="M143" s="7">
        <v>-3426</v>
      </c>
      <c r="N143" s="7">
        <v>0</v>
      </c>
      <c r="O143" s="7">
        <v>0</v>
      </c>
      <c r="P143" s="7">
        <f t="shared" si="9"/>
        <v>-3426</v>
      </c>
      <c r="Q143" s="7">
        <f t="shared" si="10"/>
        <v>180</v>
      </c>
      <c r="R143" s="7">
        <f t="shared" si="11"/>
        <v>180</v>
      </c>
      <c r="S143" s="5" t="s">
        <v>475</v>
      </c>
      <c r="T143" s="5">
        <v>100801</v>
      </c>
      <c r="U143" s="5" t="s">
        <v>32</v>
      </c>
      <c r="V143" s="5">
        <v>47040001</v>
      </c>
      <c r="W143" s="5" t="s">
        <v>28</v>
      </c>
    </row>
    <row r="144" spans="2:23" x14ac:dyDescent="0.25">
      <c r="B144" s="4">
        <v>50006539</v>
      </c>
      <c r="C144" s="4">
        <v>0</v>
      </c>
      <c r="D144" s="5">
        <v>21040001</v>
      </c>
      <c r="E144" s="4" t="s">
        <v>503</v>
      </c>
      <c r="F144" s="4">
        <v>1061</v>
      </c>
      <c r="G144" s="6">
        <v>38931</v>
      </c>
      <c r="H144" s="7">
        <v>3606</v>
      </c>
      <c r="I144" s="7">
        <v>0</v>
      </c>
      <c r="J144" s="7">
        <v>0</v>
      </c>
      <c r="K144" s="7">
        <v>-3606</v>
      </c>
      <c r="L144" s="7">
        <f t="shared" si="8"/>
        <v>0</v>
      </c>
      <c r="M144" s="7">
        <v>-3426</v>
      </c>
      <c r="N144" s="7">
        <v>0</v>
      </c>
      <c r="O144" s="7">
        <v>3426</v>
      </c>
      <c r="P144" s="7">
        <f t="shared" si="9"/>
        <v>0</v>
      </c>
      <c r="Q144" s="7">
        <f t="shared" si="10"/>
        <v>180</v>
      </c>
      <c r="R144" s="7">
        <f t="shared" si="11"/>
        <v>0</v>
      </c>
      <c r="S144" s="5" t="s">
        <v>475</v>
      </c>
      <c r="T144" s="5">
        <v>100801</v>
      </c>
      <c r="U144" s="5" t="s">
        <v>32</v>
      </c>
      <c r="V144" s="5">
        <v>47040001</v>
      </c>
      <c r="W144" s="5" t="s">
        <v>28</v>
      </c>
    </row>
    <row r="145" spans="2:23" x14ac:dyDescent="0.25">
      <c r="B145" s="4">
        <v>50006581</v>
      </c>
      <c r="C145" s="4">
        <v>0</v>
      </c>
      <c r="D145" s="5">
        <v>21040001</v>
      </c>
      <c r="E145" s="4" t="s">
        <v>500</v>
      </c>
      <c r="F145" s="4">
        <v>1061</v>
      </c>
      <c r="G145" s="6">
        <v>39082</v>
      </c>
      <c r="H145" s="7">
        <v>3699</v>
      </c>
      <c r="I145" s="7">
        <v>0</v>
      </c>
      <c r="J145" s="7">
        <v>0</v>
      </c>
      <c r="K145" s="7">
        <v>0</v>
      </c>
      <c r="L145" s="7">
        <f t="shared" si="8"/>
        <v>3699</v>
      </c>
      <c r="M145" s="7">
        <v>-3515</v>
      </c>
      <c r="N145" s="7">
        <v>0</v>
      </c>
      <c r="O145" s="7">
        <v>0</v>
      </c>
      <c r="P145" s="7">
        <f t="shared" si="9"/>
        <v>-3515</v>
      </c>
      <c r="Q145" s="7">
        <f t="shared" si="10"/>
        <v>184</v>
      </c>
      <c r="R145" s="7">
        <f t="shared" si="11"/>
        <v>184</v>
      </c>
      <c r="S145" s="5" t="s">
        <v>475</v>
      </c>
      <c r="T145" s="5">
        <v>100801</v>
      </c>
      <c r="U145" s="5" t="s">
        <v>32</v>
      </c>
      <c r="V145" s="5">
        <v>47040001</v>
      </c>
      <c r="W145" s="5" t="s">
        <v>28</v>
      </c>
    </row>
    <row r="146" spans="2:23" x14ac:dyDescent="0.25">
      <c r="B146" s="4">
        <v>50006628</v>
      </c>
      <c r="C146" s="4">
        <v>0</v>
      </c>
      <c r="D146" s="5">
        <v>21040001</v>
      </c>
      <c r="E146" s="4" t="s">
        <v>504</v>
      </c>
      <c r="F146" s="4">
        <v>1061</v>
      </c>
      <c r="G146" s="6">
        <v>38260</v>
      </c>
      <c r="H146" s="7">
        <v>3922</v>
      </c>
      <c r="I146" s="7">
        <v>0</v>
      </c>
      <c r="J146" s="7">
        <v>0</v>
      </c>
      <c r="K146" s="7">
        <v>0</v>
      </c>
      <c r="L146" s="7">
        <f t="shared" si="8"/>
        <v>3922</v>
      </c>
      <c r="M146" s="7">
        <v>-3726</v>
      </c>
      <c r="N146" s="7">
        <v>0</v>
      </c>
      <c r="O146" s="7">
        <v>0</v>
      </c>
      <c r="P146" s="7">
        <f t="shared" si="9"/>
        <v>-3726</v>
      </c>
      <c r="Q146" s="7">
        <f t="shared" si="10"/>
        <v>196</v>
      </c>
      <c r="R146" s="7">
        <f t="shared" si="11"/>
        <v>196</v>
      </c>
      <c r="S146" s="5" t="s">
        <v>475</v>
      </c>
      <c r="T146" s="5">
        <v>100801</v>
      </c>
      <c r="U146" s="5" t="s">
        <v>32</v>
      </c>
      <c r="V146" s="5">
        <v>47040001</v>
      </c>
      <c r="W146" s="5" t="s">
        <v>28</v>
      </c>
    </row>
    <row r="147" spans="2:23" x14ac:dyDescent="0.25">
      <c r="B147" s="4">
        <v>50006639</v>
      </c>
      <c r="C147" s="4">
        <v>0</v>
      </c>
      <c r="D147" s="5">
        <v>21040001</v>
      </c>
      <c r="E147" s="4" t="s">
        <v>509</v>
      </c>
      <c r="F147" s="4">
        <v>1061</v>
      </c>
      <c r="G147" s="6">
        <v>38955</v>
      </c>
      <c r="H147" s="7">
        <v>3964</v>
      </c>
      <c r="I147" s="7">
        <v>0</v>
      </c>
      <c r="J147" s="7">
        <v>0</v>
      </c>
      <c r="K147" s="7">
        <v>0</v>
      </c>
      <c r="L147" s="7">
        <f t="shared" si="8"/>
        <v>3964</v>
      </c>
      <c r="M147" s="7">
        <v>-3766</v>
      </c>
      <c r="N147" s="7">
        <v>0</v>
      </c>
      <c r="O147" s="7">
        <v>0</v>
      </c>
      <c r="P147" s="7">
        <f t="shared" si="9"/>
        <v>-3766</v>
      </c>
      <c r="Q147" s="7">
        <f t="shared" si="10"/>
        <v>198</v>
      </c>
      <c r="R147" s="7">
        <f t="shared" si="11"/>
        <v>198</v>
      </c>
      <c r="S147" s="5" t="s">
        <v>475</v>
      </c>
      <c r="T147" s="5">
        <v>100801</v>
      </c>
      <c r="U147" s="5" t="s">
        <v>32</v>
      </c>
      <c r="V147" s="5">
        <v>47040001</v>
      </c>
      <c r="W147" s="5" t="s">
        <v>28</v>
      </c>
    </row>
    <row r="148" spans="2:23" x14ac:dyDescent="0.25">
      <c r="B148" s="4">
        <v>50006640</v>
      </c>
      <c r="C148" s="4">
        <v>0</v>
      </c>
      <c r="D148" s="5">
        <v>21040001</v>
      </c>
      <c r="E148" s="4" t="s">
        <v>509</v>
      </c>
      <c r="F148" s="4">
        <v>1061</v>
      </c>
      <c r="G148" s="6">
        <v>38962</v>
      </c>
      <c r="H148" s="7">
        <v>3964</v>
      </c>
      <c r="I148" s="7">
        <v>0</v>
      </c>
      <c r="J148" s="7">
        <v>0</v>
      </c>
      <c r="K148" s="7">
        <v>0</v>
      </c>
      <c r="L148" s="7">
        <f t="shared" si="8"/>
        <v>3964</v>
      </c>
      <c r="M148" s="7">
        <v>-3766</v>
      </c>
      <c r="N148" s="7">
        <v>0</v>
      </c>
      <c r="O148" s="7">
        <v>0</v>
      </c>
      <c r="P148" s="7">
        <f t="shared" si="9"/>
        <v>-3766</v>
      </c>
      <c r="Q148" s="7">
        <f t="shared" si="10"/>
        <v>198</v>
      </c>
      <c r="R148" s="7">
        <f t="shared" si="11"/>
        <v>198</v>
      </c>
      <c r="S148" s="5" t="s">
        <v>475</v>
      </c>
      <c r="T148" s="5">
        <v>100801</v>
      </c>
      <c r="U148" s="5" t="s">
        <v>32</v>
      </c>
      <c r="V148" s="5">
        <v>47040001</v>
      </c>
      <c r="W148" s="5" t="s">
        <v>28</v>
      </c>
    </row>
    <row r="149" spans="2:23" x14ac:dyDescent="0.25">
      <c r="B149" s="4">
        <v>50006648</v>
      </c>
      <c r="C149" s="4">
        <v>0</v>
      </c>
      <c r="D149" s="5">
        <v>21040001</v>
      </c>
      <c r="E149" s="4" t="s">
        <v>518</v>
      </c>
      <c r="F149" s="4">
        <v>1061</v>
      </c>
      <c r="G149" s="6">
        <v>38686</v>
      </c>
      <c r="H149" s="7">
        <v>4000</v>
      </c>
      <c r="I149" s="7">
        <v>0</v>
      </c>
      <c r="J149" s="7">
        <v>0</v>
      </c>
      <c r="K149" s="7">
        <v>0</v>
      </c>
      <c r="L149" s="7">
        <f t="shared" si="8"/>
        <v>4000</v>
      </c>
      <c r="M149" s="7">
        <v>-3800</v>
      </c>
      <c r="N149" s="7">
        <v>0</v>
      </c>
      <c r="O149" s="7">
        <v>0</v>
      </c>
      <c r="P149" s="7">
        <f t="shared" si="9"/>
        <v>-3800</v>
      </c>
      <c r="Q149" s="7">
        <f t="shared" si="10"/>
        <v>200</v>
      </c>
      <c r="R149" s="7">
        <f t="shared" si="11"/>
        <v>200</v>
      </c>
      <c r="S149" s="5" t="s">
        <v>475</v>
      </c>
      <c r="T149" s="5">
        <v>100801</v>
      </c>
      <c r="U149" s="5" t="s">
        <v>32</v>
      </c>
      <c r="V149" s="5">
        <v>47040001</v>
      </c>
      <c r="W149" s="5" t="s">
        <v>28</v>
      </c>
    </row>
    <row r="150" spans="2:23" x14ac:dyDescent="0.25">
      <c r="B150" s="4">
        <v>50006654</v>
      </c>
      <c r="C150" s="4">
        <v>0</v>
      </c>
      <c r="D150" s="5">
        <v>21040001</v>
      </c>
      <c r="E150" s="4" t="s">
        <v>507</v>
      </c>
      <c r="F150" s="4">
        <v>1061</v>
      </c>
      <c r="G150" s="6">
        <v>38990</v>
      </c>
      <c r="H150" s="7">
        <v>2017.5</v>
      </c>
      <c r="I150" s="7">
        <v>0</v>
      </c>
      <c r="J150" s="7">
        <v>0</v>
      </c>
      <c r="K150" s="7">
        <v>-2017.5</v>
      </c>
      <c r="L150" s="7">
        <f t="shared" si="8"/>
        <v>0</v>
      </c>
      <c r="M150" s="7">
        <v>-1917.5</v>
      </c>
      <c r="N150" s="7">
        <v>0</v>
      </c>
      <c r="O150" s="7">
        <v>1917.5</v>
      </c>
      <c r="P150" s="7">
        <f t="shared" si="9"/>
        <v>0</v>
      </c>
      <c r="Q150" s="7">
        <f t="shared" si="10"/>
        <v>100</v>
      </c>
      <c r="R150" s="7">
        <f t="shared" si="11"/>
        <v>0</v>
      </c>
      <c r="S150" s="5" t="s">
        <v>475</v>
      </c>
      <c r="T150" s="5">
        <v>100801</v>
      </c>
      <c r="U150" s="5" t="s">
        <v>32</v>
      </c>
      <c r="V150" s="5">
        <v>47040001</v>
      </c>
      <c r="W150" s="5" t="s">
        <v>28</v>
      </c>
    </row>
    <row r="151" spans="2:23" x14ac:dyDescent="0.25">
      <c r="B151" s="4">
        <v>50006698</v>
      </c>
      <c r="C151" s="4">
        <v>0</v>
      </c>
      <c r="D151" s="5">
        <v>21040001</v>
      </c>
      <c r="E151" s="4" t="s">
        <v>519</v>
      </c>
      <c r="F151" s="4">
        <v>1061</v>
      </c>
      <c r="G151" s="6">
        <v>39106</v>
      </c>
      <c r="H151" s="7">
        <v>4270</v>
      </c>
      <c r="I151" s="7">
        <v>0</v>
      </c>
      <c r="J151" s="7">
        <v>0</v>
      </c>
      <c r="K151" s="7">
        <v>0</v>
      </c>
      <c r="L151" s="7">
        <f t="shared" si="8"/>
        <v>4270</v>
      </c>
      <c r="M151" s="7">
        <v>-4057</v>
      </c>
      <c r="N151" s="7">
        <v>0</v>
      </c>
      <c r="O151" s="7">
        <v>0</v>
      </c>
      <c r="P151" s="7">
        <f t="shared" si="9"/>
        <v>-4057</v>
      </c>
      <c r="Q151" s="7">
        <f t="shared" si="10"/>
        <v>213</v>
      </c>
      <c r="R151" s="7">
        <f t="shared" si="11"/>
        <v>213</v>
      </c>
      <c r="S151" s="5" t="s">
        <v>475</v>
      </c>
      <c r="T151" s="5">
        <v>100801</v>
      </c>
      <c r="U151" s="5" t="s">
        <v>32</v>
      </c>
      <c r="V151" s="5">
        <v>47040001</v>
      </c>
      <c r="W151" s="5" t="s">
        <v>28</v>
      </c>
    </row>
    <row r="152" spans="2:23" x14ac:dyDescent="0.25">
      <c r="B152" s="4">
        <v>50006728</v>
      </c>
      <c r="C152" s="4">
        <v>0</v>
      </c>
      <c r="D152" s="5">
        <v>21040001</v>
      </c>
      <c r="E152" s="4" t="s">
        <v>520</v>
      </c>
      <c r="F152" s="4">
        <v>1061</v>
      </c>
      <c r="G152" s="6">
        <v>39020</v>
      </c>
      <c r="H152" s="7">
        <v>4420</v>
      </c>
      <c r="I152" s="7">
        <v>0</v>
      </c>
      <c r="J152" s="7">
        <v>0</v>
      </c>
      <c r="K152" s="7">
        <v>0</v>
      </c>
      <c r="L152" s="7">
        <f t="shared" si="8"/>
        <v>4420</v>
      </c>
      <c r="M152" s="7">
        <v>-4199</v>
      </c>
      <c r="N152" s="7">
        <v>0</v>
      </c>
      <c r="O152" s="7">
        <v>0</v>
      </c>
      <c r="P152" s="7">
        <f t="shared" si="9"/>
        <v>-4199</v>
      </c>
      <c r="Q152" s="7">
        <f t="shared" si="10"/>
        <v>221</v>
      </c>
      <c r="R152" s="7">
        <f t="shared" si="11"/>
        <v>221</v>
      </c>
      <c r="S152" s="5" t="s">
        <v>475</v>
      </c>
      <c r="T152" s="5">
        <v>100801</v>
      </c>
      <c r="U152" s="5" t="s">
        <v>32</v>
      </c>
      <c r="V152" s="5">
        <v>47040001</v>
      </c>
      <c r="W152" s="5" t="s">
        <v>28</v>
      </c>
    </row>
    <row r="153" spans="2:23" x14ac:dyDescent="0.25">
      <c r="B153" s="4">
        <v>50006774</v>
      </c>
      <c r="C153" s="4">
        <v>0</v>
      </c>
      <c r="D153" s="5">
        <v>21040001</v>
      </c>
      <c r="E153" s="4" t="s">
        <v>509</v>
      </c>
      <c r="F153" s="4">
        <v>1061</v>
      </c>
      <c r="G153" s="6">
        <v>39068</v>
      </c>
      <c r="H153" s="7">
        <v>4711</v>
      </c>
      <c r="I153" s="7">
        <v>0</v>
      </c>
      <c r="J153" s="7">
        <v>0</v>
      </c>
      <c r="K153" s="7">
        <v>0</v>
      </c>
      <c r="L153" s="7">
        <f t="shared" si="8"/>
        <v>4711</v>
      </c>
      <c r="M153" s="7">
        <v>-4476</v>
      </c>
      <c r="N153" s="7">
        <v>0</v>
      </c>
      <c r="O153" s="7">
        <v>0</v>
      </c>
      <c r="P153" s="7">
        <f t="shared" si="9"/>
        <v>-4476</v>
      </c>
      <c r="Q153" s="7">
        <f t="shared" si="10"/>
        <v>235</v>
      </c>
      <c r="R153" s="7">
        <f t="shared" si="11"/>
        <v>235</v>
      </c>
      <c r="S153" s="5" t="s">
        <v>475</v>
      </c>
      <c r="T153" s="5">
        <v>100801</v>
      </c>
      <c r="U153" s="5" t="s">
        <v>32</v>
      </c>
      <c r="V153" s="5">
        <v>47040001</v>
      </c>
      <c r="W153" s="5" t="s">
        <v>28</v>
      </c>
    </row>
    <row r="154" spans="2:23" x14ac:dyDescent="0.25">
      <c r="B154" s="4">
        <v>50006778</v>
      </c>
      <c r="C154" s="4">
        <v>0</v>
      </c>
      <c r="D154" s="5">
        <v>21040001</v>
      </c>
      <c r="E154" s="4" t="s">
        <v>521</v>
      </c>
      <c r="F154" s="4">
        <v>1061</v>
      </c>
      <c r="G154" s="6">
        <v>39101</v>
      </c>
      <c r="H154" s="7">
        <v>4740</v>
      </c>
      <c r="I154" s="7">
        <v>0</v>
      </c>
      <c r="J154" s="7">
        <v>0</v>
      </c>
      <c r="K154" s="7">
        <v>0</v>
      </c>
      <c r="L154" s="7">
        <f t="shared" si="8"/>
        <v>4740</v>
      </c>
      <c r="M154" s="7">
        <v>-4503</v>
      </c>
      <c r="N154" s="7">
        <v>0</v>
      </c>
      <c r="O154" s="7">
        <v>0</v>
      </c>
      <c r="P154" s="7">
        <f t="shared" si="9"/>
        <v>-4503</v>
      </c>
      <c r="Q154" s="7">
        <f t="shared" si="10"/>
        <v>237</v>
      </c>
      <c r="R154" s="7">
        <f t="shared" si="11"/>
        <v>237</v>
      </c>
      <c r="S154" s="5" t="s">
        <v>475</v>
      </c>
      <c r="T154" s="5">
        <v>100801</v>
      </c>
      <c r="U154" s="5" t="s">
        <v>32</v>
      </c>
      <c r="V154" s="5">
        <v>47040001</v>
      </c>
      <c r="W154" s="5" t="s">
        <v>28</v>
      </c>
    </row>
    <row r="155" spans="2:23" x14ac:dyDescent="0.25">
      <c r="B155" s="4">
        <v>50006793</v>
      </c>
      <c r="C155" s="4">
        <v>0</v>
      </c>
      <c r="D155" s="5">
        <v>21040001</v>
      </c>
      <c r="E155" s="4" t="s">
        <v>479</v>
      </c>
      <c r="F155" s="4">
        <v>1061</v>
      </c>
      <c r="G155" s="6">
        <v>38956</v>
      </c>
      <c r="H155" s="7">
        <v>4785</v>
      </c>
      <c r="I155" s="7">
        <v>0</v>
      </c>
      <c r="J155" s="7">
        <v>0</v>
      </c>
      <c r="K155" s="7">
        <v>0</v>
      </c>
      <c r="L155" s="7">
        <f t="shared" si="8"/>
        <v>4785</v>
      </c>
      <c r="M155" s="7">
        <v>-4546</v>
      </c>
      <c r="N155" s="7">
        <v>0</v>
      </c>
      <c r="O155" s="7">
        <v>0</v>
      </c>
      <c r="P155" s="7">
        <f t="shared" si="9"/>
        <v>-4546</v>
      </c>
      <c r="Q155" s="7">
        <f t="shared" si="10"/>
        <v>239</v>
      </c>
      <c r="R155" s="7">
        <f t="shared" si="11"/>
        <v>239</v>
      </c>
      <c r="S155" s="5" t="s">
        <v>475</v>
      </c>
      <c r="T155" s="5">
        <v>100801</v>
      </c>
      <c r="U155" s="5" t="s">
        <v>32</v>
      </c>
      <c r="V155" s="5">
        <v>47040001</v>
      </c>
      <c r="W155" s="5" t="s">
        <v>28</v>
      </c>
    </row>
    <row r="156" spans="2:23" x14ac:dyDescent="0.25">
      <c r="B156" s="4">
        <v>50006802</v>
      </c>
      <c r="C156" s="4">
        <v>0</v>
      </c>
      <c r="D156" s="5">
        <v>21040001</v>
      </c>
      <c r="E156" s="4" t="s">
        <v>522</v>
      </c>
      <c r="F156" s="4">
        <v>1061</v>
      </c>
      <c r="G156" s="6">
        <v>40968</v>
      </c>
      <c r="H156" s="7">
        <v>4800</v>
      </c>
      <c r="I156" s="7">
        <v>0</v>
      </c>
      <c r="J156" s="7">
        <v>0</v>
      </c>
      <c r="K156" s="7">
        <v>0</v>
      </c>
      <c r="L156" s="7">
        <f t="shared" si="8"/>
        <v>4800</v>
      </c>
      <c r="M156" s="7">
        <v>-4112</v>
      </c>
      <c r="N156" s="7">
        <v>-448</v>
      </c>
      <c r="O156" s="7">
        <v>0</v>
      </c>
      <c r="P156" s="7">
        <f t="shared" si="9"/>
        <v>-4560</v>
      </c>
      <c r="Q156" s="7">
        <f t="shared" si="10"/>
        <v>688</v>
      </c>
      <c r="R156" s="7">
        <f t="shared" si="11"/>
        <v>240</v>
      </c>
      <c r="S156" s="5" t="s">
        <v>475</v>
      </c>
      <c r="T156" s="5">
        <v>100801</v>
      </c>
      <c r="U156" s="5" t="s">
        <v>32</v>
      </c>
      <c r="V156" s="5">
        <v>47040001</v>
      </c>
      <c r="W156" s="5" t="s">
        <v>28</v>
      </c>
    </row>
    <row r="157" spans="2:23" x14ac:dyDescent="0.25">
      <c r="B157" s="4">
        <v>50006851</v>
      </c>
      <c r="C157" s="4">
        <v>0</v>
      </c>
      <c r="D157" s="5">
        <v>21040001</v>
      </c>
      <c r="E157" s="4" t="s">
        <v>523</v>
      </c>
      <c r="F157" s="4">
        <v>1061</v>
      </c>
      <c r="G157" s="6">
        <v>38686</v>
      </c>
      <c r="H157" s="7">
        <v>4980</v>
      </c>
      <c r="I157" s="7">
        <v>0</v>
      </c>
      <c r="J157" s="7">
        <v>0</v>
      </c>
      <c r="K157" s="7">
        <v>0</v>
      </c>
      <c r="L157" s="7">
        <f t="shared" si="8"/>
        <v>4980</v>
      </c>
      <c r="M157" s="7">
        <v>-4731</v>
      </c>
      <c r="N157" s="7">
        <v>0</v>
      </c>
      <c r="O157" s="7">
        <v>0</v>
      </c>
      <c r="P157" s="7">
        <f t="shared" si="9"/>
        <v>-4731</v>
      </c>
      <c r="Q157" s="7">
        <f t="shared" si="10"/>
        <v>249</v>
      </c>
      <c r="R157" s="7">
        <f t="shared" si="11"/>
        <v>249</v>
      </c>
      <c r="S157" s="5" t="s">
        <v>475</v>
      </c>
      <c r="T157" s="5">
        <v>100801</v>
      </c>
      <c r="U157" s="5" t="s">
        <v>32</v>
      </c>
      <c r="V157" s="5">
        <v>47040001</v>
      </c>
      <c r="W157" s="5" t="s">
        <v>28</v>
      </c>
    </row>
    <row r="158" spans="2:23" x14ac:dyDescent="0.25">
      <c r="B158" s="4">
        <v>50006880</v>
      </c>
      <c r="C158" s="4">
        <v>0</v>
      </c>
      <c r="D158" s="5">
        <v>21040001</v>
      </c>
      <c r="E158" s="4" t="s">
        <v>524</v>
      </c>
      <c r="F158" s="4">
        <v>1061</v>
      </c>
      <c r="G158" s="6">
        <v>38658</v>
      </c>
      <c r="H158" s="7">
        <v>5100</v>
      </c>
      <c r="I158" s="7">
        <v>0</v>
      </c>
      <c r="J158" s="7">
        <v>0</v>
      </c>
      <c r="K158" s="7">
        <v>0</v>
      </c>
      <c r="L158" s="7">
        <f t="shared" si="8"/>
        <v>5100</v>
      </c>
      <c r="M158" s="7">
        <v>-4845</v>
      </c>
      <c r="N158" s="7">
        <v>0</v>
      </c>
      <c r="O158" s="7">
        <v>0</v>
      </c>
      <c r="P158" s="7">
        <f t="shared" si="9"/>
        <v>-4845</v>
      </c>
      <c r="Q158" s="7">
        <f t="shared" si="10"/>
        <v>255</v>
      </c>
      <c r="R158" s="7">
        <f t="shared" si="11"/>
        <v>255</v>
      </c>
      <c r="S158" s="5" t="s">
        <v>475</v>
      </c>
      <c r="T158" s="5">
        <v>100801</v>
      </c>
      <c r="U158" s="5" t="s">
        <v>32</v>
      </c>
      <c r="V158" s="5">
        <v>47040001</v>
      </c>
      <c r="W158" s="5" t="s">
        <v>28</v>
      </c>
    </row>
    <row r="159" spans="2:23" x14ac:dyDescent="0.25">
      <c r="B159" s="4">
        <v>50006898</v>
      </c>
      <c r="C159" s="4">
        <v>0</v>
      </c>
      <c r="D159" s="5">
        <v>21040001</v>
      </c>
      <c r="E159" s="4" t="s">
        <v>515</v>
      </c>
      <c r="F159" s="4">
        <v>1061</v>
      </c>
      <c r="G159" s="6">
        <v>38827</v>
      </c>
      <c r="H159" s="7">
        <v>5265</v>
      </c>
      <c r="I159" s="7">
        <v>0</v>
      </c>
      <c r="J159" s="7">
        <v>0</v>
      </c>
      <c r="K159" s="7">
        <v>0</v>
      </c>
      <c r="L159" s="7">
        <f t="shared" si="8"/>
        <v>5265</v>
      </c>
      <c r="M159" s="7">
        <v>-5002</v>
      </c>
      <c r="N159" s="7">
        <v>0</v>
      </c>
      <c r="O159" s="7">
        <v>0</v>
      </c>
      <c r="P159" s="7">
        <f t="shared" si="9"/>
        <v>-5002</v>
      </c>
      <c r="Q159" s="7">
        <f t="shared" si="10"/>
        <v>263</v>
      </c>
      <c r="R159" s="7">
        <f t="shared" si="11"/>
        <v>263</v>
      </c>
      <c r="S159" s="5" t="s">
        <v>475</v>
      </c>
      <c r="T159" s="5">
        <v>100801</v>
      </c>
      <c r="U159" s="5" t="s">
        <v>32</v>
      </c>
      <c r="V159" s="5">
        <v>47040001</v>
      </c>
      <c r="W159" s="5" t="s">
        <v>28</v>
      </c>
    </row>
    <row r="160" spans="2:23" x14ac:dyDescent="0.25">
      <c r="B160" s="4">
        <v>50006910</v>
      </c>
      <c r="C160" s="4">
        <v>0</v>
      </c>
      <c r="D160" s="5">
        <v>21040001</v>
      </c>
      <c r="E160" s="4" t="s">
        <v>503</v>
      </c>
      <c r="F160" s="4">
        <v>1061</v>
      </c>
      <c r="G160" s="6">
        <v>38884</v>
      </c>
      <c r="H160" s="7">
        <v>5313</v>
      </c>
      <c r="I160" s="7">
        <v>0</v>
      </c>
      <c r="J160" s="7">
        <v>0</v>
      </c>
      <c r="K160" s="7">
        <v>0</v>
      </c>
      <c r="L160" s="7">
        <f t="shared" si="8"/>
        <v>5313</v>
      </c>
      <c r="M160" s="7">
        <v>-5048</v>
      </c>
      <c r="N160" s="7">
        <v>0</v>
      </c>
      <c r="O160" s="7">
        <v>0</v>
      </c>
      <c r="P160" s="7">
        <f t="shared" si="9"/>
        <v>-5048</v>
      </c>
      <c r="Q160" s="7">
        <f t="shared" si="10"/>
        <v>265</v>
      </c>
      <c r="R160" s="7">
        <f t="shared" si="11"/>
        <v>265</v>
      </c>
      <c r="S160" s="5" t="s">
        <v>475</v>
      </c>
      <c r="T160" s="5">
        <v>100801</v>
      </c>
      <c r="U160" s="5" t="s">
        <v>32</v>
      </c>
      <c r="V160" s="5">
        <v>47040001</v>
      </c>
      <c r="W160" s="5" t="s">
        <v>28</v>
      </c>
    </row>
    <row r="161" spans="2:23" x14ac:dyDescent="0.25">
      <c r="B161" s="4">
        <v>50006911</v>
      </c>
      <c r="C161" s="4">
        <v>0</v>
      </c>
      <c r="D161" s="5">
        <v>21040001</v>
      </c>
      <c r="E161" s="4" t="s">
        <v>503</v>
      </c>
      <c r="F161" s="4">
        <v>1061</v>
      </c>
      <c r="G161" s="6">
        <v>38884</v>
      </c>
      <c r="H161" s="7">
        <v>5313</v>
      </c>
      <c r="I161" s="7">
        <v>0</v>
      </c>
      <c r="J161" s="7">
        <v>0</v>
      </c>
      <c r="K161" s="7">
        <v>0</v>
      </c>
      <c r="L161" s="7">
        <f t="shared" si="8"/>
        <v>5313</v>
      </c>
      <c r="M161" s="7">
        <v>-5048</v>
      </c>
      <c r="N161" s="7">
        <v>0</v>
      </c>
      <c r="O161" s="7">
        <v>0</v>
      </c>
      <c r="P161" s="7">
        <f t="shared" si="9"/>
        <v>-5048</v>
      </c>
      <c r="Q161" s="7">
        <f t="shared" si="10"/>
        <v>265</v>
      </c>
      <c r="R161" s="7">
        <f t="shared" si="11"/>
        <v>265</v>
      </c>
      <c r="S161" s="5" t="s">
        <v>475</v>
      </c>
      <c r="T161" s="5">
        <v>100801</v>
      </c>
      <c r="U161" s="5" t="s">
        <v>32</v>
      </c>
      <c r="V161" s="5">
        <v>47040001</v>
      </c>
      <c r="W161" s="5" t="s">
        <v>28</v>
      </c>
    </row>
    <row r="162" spans="2:23" x14ac:dyDescent="0.25">
      <c r="B162" s="4">
        <v>50006912</v>
      </c>
      <c r="C162" s="4">
        <v>0</v>
      </c>
      <c r="D162" s="5">
        <v>21040001</v>
      </c>
      <c r="E162" s="4" t="s">
        <v>503</v>
      </c>
      <c r="F162" s="4">
        <v>1061</v>
      </c>
      <c r="G162" s="6">
        <v>38884</v>
      </c>
      <c r="H162" s="7">
        <v>5313</v>
      </c>
      <c r="I162" s="7">
        <v>0</v>
      </c>
      <c r="J162" s="7">
        <v>0</v>
      </c>
      <c r="K162" s="7">
        <v>0</v>
      </c>
      <c r="L162" s="7">
        <f t="shared" si="8"/>
        <v>5313</v>
      </c>
      <c r="M162" s="7">
        <v>-5048</v>
      </c>
      <c r="N162" s="7">
        <v>0</v>
      </c>
      <c r="O162" s="7">
        <v>0</v>
      </c>
      <c r="P162" s="7">
        <f t="shared" si="9"/>
        <v>-5048</v>
      </c>
      <c r="Q162" s="7">
        <f t="shared" si="10"/>
        <v>265</v>
      </c>
      <c r="R162" s="7">
        <f t="shared" si="11"/>
        <v>265</v>
      </c>
      <c r="S162" s="5" t="s">
        <v>475</v>
      </c>
      <c r="T162" s="5">
        <v>100801</v>
      </c>
      <c r="U162" s="5" t="s">
        <v>32</v>
      </c>
      <c r="V162" s="5">
        <v>47040001</v>
      </c>
      <c r="W162" s="5" t="s">
        <v>28</v>
      </c>
    </row>
    <row r="163" spans="2:23" x14ac:dyDescent="0.25">
      <c r="B163" s="4">
        <v>50006913</v>
      </c>
      <c r="C163" s="4">
        <v>0</v>
      </c>
      <c r="D163" s="5">
        <v>21040001</v>
      </c>
      <c r="E163" s="4" t="s">
        <v>503</v>
      </c>
      <c r="F163" s="4">
        <v>1061</v>
      </c>
      <c r="G163" s="6">
        <v>38876</v>
      </c>
      <c r="H163" s="7">
        <v>5313</v>
      </c>
      <c r="I163" s="7">
        <v>0</v>
      </c>
      <c r="J163" s="7">
        <v>0</v>
      </c>
      <c r="K163" s="7">
        <v>0</v>
      </c>
      <c r="L163" s="7">
        <f t="shared" si="8"/>
        <v>5313</v>
      </c>
      <c r="M163" s="7">
        <v>-5048</v>
      </c>
      <c r="N163" s="7">
        <v>0</v>
      </c>
      <c r="O163" s="7">
        <v>0</v>
      </c>
      <c r="P163" s="7">
        <f t="shared" si="9"/>
        <v>-5048</v>
      </c>
      <c r="Q163" s="7">
        <f t="shared" si="10"/>
        <v>265</v>
      </c>
      <c r="R163" s="7">
        <f t="shared" si="11"/>
        <v>265</v>
      </c>
      <c r="S163" s="5" t="s">
        <v>475</v>
      </c>
      <c r="T163" s="5">
        <v>100801</v>
      </c>
      <c r="U163" s="5" t="s">
        <v>32</v>
      </c>
      <c r="V163" s="5">
        <v>47040001</v>
      </c>
      <c r="W163" s="5" t="s">
        <v>28</v>
      </c>
    </row>
    <row r="164" spans="2:23" x14ac:dyDescent="0.25">
      <c r="B164" s="4">
        <v>50006914</v>
      </c>
      <c r="C164" s="4">
        <v>0</v>
      </c>
      <c r="D164" s="5">
        <v>21040001</v>
      </c>
      <c r="E164" s="4" t="s">
        <v>503</v>
      </c>
      <c r="F164" s="4">
        <v>1061</v>
      </c>
      <c r="G164" s="6">
        <v>38877</v>
      </c>
      <c r="H164" s="7">
        <v>5313</v>
      </c>
      <c r="I164" s="7">
        <v>0</v>
      </c>
      <c r="J164" s="7">
        <v>0</v>
      </c>
      <c r="K164" s="7">
        <v>0</v>
      </c>
      <c r="L164" s="7">
        <f t="shared" si="8"/>
        <v>5313</v>
      </c>
      <c r="M164" s="7">
        <v>-5048</v>
      </c>
      <c r="N164" s="7">
        <v>0</v>
      </c>
      <c r="O164" s="7">
        <v>0</v>
      </c>
      <c r="P164" s="7">
        <f t="shared" si="9"/>
        <v>-5048</v>
      </c>
      <c r="Q164" s="7">
        <f t="shared" si="10"/>
        <v>265</v>
      </c>
      <c r="R164" s="7">
        <f t="shared" si="11"/>
        <v>265</v>
      </c>
      <c r="S164" s="5" t="s">
        <v>475</v>
      </c>
      <c r="T164" s="5">
        <v>100801</v>
      </c>
      <c r="U164" s="5" t="s">
        <v>32</v>
      </c>
      <c r="V164" s="5">
        <v>47040001</v>
      </c>
      <c r="W164" s="5" t="s">
        <v>28</v>
      </c>
    </row>
    <row r="165" spans="2:23" x14ac:dyDescent="0.25">
      <c r="B165" s="4">
        <v>50006915</v>
      </c>
      <c r="C165" s="4">
        <v>0</v>
      </c>
      <c r="D165" s="5">
        <v>21040001</v>
      </c>
      <c r="E165" s="4" t="s">
        <v>503</v>
      </c>
      <c r="F165" s="4">
        <v>1061</v>
      </c>
      <c r="G165" s="6">
        <v>38884</v>
      </c>
      <c r="H165" s="7">
        <v>5315</v>
      </c>
      <c r="I165" s="7">
        <v>0</v>
      </c>
      <c r="J165" s="7">
        <v>0</v>
      </c>
      <c r="K165" s="7">
        <v>0</v>
      </c>
      <c r="L165" s="7">
        <f t="shared" si="8"/>
        <v>5315</v>
      </c>
      <c r="M165" s="7">
        <v>-5050</v>
      </c>
      <c r="N165" s="7">
        <v>0</v>
      </c>
      <c r="O165" s="7">
        <v>0</v>
      </c>
      <c r="P165" s="7">
        <f t="shared" si="9"/>
        <v>-5050</v>
      </c>
      <c r="Q165" s="7">
        <f t="shared" si="10"/>
        <v>265</v>
      </c>
      <c r="R165" s="7">
        <f t="shared" si="11"/>
        <v>265</v>
      </c>
      <c r="S165" s="5" t="s">
        <v>475</v>
      </c>
      <c r="T165" s="5">
        <v>100801</v>
      </c>
      <c r="U165" s="5" t="s">
        <v>32</v>
      </c>
      <c r="V165" s="5">
        <v>47040001</v>
      </c>
      <c r="W165" s="5" t="s">
        <v>28</v>
      </c>
    </row>
    <row r="166" spans="2:23" x14ac:dyDescent="0.25">
      <c r="B166" s="4">
        <v>50006942</v>
      </c>
      <c r="C166" s="4">
        <v>0</v>
      </c>
      <c r="D166" s="5">
        <v>21040001</v>
      </c>
      <c r="E166" s="4" t="s">
        <v>503</v>
      </c>
      <c r="F166" s="4">
        <v>1061</v>
      </c>
      <c r="G166" s="6">
        <v>38935</v>
      </c>
      <c r="H166" s="7">
        <v>5456</v>
      </c>
      <c r="I166" s="7">
        <v>0</v>
      </c>
      <c r="J166" s="7">
        <v>0</v>
      </c>
      <c r="K166" s="7">
        <v>0</v>
      </c>
      <c r="L166" s="7">
        <f t="shared" si="8"/>
        <v>5456</v>
      </c>
      <c r="M166" s="7">
        <v>-5184</v>
      </c>
      <c r="N166" s="7">
        <v>0</v>
      </c>
      <c r="O166" s="7">
        <v>0</v>
      </c>
      <c r="P166" s="7">
        <f t="shared" si="9"/>
        <v>-5184</v>
      </c>
      <c r="Q166" s="7">
        <f t="shared" si="10"/>
        <v>272</v>
      </c>
      <c r="R166" s="7">
        <f t="shared" si="11"/>
        <v>272</v>
      </c>
      <c r="S166" s="5" t="s">
        <v>475</v>
      </c>
      <c r="T166" s="5">
        <v>100801</v>
      </c>
      <c r="U166" s="5" t="s">
        <v>32</v>
      </c>
      <c r="V166" s="5">
        <v>47040001</v>
      </c>
      <c r="W166" s="5" t="s">
        <v>28</v>
      </c>
    </row>
    <row r="167" spans="2:23" x14ac:dyDescent="0.25">
      <c r="B167" s="4">
        <v>50006949</v>
      </c>
      <c r="C167" s="4">
        <v>0</v>
      </c>
      <c r="D167" s="5">
        <v>21040001</v>
      </c>
      <c r="E167" s="4" t="s">
        <v>484</v>
      </c>
      <c r="F167" s="4">
        <v>1061</v>
      </c>
      <c r="G167" s="6">
        <v>38260</v>
      </c>
      <c r="H167" s="7">
        <v>5501</v>
      </c>
      <c r="I167" s="7">
        <v>0</v>
      </c>
      <c r="J167" s="7">
        <v>0</v>
      </c>
      <c r="K167" s="7">
        <v>0</v>
      </c>
      <c r="L167" s="7">
        <f t="shared" si="8"/>
        <v>5501</v>
      </c>
      <c r="M167" s="7">
        <v>-5226</v>
      </c>
      <c r="N167" s="7">
        <v>0</v>
      </c>
      <c r="O167" s="7">
        <v>0</v>
      </c>
      <c r="P167" s="7">
        <f t="shared" si="9"/>
        <v>-5226</v>
      </c>
      <c r="Q167" s="7">
        <f t="shared" si="10"/>
        <v>275</v>
      </c>
      <c r="R167" s="7">
        <f t="shared" si="11"/>
        <v>275</v>
      </c>
      <c r="S167" s="5" t="s">
        <v>475</v>
      </c>
      <c r="T167" s="5">
        <v>100801</v>
      </c>
      <c r="U167" s="5" t="s">
        <v>32</v>
      </c>
      <c r="V167" s="5">
        <v>47040001</v>
      </c>
      <c r="W167" s="5" t="s">
        <v>28</v>
      </c>
    </row>
    <row r="168" spans="2:23" x14ac:dyDescent="0.25">
      <c r="B168" s="4">
        <v>50006950</v>
      </c>
      <c r="C168" s="4">
        <v>0</v>
      </c>
      <c r="D168" s="5">
        <v>21040001</v>
      </c>
      <c r="E168" s="4" t="s">
        <v>525</v>
      </c>
      <c r="F168" s="4">
        <v>1061</v>
      </c>
      <c r="G168" s="6">
        <v>38839</v>
      </c>
      <c r="H168" s="7">
        <v>5505</v>
      </c>
      <c r="I168" s="7">
        <v>0</v>
      </c>
      <c r="J168" s="7">
        <v>0</v>
      </c>
      <c r="K168" s="7">
        <v>0</v>
      </c>
      <c r="L168" s="7">
        <f t="shared" si="8"/>
        <v>5505</v>
      </c>
      <c r="M168" s="7">
        <v>-5230</v>
      </c>
      <c r="N168" s="7">
        <v>0</v>
      </c>
      <c r="O168" s="7">
        <v>0</v>
      </c>
      <c r="P168" s="7">
        <f t="shared" si="9"/>
        <v>-5230</v>
      </c>
      <c r="Q168" s="7">
        <f t="shared" si="10"/>
        <v>275</v>
      </c>
      <c r="R168" s="7">
        <f t="shared" si="11"/>
        <v>275</v>
      </c>
      <c r="S168" s="5" t="s">
        <v>475</v>
      </c>
      <c r="T168" s="5">
        <v>100801</v>
      </c>
      <c r="U168" s="5" t="s">
        <v>32</v>
      </c>
      <c r="V168" s="5">
        <v>47040001</v>
      </c>
      <c r="W168" s="5" t="s">
        <v>28</v>
      </c>
    </row>
    <row r="169" spans="2:23" x14ac:dyDescent="0.25">
      <c r="B169" s="4">
        <v>50006951</v>
      </c>
      <c r="C169" s="4">
        <v>0</v>
      </c>
      <c r="D169" s="5">
        <v>21040001</v>
      </c>
      <c r="E169" s="4" t="s">
        <v>525</v>
      </c>
      <c r="F169" s="4">
        <v>1061</v>
      </c>
      <c r="G169" s="6">
        <v>39099</v>
      </c>
      <c r="H169" s="7">
        <v>5508</v>
      </c>
      <c r="I169" s="7">
        <v>0</v>
      </c>
      <c r="J169" s="7">
        <v>0</v>
      </c>
      <c r="K169" s="7">
        <v>0</v>
      </c>
      <c r="L169" s="7">
        <f t="shared" si="8"/>
        <v>5508</v>
      </c>
      <c r="M169" s="7">
        <v>-5233</v>
      </c>
      <c r="N169" s="7">
        <v>0</v>
      </c>
      <c r="O169" s="7">
        <v>0</v>
      </c>
      <c r="P169" s="7">
        <f t="shared" si="9"/>
        <v>-5233</v>
      </c>
      <c r="Q169" s="7">
        <f t="shared" si="10"/>
        <v>275</v>
      </c>
      <c r="R169" s="7">
        <f t="shared" si="11"/>
        <v>275</v>
      </c>
      <c r="S169" s="5" t="s">
        <v>475</v>
      </c>
      <c r="T169" s="5">
        <v>100801</v>
      </c>
      <c r="U169" s="5" t="s">
        <v>32</v>
      </c>
      <c r="V169" s="5">
        <v>47040001</v>
      </c>
      <c r="W169" s="5" t="s">
        <v>28</v>
      </c>
    </row>
    <row r="170" spans="2:23" x14ac:dyDescent="0.25">
      <c r="B170" s="4">
        <v>50006952</v>
      </c>
      <c r="C170" s="4">
        <v>0</v>
      </c>
      <c r="D170" s="5">
        <v>21040001</v>
      </c>
      <c r="E170" s="4" t="s">
        <v>526</v>
      </c>
      <c r="F170" s="4">
        <v>1061</v>
      </c>
      <c r="G170" s="6">
        <v>38990</v>
      </c>
      <c r="H170" s="7">
        <v>5508</v>
      </c>
      <c r="I170" s="7">
        <v>0</v>
      </c>
      <c r="J170" s="7">
        <v>0</v>
      </c>
      <c r="K170" s="7">
        <v>0</v>
      </c>
      <c r="L170" s="7">
        <f t="shared" si="8"/>
        <v>5508</v>
      </c>
      <c r="M170" s="7">
        <v>-5233</v>
      </c>
      <c r="N170" s="7">
        <v>0</v>
      </c>
      <c r="O170" s="7">
        <v>0</v>
      </c>
      <c r="P170" s="7">
        <f t="shared" si="9"/>
        <v>-5233</v>
      </c>
      <c r="Q170" s="7">
        <f t="shared" si="10"/>
        <v>275</v>
      </c>
      <c r="R170" s="7">
        <f t="shared" si="11"/>
        <v>275</v>
      </c>
      <c r="S170" s="5" t="s">
        <v>475</v>
      </c>
      <c r="T170" s="5">
        <v>100801</v>
      </c>
      <c r="U170" s="5" t="s">
        <v>32</v>
      </c>
      <c r="V170" s="5">
        <v>47040001</v>
      </c>
      <c r="W170" s="5" t="s">
        <v>28</v>
      </c>
    </row>
    <row r="171" spans="2:23" x14ac:dyDescent="0.25">
      <c r="B171" s="4">
        <v>50006953</v>
      </c>
      <c r="C171" s="4">
        <v>0</v>
      </c>
      <c r="D171" s="5">
        <v>21040001</v>
      </c>
      <c r="E171" s="4" t="s">
        <v>526</v>
      </c>
      <c r="F171" s="4">
        <v>1061</v>
      </c>
      <c r="G171" s="6">
        <v>38969</v>
      </c>
      <c r="H171" s="7">
        <v>5508</v>
      </c>
      <c r="I171" s="7">
        <v>0</v>
      </c>
      <c r="J171" s="7">
        <v>0</v>
      </c>
      <c r="K171" s="7">
        <v>0</v>
      </c>
      <c r="L171" s="7">
        <f t="shared" si="8"/>
        <v>5508</v>
      </c>
      <c r="M171" s="7">
        <v>-5233</v>
      </c>
      <c r="N171" s="7">
        <v>0</v>
      </c>
      <c r="O171" s="7">
        <v>0</v>
      </c>
      <c r="P171" s="7">
        <f t="shared" si="9"/>
        <v>-5233</v>
      </c>
      <c r="Q171" s="7">
        <f t="shared" si="10"/>
        <v>275</v>
      </c>
      <c r="R171" s="7">
        <f t="shared" si="11"/>
        <v>275</v>
      </c>
      <c r="S171" s="5" t="s">
        <v>475</v>
      </c>
      <c r="T171" s="5">
        <v>100801</v>
      </c>
      <c r="U171" s="5" t="s">
        <v>32</v>
      </c>
      <c r="V171" s="5">
        <v>47040001</v>
      </c>
      <c r="W171" s="5" t="s">
        <v>28</v>
      </c>
    </row>
    <row r="172" spans="2:23" x14ac:dyDescent="0.25">
      <c r="B172" s="4">
        <v>50006954</v>
      </c>
      <c r="C172" s="4">
        <v>0</v>
      </c>
      <c r="D172" s="5">
        <v>21040001</v>
      </c>
      <c r="E172" s="4" t="s">
        <v>526</v>
      </c>
      <c r="F172" s="4">
        <v>1061</v>
      </c>
      <c r="G172" s="6">
        <v>39447</v>
      </c>
      <c r="H172" s="7">
        <v>5508</v>
      </c>
      <c r="I172" s="7">
        <v>0</v>
      </c>
      <c r="J172" s="7">
        <v>0</v>
      </c>
      <c r="K172" s="7">
        <v>0</v>
      </c>
      <c r="L172" s="7">
        <f t="shared" si="8"/>
        <v>5508</v>
      </c>
      <c r="M172" s="7">
        <v>-5233</v>
      </c>
      <c r="N172" s="7">
        <v>0</v>
      </c>
      <c r="O172" s="7">
        <v>0</v>
      </c>
      <c r="P172" s="7">
        <f t="shared" si="9"/>
        <v>-5233</v>
      </c>
      <c r="Q172" s="7">
        <f t="shared" si="10"/>
        <v>275</v>
      </c>
      <c r="R172" s="7">
        <f t="shared" si="11"/>
        <v>275</v>
      </c>
      <c r="S172" s="5" t="s">
        <v>475</v>
      </c>
      <c r="T172" s="5">
        <v>100801</v>
      </c>
      <c r="U172" s="5" t="s">
        <v>32</v>
      </c>
      <c r="V172" s="5">
        <v>47040001</v>
      </c>
      <c r="W172" s="5" t="s">
        <v>28</v>
      </c>
    </row>
    <row r="173" spans="2:23" x14ac:dyDescent="0.25">
      <c r="B173" s="4">
        <v>50006955</v>
      </c>
      <c r="C173" s="4">
        <v>0</v>
      </c>
      <c r="D173" s="5">
        <v>21040001</v>
      </c>
      <c r="E173" s="4" t="s">
        <v>526</v>
      </c>
      <c r="F173" s="4">
        <v>1061</v>
      </c>
      <c r="G173" s="6">
        <v>39004</v>
      </c>
      <c r="H173" s="7">
        <v>5509</v>
      </c>
      <c r="I173" s="7">
        <v>0</v>
      </c>
      <c r="J173" s="7">
        <v>0</v>
      </c>
      <c r="K173" s="7">
        <v>0</v>
      </c>
      <c r="L173" s="7">
        <f t="shared" si="8"/>
        <v>5509</v>
      </c>
      <c r="M173" s="7">
        <v>-5234</v>
      </c>
      <c r="N173" s="7">
        <v>0</v>
      </c>
      <c r="O173" s="7">
        <v>0</v>
      </c>
      <c r="P173" s="7">
        <f t="shared" si="9"/>
        <v>-5234</v>
      </c>
      <c r="Q173" s="7">
        <f t="shared" si="10"/>
        <v>275</v>
      </c>
      <c r="R173" s="7">
        <f t="shared" si="11"/>
        <v>275</v>
      </c>
      <c r="S173" s="5" t="s">
        <v>475</v>
      </c>
      <c r="T173" s="5">
        <v>100801</v>
      </c>
      <c r="U173" s="5" t="s">
        <v>32</v>
      </c>
      <c r="V173" s="5">
        <v>47040001</v>
      </c>
      <c r="W173" s="5" t="s">
        <v>28</v>
      </c>
    </row>
    <row r="174" spans="2:23" x14ac:dyDescent="0.25">
      <c r="B174" s="4">
        <v>50006958</v>
      </c>
      <c r="C174" s="4">
        <v>0</v>
      </c>
      <c r="D174" s="5">
        <v>21040001</v>
      </c>
      <c r="E174" s="4" t="s">
        <v>525</v>
      </c>
      <c r="F174" s="4">
        <v>1061</v>
      </c>
      <c r="G174" s="6">
        <v>38867</v>
      </c>
      <c r="H174" s="7">
        <v>5545</v>
      </c>
      <c r="I174" s="7">
        <v>0</v>
      </c>
      <c r="J174" s="7">
        <v>0</v>
      </c>
      <c r="K174" s="7">
        <v>0</v>
      </c>
      <c r="L174" s="7">
        <f t="shared" si="8"/>
        <v>5545</v>
      </c>
      <c r="M174" s="7">
        <v>-5268</v>
      </c>
      <c r="N174" s="7">
        <v>0</v>
      </c>
      <c r="O174" s="7">
        <v>0</v>
      </c>
      <c r="P174" s="7">
        <f t="shared" si="9"/>
        <v>-5268</v>
      </c>
      <c r="Q174" s="7">
        <f t="shared" si="10"/>
        <v>277</v>
      </c>
      <c r="R174" s="7">
        <f t="shared" si="11"/>
        <v>277</v>
      </c>
      <c r="S174" s="5" t="s">
        <v>475</v>
      </c>
      <c r="T174" s="5">
        <v>100801</v>
      </c>
      <c r="U174" s="5" t="s">
        <v>32</v>
      </c>
      <c r="V174" s="5">
        <v>47040001</v>
      </c>
      <c r="W174" s="5" t="s">
        <v>28</v>
      </c>
    </row>
    <row r="175" spans="2:23" x14ac:dyDescent="0.25">
      <c r="B175" s="4">
        <v>50006959</v>
      </c>
      <c r="C175" s="4">
        <v>0</v>
      </c>
      <c r="D175" s="5">
        <v>21040001</v>
      </c>
      <c r="E175" s="4" t="s">
        <v>525</v>
      </c>
      <c r="F175" s="4">
        <v>1061</v>
      </c>
      <c r="G175" s="6">
        <v>39063</v>
      </c>
      <c r="H175" s="7">
        <v>5556</v>
      </c>
      <c r="I175" s="7">
        <v>0</v>
      </c>
      <c r="J175" s="7">
        <v>0</v>
      </c>
      <c r="K175" s="7">
        <v>0</v>
      </c>
      <c r="L175" s="7">
        <f t="shared" si="8"/>
        <v>5556</v>
      </c>
      <c r="M175" s="7">
        <v>-5279</v>
      </c>
      <c r="N175" s="7">
        <v>0</v>
      </c>
      <c r="O175" s="7">
        <v>0</v>
      </c>
      <c r="P175" s="7">
        <f t="shared" si="9"/>
        <v>-5279</v>
      </c>
      <c r="Q175" s="7">
        <f t="shared" si="10"/>
        <v>277</v>
      </c>
      <c r="R175" s="7">
        <f t="shared" si="11"/>
        <v>277</v>
      </c>
      <c r="S175" s="5" t="s">
        <v>475</v>
      </c>
      <c r="T175" s="5">
        <v>100801</v>
      </c>
      <c r="U175" s="5" t="s">
        <v>32</v>
      </c>
      <c r="V175" s="5">
        <v>47040001</v>
      </c>
      <c r="W175" s="5" t="s">
        <v>28</v>
      </c>
    </row>
    <row r="176" spans="2:23" x14ac:dyDescent="0.25">
      <c r="B176" s="4">
        <v>50006960</v>
      </c>
      <c r="C176" s="4">
        <v>0</v>
      </c>
      <c r="D176" s="5">
        <v>21040001</v>
      </c>
      <c r="E176" s="4" t="s">
        <v>525</v>
      </c>
      <c r="F176" s="4">
        <v>1061</v>
      </c>
      <c r="G176" s="6">
        <v>39072</v>
      </c>
      <c r="H176" s="7">
        <v>5558</v>
      </c>
      <c r="I176" s="7">
        <v>0</v>
      </c>
      <c r="J176" s="7">
        <v>0</v>
      </c>
      <c r="K176" s="7">
        <v>0</v>
      </c>
      <c r="L176" s="7">
        <f t="shared" si="8"/>
        <v>5558</v>
      </c>
      <c r="M176" s="7">
        <v>-5281</v>
      </c>
      <c r="N176" s="7">
        <v>0</v>
      </c>
      <c r="O176" s="7">
        <v>0</v>
      </c>
      <c r="P176" s="7">
        <f t="shared" si="9"/>
        <v>-5281</v>
      </c>
      <c r="Q176" s="7">
        <f t="shared" si="10"/>
        <v>277</v>
      </c>
      <c r="R176" s="7">
        <f t="shared" si="11"/>
        <v>277</v>
      </c>
      <c r="S176" s="5" t="s">
        <v>475</v>
      </c>
      <c r="T176" s="5">
        <v>100801</v>
      </c>
      <c r="U176" s="5" t="s">
        <v>32</v>
      </c>
      <c r="V176" s="5">
        <v>47040001</v>
      </c>
      <c r="W176" s="5" t="s">
        <v>28</v>
      </c>
    </row>
    <row r="177" spans="2:23" x14ac:dyDescent="0.25">
      <c r="B177" s="4">
        <v>50006961</v>
      </c>
      <c r="C177" s="4">
        <v>0</v>
      </c>
      <c r="D177" s="5">
        <v>21040001</v>
      </c>
      <c r="E177" s="4" t="s">
        <v>525</v>
      </c>
      <c r="F177" s="4">
        <v>1061</v>
      </c>
      <c r="G177" s="6">
        <v>39068</v>
      </c>
      <c r="H177" s="7">
        <v>5558</v>
      </c>
      <c r="I177" s="7">
        <v>0</v>
      </c>
      <c r="J177" s="7">
        <v>0</v>
      </c>
      <c r="K177" s="7">
        <v>0</v>
      </c>
      <c r="L177" s="7">
        <f t="shared" si="8"/>
        <v>5558</v>
      </c>
      <c r="M177" s="7">
        <v>-5281</v>
      </c>
      <c r="N177" s="7">
        <v>0</v>
      </c>
      <c r="O177" s="7">
        <v>0</v>
      </c>
      <c r="P177" s="7">
        <f t="shared" si="9"/>
        <v>-5281</v>
      </c>
      <c r="Q177" s="7">
        <f t="shared" si="10"/>
        <v>277</v>
      </c>
      <c r="R177" s="7">
        <f t="shared" si="11"/>
        <v>277</v>
      </c>
      <c r="S177" s="5" t="s">
        <v>475</v>
      </c>
      <c r="T177" s="5">
        <v>100801</v>
      </c>
      <c r="U177" s="5" t="s">
        <v>32</v>
      </c>
      <c r="V177" s="5">
        <v>47040001</v>
      </c>
      <c r="W177" s="5" t="s">
        <v>28</v>
      </c>
    </row>
    <row r="178" spans="2:23" x14ac:dyDescent="0.25">
      <c r="B178" s="4">
        <v>50006962</v>
      </c>
      <c r="C178" s="4">
        <v>0</v>
      </c>
      <c r="D178" s="5">
        <v>21040001</v>
      </c>
      <c r="E178" s="4" t="s">
        <v>525</v>
      </c>
      <c r="F178" s="4">
        <v>1061</v>
      </c>
      <c r="G178" s="6">
        <v>39068</v>
      </c>
      <c r="H178" s="7">
        <v>5558</v>
      </c>
      <c r="I178" s="7">
        <v>0</v>
      </c>
      <c r="J178" s="7">
        <v>0</v>
      </c>
      <c r="K178" s="7">
        <v>0</v>
      </c>
      <c r="L178" s="7">
        <f t="shared" si="8"/>
        <v>5558</v>
      </c>
      <c r="M178" s="7">
        <v>-5281</v>
      </c>
      <c r="N178" s="7">
        <v>0</v>
      </c>
      <c r="O178" s="7">
        <v>0</v>
      </c>
      <c r="P178" s="7">
        <f t="shared" si="9"/>
        <v>-5281</v>
      </c>
      <c r="Q178" s="7">
        <f t="shared" si="10"/>
        <v>277</v>
      </c>
      <c r="R178" s="7">
        <f t="shared" si="11"/>
        <v>277</v>
      </c>
      <c r="S178" s="5" t="s">
        <v>475</v>
      </c>
      <c r="T178" s="5">
        <v>100801</v>
      </c>
      <c r="U178" s="5" t="s">
        <v>32</v>
      </c>
      <c r="V178" s="5">
        <v>47040001</v>
      </c>
      <c r="W178" s="5" t="s">
        <v>28</v>
      </c>
    </row>
    <row r="179" spans="2:23" x14ac:dyDescent="0.25">
      <c r="B179" s="4">
        <v>50006963</v>
      </c>
      <c r="C179" s="4">
        <v>0</v>
      </c>
      <c r="D179" s="5">
        <v>21040001</v>
      </c>
      <c r="E179" s="4" t="s">
        <v>525</v>
      </c>
      <c r="F179" s="4">
        <v>1061</v>
      </c>
      <c r="G179" s="6">
        <v>39068</v>
      </c>
      <c r="H179" s="7">
        <v>5558</v>
      </c>
      <c r="I179" s="7">
        <v>0</v>
      </c>
      <c r="J179" s="7">
        <v>0</v>
      </c>
      <c r="K179" s="7">
        <v>0</v>
      </c>
      <c r="L179" s="7">
        <f t="shared" si="8"/>
        <v>5558</v>
      </c>
      <c r="M179" s="7">
        <v>-5281</v>
      </c>
      <c r="N179" s="7">
        <v>0</v>
      </c>
      <c r="O179" s="7">
        <v>0</v>
      </c>
      <c r="P179" s="7">
        <f t="shared" si="9"/>
        <v>-5281</v>
      </c>
      <c r="Q179" s="7">
        <f t="shared" si="10"/>
        <v>277</v>
      </c>
      <c r="R179" s="7">
        <f t="shared" si="11"/>
        <v>277</v>
      </c>
      <c r="S179" s="5" t="s">
        <v>475</v>
      </c>
      <c r="T179" s="5">
        <v>100801</v>
      </c>
      <c r="U179" s="5" t="s">
        <v>32</v>
      </c>
      <c r="V179" s="5">
        <v>47040001</v>
      </c>
      <c r="W179" s="5" t="s">
        <v>28</v>
      </c>
    </row>
    <row r="180" spans="2:23" x14ac:dyDescent="0.25">
      <c r="B180" s="4">
        <v>50006964</v>
      </c>
      <c r="C180" s="4">
        <v>0</v>
      </c>
      <c r="D180" s="5">
        <v>21040001</v>
      </c>
      <c r="E180" s="4" t="s">
        <v>525</v>
      </c>
      <c r="F180" s="4">
        <v>1061</v>
      </c>
      <c r="G180" s="6">
        <v>39059</v>
      </c>
      <c r="H180" s="7">
        <v>5558</v>
      </c>
      <c r="I180" s="7">
        <v>0</v>
      </c>
      <c r="J180" s="7">
        <v>0</v>
      </c>
      <c r="K180" s="7">
        <v>0</v>
      </c>
      <c r="L180" s="7">
        <f t="shared" si="8"/>
        <v>5558</v>
      </c>
      <c r="M180" s="7">
        <v>-5281</v>
      </c>
      <c r="N180" s="7">
        <v>0</v>
      </c>
      <c r="O180" s="7">
        <v>0</v>
      </c>
      <c r="P180" s="7">
        <f t="shared" si="9"/>
        <v>-5281</v>
      </c>
      <c r="Q180" s="7">
        <f t="shared" si="10"/>
        <v>277</v>
      </c>
      <c r="R180" s="7">
        <f t="shared" si="11"/>
        <v>277</v>
      </c>
      <c r="S180" s="5" t="s">
        <v>475</v>
      </c>
      <c r="T180" s="5">
        <v>100801</v>
      </c>
      <c r="U180" s="5" t="s">
        <v>32</v>
      </c>
      <c r="V180" s="5">
        <v>47040001</v>
      </c>
      <c r="W180" s="5" t="s">
        <v>28</v>
      </c>
    </row>
    <row r="181" spans="2:23" x14ac:dyDescent="0.25">
      <c r="B181" s="4">
        <v>50006965</v>
      </c>
      <c r="C181" s="4">
        <v>0</v>
      </c>
      <c r="D181" s="5">
        <v>21040001</v>
      </c>
      <c r="E181" s="4" t="s">
        <v>525</v>
      </c>
      <c r="F181" s="4">
        <v>1061</v>
      </c>
      <c r="G181" s="6">
        <v>39067</v>
      </c>
      <c r="H181" s="7">
        <v>5558</v>
      </c>
      <c r="I181" s="7">
        <v>0</v>
      </c>
      <c r="J181" s="7">
        <v>0</v>
      </c>
      <c r="K181" s="7">
        <v>0</v>
      </c>
      <c r="L181" s="7">
        <f t="shared" si="8"/>
        <v>5558</v>
      </c>
      <c r="M181" s="7">
        <v>-5281</v>
      </c>
      <c r="N181" s="7">
        <v>0</v>
      </c>
      <c r="O181" s="7">
        <v>0</v>
      </c>
      <c r="P181" s="7">
        <f t="shared" si="9"/>
        <v>-5281</v>
      </c>
      <c r="Q181" s="7">
        <f t="shared" si="10"/>
        <v>277</v>
      </c>
      <c r="R181" s="7">
        <f t="shared" si="11"/>
        <v>277</v>
      </c>
      <c r="S181" s="5" t="s">
        <v>475</v>
      </c>
      <c r="T181" s="5">
        <v>100801</v>
      </c>
      <c r="U181" s="5" t="s">
        <v>32</v>
      </c>
      <c r="V181" s="5">
        <v>47040001</v>
      </c>
      <c r="W181" s="5" t="s">
        <v>28</v>
      </c>
    </row>
    <row r="182" spans="2:23" x14ac:dyDescent="0.25">
      <c r="B182" s="4">
        <v>50006966</v>
      </c>
      <c r="C182" s="4">
        <v>0</v>
      </c>
      <c r="D182" s="5">
        <v>21040001</v>
      </c>
      <c r="E182" s="4" t="s">
        <v>525</v>
      </c>
      <c r="F182" s="4">
        <v>1061</v>
      </c>
      <c r="G182" s="6">
        <v>39057</v>
      </c>
      <c r="H182" s="7">
        <v>5558</v>
      </c>
      <c r="I182" s="7">
        <v>0</v>
      </c>
      <c r="J182" s="7">
        <v>0</v>
      </c>
      <c r="K182" s="7">
        <v>0</v>
      </c>
      <c r="L182" s="7">
        <f t="shared" si="8"/>
        <v>5558</v>
      </c>
      <c r="M182" s="7">
        <v>-5281</v>
      </c>
      <c r="N182" s="7">
        <v>0</v>
      </c>
      <c r="O182" s="7">
        <v>0</v>
      </c>
      <c r="P182" s="7">
        <f t="shared" si="9"/>
        <v>-5281</v>
      </c>
      <c r="Q182" s="7">
        <f t="shared" si="10"/>
        <v>277</v>
      </c>
      <c r="R182" s="7">
        <f t="shared" si="11"/>
        <v>277</v>
      </c>
      <c r="S182" s="5" t="s">
        <v>475</v>
      </c>
      <c r="T182" s="5">
        <v>100801</v>
      </c>
      <c r="U182" s="5" t="s">
        <v>32</v>
      </c>
      <c r="V182" s="5">
        <v>47040001</v>
      </c>
      <c r="W182" s="5" t="s">
        <v>28</v>
      </c>
    </row>
    <row r="183" spans="2:23" x14ac:dyDescent="0.25">
      <c r="B183" s="4">
        <v>50006967</v>
      </c>
      <c r="C183" s="4">
        <v>0</v>
      </c>
      <c r="D183" s="5">
        <v>21040001</v>
      </c>
      <c r="E183" s="4" t="s">
        <v>525</v>
      </c>
      <c r="F183" s="4">
        <v>1061</v>
      </c>
      <c r="G183" s="6">
        <v>39059</v>
      </c>
      <c r="H183" s="7">
        <v>5558</v>
      </c>
      <c r="I183" s="7">
        <v>0</v>
      </c>
      <c r="J183" s="7">
        <v>0</v>
      </c>
      <c r="K183" s="7">
        <v>0</v>
      </c>
      <c r="L183" s="7">
        <f t="shared" si="8"/>
        <v>5558</v>
      </c>
      <c r="M183" s="7">
        <v>-5281</v>
      </c>
      <c r="N183" s="7">
        <v>0</v>
      </c>
      <c r="O183" s="7">
        <v>0</v>
      </c>
      <c r="P183" s="7">
        <f t="shared" si="9"/>
        <v>-5281</v>
      </c>
      <c r="Q183" s="7">
        <f t="shared" si="10"/>
        <v>277</v>
      </c>
      <c r="R183" s="7">
        <f t="shared" si="11"/>
        <v>277</v>
      </c>
      <c r="S183" s="5" t="s">
        <v>475</v>
      </c>
      <c r="T183" s="5">
        <v>100801</v>
      </c>
      <c r="U183" s="5" t="s">
        <v>32</v>
      </c>
      <c r="V183" s="5">
        <v>47040001</v>
      </c>
      <c r="W183" s="5" t="s">
        <v>28</v>
      </c>
    </row>
    <row r="184" spans="2:23" x14ac:dyDescent="0.25">
      <c r="B184" s="4">
        <v>50006968</v>
      </c>
      <c r="C184" s="4">
        <v>0</v>
      </c>
      <c r="D184" s="5">
        <v>21040001</v>
      </c>
      <c r="E184" s="4" t="s">
        <v>525</v>
      </c>
      <c r="F184" s="4">
        <v>1061</v>
      </c>
      <c r="G184" s="6">
        <v>39059</v>
      </c>
      <c r="H184" s="7">
        <v>5558</v>
      </c>
      <c r="I184" s="7">
        <v>0</v>
      </c>
      <c r="J184" s="7">
        <v>0</v>
      </c>
      <c r="K184" s="7">
        <v>0</v>
      </c>
      <c r="L184" s="7">
        <f t="shared" si="8"/>
        <v>5558</v>
      </c>
      <c r="M184" s="7">
        <v>-5281</v>
      </c>
      <c r="N184" s="7">
        <v>0</v>
      </c>
      <c r="O184" s="7">
        <v>0</v>
      </c>
      <c r="P184" s="7">
        <f t="shared" si="9"/>
        <v>-5281</v>
      </c>
      <c r="Q184" s="7">
        <f t="shared" si="10"/>
        <v>277</v>
      </c>
      <c r="R184" s="7">
        <f t="shared" si="11"/>
        <v>277</v>
      </c>
      <c r="S184" s="5" t="s">
        <v>475</v>
      </c>
      <c r="T184" s="5">
        <v>100801</v>
      </c>
      <c r="U184" s="5" t="s">
        <v>32</v>
      </c>
      <c r="V184" s="5">
        <v>47040001</v>
      </c>
      <c r="W184" s="5" t="s">
        <v>28</v>
      </c>
    </row>
    <row r="185" spans="2:23" x14ac:dyDescent="0.25">
      <c r="B185" s="4">
        <v>50006969</v>
      </c>
      <c r="C185" s="4">
        <v>0</v>
      </c>
      <c r="D185" s="5">
        <v>21040001</v>
      </c>
      <c r="E185" s="4" t="s">
        <v>525</v>
      </c>
      <c r="F185" s="4">
        <v>1061</v>
      </c>
      <c r="G185" s="6">
        <v>39077</v>
      </c>
      <c r="H185" s="7">
        <v>5558</v>
      </c>
      <c r="I185" s="7">
        <v>0</v>
      </c>
      <c r="J185" s="7">
        <v>0</v>
      </c>
      <c r="K185" s="7">
        <v>0</v>
      </c>
      <c r="L185" s="7">
        <f t="shared" si="8"/>
        <v>5558</v>
      </c>
      <c r="M185" s="7">
        <v>-5281</v>
      </c>
      <c r="N185" s="7">
        <v>0</v>
      </c>
      <c r="O185" s="7">
        <v>0</v>
      </c>
      <c r="P185" s="7">
        <f t="shared" si="9"/>
        <v>-5281</v>
      </c>
      <c r="Q185" s="7">
        <f t="shared" si="10"/>
        <v>277</v>
      </c>
      <c r="R185" s="7">
        <f t="shared" si="11"/>
        <v>277</v>
      </c>
      <c r="S185" s="5" t="s">
        <v>475</v>
      </c>
      <c r="T185" s="5">
        <v>100801</v>
      </c>
      <c r="U185" s="5" t="s">
        <v>32</v>
      </c>
      <c r="V185" s="5">
        <v>47040001</v>
      </c>
      <c r="W185" s="5" t="s">
        <v>28</v>
      </c>
    </row>
    <row r="186" spans="2:23" x14ac:dyDescent="0.25">
      <c r="B186" s="4">
        <v>50006970</v>
      </c>
      <c r="C186" s="4">
        <v>0</v>
      </c>
      <c r="D186" s="5">
        <v>21040001</v>
      </c>
      <c r="E186" s="4" t="s">
        <v>527</v>
      </c>
      <c r="F186" s="4">
        <v>1062</v>
      </c>
      <c r="G186" s="6">
        <v>39059</v>
      </c>
      <c r="H186" s="7">
        <v>5558</v>
      </c>
      <c r="I186" s="7">
        <v>0</v>
      </c>
      <c r="J186" s="7">
        <v>0</v>
      </c>
      <c r="K186" s="7">
        <v>0</v>
      </c>
      <c r="L186" s="7">
        <f t="shared" si="8"/>
        <v>5558</v>
      </c>
      <c r="M186" s="7">
        <v>-5281</v>
      </c>
      <c r="N186" s="7">
        <v>0</v>
      </c>
      <c r="O186" s="7">
        <v>0</v>
      </c>
      <c r="P186" s="7">
        <f t="shared" si="9"/>
        <v>-5281</v>
      </c>
      <c r="Q186" s="7">
        <f t="shared" si="10"/>
        <v>277</v>
      </c>
      <c r="R186" s="7">
        <f t="shared" si="11"/>
        <v>277</v>
      </c>
      <c r="S186" s="5" t="s">
        <v>475</v>
      </c>
      <c r="T186" s="5">
        <v>100802</v>
      </c>
      <c r="U186" s="5" t="s">
        <v>27</v>
      </c>
      <c r="V186" s="5">
        <v>47040001</v>
      </c>
      <c r="W186" s="5" t="s">
        <v>28</v>
      </c>
    </row>
    <row r="187" spans="2:23" x14ac:dyDescent="0.25">
      <c r="B187" s="4">
        <v>50006971</v>
      </c>
      <c r="C187" s="4">
        <v>0</v>
      </c>
      <c r="D187" s="5">
        <v>21040001</v>
      </c>
      <c r="E187" s="4" t="s">
        <v>527</v>
      </c>
      <c r="F187" s="4">
        <v>1062</v>
      </c>
      <c r="G187" s="6">
        <v>39065</v>
      </c>
      <c r="H187" s="7">
        <v>5558</v>
      </c>
      <c r="I187" s="7">
        <v>0</v>
      </c>
      <c r="J187" s="7">
        <v>0</v>
      </c>
      <c r="K187" s="7">
        <v>0</v>
      </c>
      <c r="L187" s="7">
        <f t="shared" si="8"/>
        <v>5558</v>
      </c>
      <c r="M187" s="7">
        <v>-5281</v>
      </c>
      <c r="N187" s="7">
        <v>0</v>
      </c>
      <c r="O187" s="7">
        <v>0</v>
      </c>
      <c r="P187" s="7">
        <f t="shared" si="9"/>
        <v>-5281</v>
      </c>
      <c r="Q187" s="7">
        <f t="shared" si="10"/>
        <v>277</v>
      </c>
      <c r="R187" s="7">
        <f t="shared" si="11"/>
        <v>277</v>
      </c>
      <c r="S187" s="5" t="s">
        <v>475</v>
      </c>
      <c r="T187" s="5">
        <v>100802</v>
      </c>
      <c r="U187" s="5" t="s">
        <v>27</v>
      </c>
      <c r="V187" s="5">
        <v>47040001</v>
      </c>
      <c r="W187" s="5" t="s">
        <v>28</v>
      </c>
    </row>
    <row r="188" spans="2:23" x14ac:dyDescent="0.25">
      <c r="B188" s="4">
        <v>50006989</v>
      </c>
      <c r="C188" s="4">
        <v>0</v>
      </c>
      <c r="D188" s="5">
        <v>21040001</v>
      </c>
      <c r="E188" s="4" t="s">
        <v>528</v>
      </c>
      <c r="F188" s="4">
        <v>1061</v>
      </c>
      <c r="G188" s="6">
        <v>40968</v>
      </c>
      <c r="H188" s="7">
        <v>5648</v>
      </c>
      <c r="I188" s="7">
        <v>0</v>
      </c>
      <c r="J188" s="7">
        <v>0</v>
      </c>
      <c r="K188" s="7">
        <v>0</v>
      </c>
      <c r="L188" s="7">
        <f t="shared" si="8"/>
        <v>5648</v>
      </c>
      <c r="M188" s="7">
        <v>-4838</v>
      </c>
      <c r="N188" s="7">
        <v>-528</v>
      </c>
      <c r="O188" s="7">
        <v>0</v>
      </c>
      <c r="P188" s="7">
        <f t="shared" si="9"/>
        <v>-5366</v>
      </c>
      <c r="Q188" s="7">
        <f t="shared" si="10"/>
        <v>810</v>
      </c>
      <c r="R188" s="7">
        <f t="shared" si="11"/>
        <v>282</v>
      </c>
      <c r="S188" s="5" t="s">
        <v>475</v>
      </c>
      <c r="T188" s="5">
        <v>100801</v>
      </c>
      <c r="U188" s="5" t="s">
        <v>32</v>
      </c>
      <c r="V188" s="5">
        <v>47040001</v>
      </c>
      <c r="W188" s="5" t="s">
        <v>28</v>
      </c>
    </row>
    <row r="189" spans="2:23" x14ac:dyDescent="0.25">
      <c r="B189" s="4">
        <v>50006990</v>
      </c>
      <c r="C189" s="4">
        <v>0</v>
      </c>
      <c r="D189" s="5">
        <v>21040001</v>
      </c>
      <c r="E189" s="4" t="s">
        <v>529</v>
      </c>
      <c r="F189" s="4">
        <v>1061</v>
      </c>
      <c r="G189" s="6">
        <v>39080</v>
      </c>
      <c r="H189" s="7">
        <v>5657</v>
      </c>
      <c r="I189" s="7">
        <v>0</v>
      </c>
      <c r="J189" s="7">
        <v>0</v>
      </c>
      <c r="K189" s="7">
        <v>0</v>
      </c>
      <c r="L189" s="7">
        <f t="shared" si="8"/>
        <v>5657</v>
      </c>
      <c r="M189" s="7">
        <v>-5375</v>
      </c>
      <c r="N189" s="7">
        <v>0</v>
      </c>
      <c r="O189" s="7">
        <v>0</v>
      </c>
      <c r="P189" s="7">
        <f t="shared" si="9"/>
        <v>-5375</v>
      </c>
      <c r="Q189" s="7">
        <f t="shared" si="10"/>
        <v>282</v>
      </c>
      <c r="R189" s="7">
        <f t="shared" si="11"/>
        <v>282</v>
      </c>
      <c r="S189" s="5" t="s">
        <v>475</v>
      </c>
      <c r="T189" s="5">
        <v>100801</v>
      </c>
      <c r="U189" s="5" t="s">
        <v>32</v>
      </c>
      <c r="V189" s="5">
        <v>47040001</v>
      </c>
      <c r="W189" s="5" t="s">
        <v>28</v>
      </c>
    </row>
    <row r="190" spans="2:23" x14ac:dyDescent="0.25">
      <c r="B190" s="4">
        <v>50006991</v>
      </c>
      <c r="C190" s="4">
        <v>0</v>
      </c>
      <c r="D190" s="5">
        <v>21040001</v>
      </c>
      <c r="E190" s="4" t="s">
        <v>529</v>
      </c>
      <c r="F190" s="4">
        <v>1061</v>
      </c>
      <c r="G190" s="6">
        <v>39082</v>
      </c>
      <c r="H190" s="7">
        <v>5658</v>
      </c>
      <c r="I190" s="7">
        <v>0</v>
      </c>
      <c r="J190" s="7">
        <v>0</v>
      </c>
      <c r="K190" s="7">
        <v>0</v>
      </c>
      <c r="L190" s="7">
        <f t="shared" si="8"/>
        <v>5658</v>
      </c>
      <c r="M190" s="7">
        <v>-5376</v>
      </c>
      <c r="N190" s="7">
        <v>0</v>
      </c>
      <c r="O190" s="7">
        <v>0</v>
      </c>
      <c r="P190" s="7">
        <f t="shared" si="9"/>
        <v>-5376</v>
      </c>
      <c r="Q190" s="7">
        <f t="shared" si="10"/>
        <v>282</v>
      </c>
      <c r="R190" s="7">
        <f t="shared" si="11"/>
        <v>282</v>
      </c>
      <c r="S190" s="5" t="s">
        <v>475</v>
      </c>
      <c r="T190" s="5">
        <v>100801</v>
      </c>
      <c r="U190" s="5" t="s">
        <v>32</v>
      </c>
      <c r="V190" s="5">
        <v>47040001</v>
      </c>
      <c r="W190" s="5" t="s">
        <v>28</v>
      </c>
    </row>
    <row r="191" spans="2:23" x14ac:dyDescent="0.25">
      <c r="B191" s="4">
        <v>50006995</v>
      </c>
      <c r="C191" s="4">
        <v>0</v>
      </c>
      <c r="D191" s="5">
        <v>21040001</v>
      </c>
      <c r="E191" s="4" t="s">
        <v>525</v>
      </c>
      <c r="F191" s="4">
        <v>1061</v>
      </c>
      <c r="G191" s="6">
        <v>38901</v>
      </c>
      <c r="H191" s="7">
        <v>5665</v>
      </c>
      <c r="I191" s="7">
        <v>0</v>
      </c>
      <c r="J191" s="7">
        <v>0</v>
      </c>
      <c r="K191" s="7">
        <v>0</v>
      </c>
      <c r="L191" s="7">
        <f t="shared" si="8"/>
        <v>5665</v>
      </c>
      <c r="M191" s="7">
        <v>-5382</v>
      </c>
      <c r="N191" s="7">
        <v>0</v>
      </c>
      <c r="O191" s="7">
        <v>0</v>
      </c>
      <c r="P191" s="7">
        <f t="shared" si="9"/>
        <v>-5382</v>
      </c>
      <c r="Q191" s="7">
        <f t="shared" si="10"/>
        <v>283</v>
      </c>
      <c r="R191" s="7">
        <f t="shared" si="11"/>
        <v>283</v>
      </c>
      <c r="S191" s="5" t="s">
        <v>475</v>
      </c>
      <c r="T191" s="5">
        <v>100801</v>
      </c>
      <c r="U191" s="5" t="s">
        <v>32</v>
      </c>
      <c r="V191" s="5">
        <v>47040001</v>
      </c>
      <c r="W191" s="5" t="s">
        <v>28</v>
      </c>
    </row>
    <row r="192" spans="2:23" x14ac:dyDescent="0.25">
      <c r="B192" s="4">
        <v>50006996</v>
      </c>
      <c r="C192" s="4">
        <v>0</v>
      </c>
      <c r="D192" s="5">
        <v>21040001</v>
      </c>
      <c r="E192" s="4" t="s">
        <v>525</v>
      </c>
      <c r="F192" s="4">
        <v>1061</v>
      </c>
      <c r="G192" s="6">
        <v>38908</v>
      </c>
      <c r="H192" s="7">
        <v>5665</v>
      </c>
      <c r="I192" s="7">
        <v>0</v>
      </c>
      <c r="J192" s="7">
        <v>0</v>
      </c>
      <c r="K192" s="7">
        <v>0</v>
      </c>
      <c r="L192" s="7">
        <f t="shared" si="8"/>
        <v>5665</v>
      </c>
      <c r="M192" s="7">
        <v>-5382</v>
      </c>
      <c r="N192" s="7">
        <v>0</v>
      </c>
      <c r="O192" s="7">
        <v>0</v>
      </c>
      <c r="P192" s="7">
        <f t="shared" si="9"/>
        <v>-5382</v>
      </c>
      <c r="Q192" s="7">
        <f t="shared" si="10"/>
        <v>283</v>
      </c>
      <c r="R192" s="7">
        <f t="shared" si="11"/>
        <v>283</v>
      </c>
      <c r="S192" s="5" t="s">
        <v>475</v>
      </c>
      <c r="T192" s="5">
        <v>100801</v>
      </c>
      <c r="U192" s="5" t="s">
        <v>32</v>
      </c>
      <c r="V192" s="5">
        <v>47040001</v>
      </c>
      <c r="W192" s="5" t="s">
        <v>28</v>
      </c>
    </row>
    <row r="193" spans="2:23" x14ac:dyDescent="0.25">
      <c r="B193" s="4">
        <v>50006997</v>
      </c>
      <c r="C193" s="4">
        <v>0</v>
      </c>
      <c r="D193" s="5">
        <v>21040001</v>
      </c>
      <c r="E193" s="4" t="s">
        <v>525</v>
      </c>
      <c r="F193" s="4">
        <v>1061</v>
      </c>
      <c r="G193" s="6">
        <v>38901</v>
      </c>
      <c r="H193" s="7">
        <v>5666</v>
      </c>
      <c r="I193" s="7">
        <v>0</v>
      </c>
      <c r="J193" s="7">
        <v>0</v>
      </c>
      <c r="K193" s="7">
        <v>0</v>
      </c>
      <c r="L193" s="7">
        <f t="shared" si="8"/>
        <v>5666</v>
      </c>
      <c r="M193" s="7">
        <v>-5383</v>
      </c>
      <c r="N193" s="7">
        <v>0</v>
      </c>
      <c r="O193" s="7">
        <v>0</v>
      </c>
      <c r="P193" s="7">
        <f t="shared" si="9"/>
        <v>-5383</v>
      </c>
      <c r="Q193" s="7">
        <f t="shared" si="10"/>
        <v>283</v>
      </c>
      <c r="R193" s="7">
        <f t="shared" si="11"/>
        <v>283</v>
      </c>
      <c r="S193" s="5" t="s">
        <v>475</v>
      </c>
      <c r="T193" s="5">
        <v>100801</v>
      </c>
      <c r="U193" s="5" t="s">
        <v>32</v>
      </c>
      <c r="V193" s="5">
        <v>47040001</v>
      </c>
      <c r="W193" s="5" t="s">
        <v>28</v>
      </c>
    </row>
    <row r="194" spans="2:23" x14ac:dyDescent="0.25">
      <c r="B194" s="4">
        <v>50007002</v>
      </c>
      <c r="C194" s="4">
        <v>0</v>
      </c>
      <c r="D194" s="5">
        <v>21040001</v>
      </c>
      <c r="E194" s="4" t="s">
        <v>530</v>
      </c>
      <c r="F194" s="4">
        <v>1061</v>
      </c>
      <c r="G194" s="6">
        <v>38990</v>
      </c>
      <c r="H194" s="7">
        <v>5668</v>
      </c>
      <c r="I194" s="7">
        <v>0</v>
      </c>
      <c r="J194" s="7">
        <v>0</v>
      </c>
      <c r="K194" s="7">
        <v>0</v>
      </c>
      <c r="L194" s="7">
        <f t="shared" si="8"/>
        <v>5668</v>
      </c>
      <c r="M194" s="7">
        <v>-5385</v>
      </c>
      <c r="N194" s="7">
        <v>0</v>
      </c>
      <c r="O194" s="7">
        <v>0</v>
      </c>
      <c r="P194" s="7">
        <f t="shared" si="9"/>
        <v>-5385</v>
      </c>
      <c r="Q194" s="7">
        <f t="shared" si="10"/>
        <v>283</v>
      </c>
      <c r="R194" s="7">
        <f t="shared" si="11"/>
        <v>283</v>
      </c>
      <c r="S194" s="5" t="s">
        <v>475</v>
      </c>
      <c r="T194" s="5">
        <v>100801</v>
      </c>
      <c r="U194" s="5" t="s">
        <v>32</v>
      </c>
      <c r="V194" s="5">
        <v>47040001</v>
      </c>
      <c r="W194" s="5" t="s">
        <v>28</v>
      </c>
    </row>
    <row r="195" spans="2:23" x14ac:dyDescent="0.25">
      <c r="B195" s="4">
        <v>50007003</v>
      </c>
      <c r="C195" s="4">
        <v>0</v>
      </c>
      <c r="D195" s="5">
        <v>21040001</v>
      </c>
      <c r="E195" s="4" t="s">
        <v>525</v>
      </c>
      <c r="F195" s="4">
        <v>1061</v>
      </c>
      <c r="G195" s="6">
        <v>38909</v>
      </c>
      <c r="H195" s="7">
        <v>5671</v>
      </c>
      <c r="I195" s="7">
        <v>0</v>
      </c>
      <c r="J195" s="7">
        <v>0</v>
      </c>
      <c r="K195" s="7">
        <v>0</v>
      </c>
      <c r="L195" s="7">
        <f t="shared" si="8"/>
        <v>5671</v>
      </c>
      <c r="M195" s="7">
        <v>-5388</v>
      </c>
      <c r="N195" s="7">
        <v>0</v>
      </c>
      <c r="O195" s="7">
        <v>0</v>
      </c>
      <c r="P195" s="7">
        <f t="shared" si="9"/>
        <v>-5388</v>
      </c>
      <c r="Q195" s="7">
        <f t="shared" si="10"/>
        <v>283</v>
      </c>
      <c r="R195" s="7">
        <f t="shared" si="11"/>
        <v>283</v>
      </c>
      <c r="S195" s="5" t="s">
        <v>475</v>
      </c>
      <c r="T195" s="5">
        <v>100801</v>
      </c>
      <c r="U195" s="5" t="s">
        <v>32</v>
      </c>
      <c r="V195" s="5">
        <v>47040001</v>
      </c>
      <c r="W195" s="5" t="s">
        <v>28</v>
      </c>
    </row>
    <row r="196" spans="2:23" x14ac:dyDescent="0.25">
      <c r="B196" s="4">
        <v>50007004</v>
      </c>
      <c r="C196" s="4">
        <v>0</v>
      </c>
      <c r="D196" s="5">
        <v>21040001</v>
      </c>
      <c r="E196" s="4" t="s">
        <v>525</v>
      </c>
      <c r="F196" s="4">
        <v>1061</v>
      </c>
      <c r="G196" s="6">
        <v>38911</v>
      </c>
      <c r="H196" s="7">
        <v>5671</v>
      </c>
      <c r="I196" s="7">
        <v>0</v>
      </c>
      <c r="J196" s="7">
        <v>0</v>
      </c>
      <c r="K196" s="7">
        <v>0</v>
      </c>
      <c r="L196" s="7">
        <f t="shared" si="8"/>
        <v>5671</v>
      </c>
      <c r="M196" s="7">
        <v>-5388</v>
      </c>
      <c r="N196" s="7">
        <v>0</v>
      </c>
      <c r="O196" s="7">
        <v>0</v>
      </c>
      <c r="P196" s="7">
        <f t="shared" si="9"/>
        <v>-5388</v>
      </c>
      <c r="Q196" s="7">
        <f t="shared" si="10"/>
        <v>283</v>
      </c>
      <c r="R196" s="7">
        <f t="shared" si="11"/>
        <v>283</v>
      </c>
      <c r="S196" s="5" t="s">
        <v>475</v>
      </c>
      <c r="T196" s="5">
        <v>100801</v>
      </c>
      <c r="U196" s="5" t="s">
        <v>32</v>
      </c>
      <c r="V196" s="5">
        <v>47040001</v>
      </c>
      <c r="W196" s="5" t="s">
        <v>28</v>
      </c>
    </row>
    <row r="197" spans="2:23" x14ac:dyDescent="0.25">
      <c r="B197" s="4">
        <v>50007007</v>
      </c>
      <c r="C197" s="4">
        <v>0</v>
      </c>
      <c r="D197" s="5">
        <v>21040001</v>
      </c>
      <c r="E197" s="4" t="s">
        <v>479</v>
      </c>
      <c r="F197" s="4">
        <v>1061</v>
      </c>
      <c r="G197" s="6">
        <v>38916</v>
      </c>
      <c r="H197" s="7">
        <v>5678</v>
      </c>
      <c r="I197" s="7">
        <v>0</v>
      </c>
      <c r="J197" s="7">
        <v>0</v>
      </c>
      <c r="K197" s="7">
        <v>0</v>
      </c>
      <c r="L197" s="7">
        <f t="shared" ref="L197:L260" si="12">SUM(H197:K197)</f>
        <v>5678</v>
      </c>
      <c r="M197" s="7">
        <v>-5395</v>
      </c>
      <c r="N197" s="7">
        <v>0</v>
      </c>
      <c r="O197" s="7">
        <v>0</v>
      </c>
      <c r="P197" s="7">
        <f t="shared" ref="P197:P260" si="13">SUM(M197:O197)</f>
        <v>-5395</v>
      </c>
      <c r="Q197" s="7">
        <f t="shared" ref="Q197:Q260" si="14">H197+M197</f>
        <v>283</v>
      </c>
      <c r="R197" s="7">
        <f t="shared" ref="R197:R260" si="15">L197+P197</f>
        <v>283</v>
      </c>
      <c r="S197" s="5" t="s">
        <v>475</v>
      </c>
      <c r="T197" s="5">
        <v>100801</v>
      </c>
      <c r="U197" s="5" t="s">
        <v>32</v>
      </c>
      <c r="V197" s="5">
        <v>47040001</v>
      </c>
      <c r="W197" s="5" t="s">
        <v>28</v>
      </c>
    </row>
    <row r="198" spans="2:23" x14ac:dyDescent="0.25">
      <c r="B198" s="4">
        <v>50007008</v>
      </c>
      <c r="C198" s="4">
        <v>0</v>
      </c>
      <c r="D198" s="5">
        <v>21040001</v>
      </c>
      <c r="E198" s="4" t="s">
        <v>501</v>
      </c>
      <c r="F198" s="4">
        <v>1061</v>
      </c>
      <c r="G198" s="6">
        <v>38905</v>
      </c>
      <c r="H198" s="7">
        <v>5678</v>
      </c>
      <c r="I198" s="7">
        <v>0</v>
      </c>
      <c r="J198" s="7">
        <v>0</v>
      </c>
      <c r="K198" s="7">
        <v>0</v>
      </c>
      <c r="L198" s="7">
        <f t="shared" si="12"/>
        <v>5678</v>
      </c>
      <c r="M198" s="7">
        <v>-5395</v>
      </c>
      <c r="N198" s="7">
        <v>0</v>
      </c>
      <c r="O198" s="7">
        <v>0</v>
      </c>
      <c r="P198" s="7">
        <f t="shared" si="13"/>
        <v>-5395</v>
      </c>
      <c r="Q198" s="7">
        <f t="shared" si="14"/>
        <v>283</v>
      </c>
      <c r="R198" s="7">
        <f t="shared" si="15"/>
        <v>283</v>
      </c>
      <c r="S198" s="5" t="s">
        <v>475</v>
      </c>
      <c r="T198" s="5">
        <v>100801</v>
      </c>
      <c r="U198" s="5" t="s">
        <v>32</v>
      </c>
      <c r="V198" s="5">
        <v>47040001</v>
      </c>
      <c r="W198" s="5" t="s">
        <v>28</v>
      </c>
    </row>
    <row r="199" spans="2:23" x14ac:dyDescent="0.25">
      <c r="B199" s="4">
        <v>50007009</v>
      </c>
      <c r="C199" s="4">
        <v>0</v>
      </c>
      <c r="D199" s="5">
        <v>21040001</v>
      </c>
      <c r="E199" s="4" t="s">
        <v>479</v>
      </c>
      <c r="F199" s="4">
        <v>1061</v>
      </c>
      <c r="G199" s="6">
        <v>38910</v>
      </c>
      <c r="H199" s="7">
        <v>5679</v>
      </c>
      <c r="I199" s="7">
        <v>0</v>
      </c>
      <c r="J199" s="7">
        <v>0</v>
      </c>
      <c r="K199" s="7">
        <v>-5679</v>
      </c>
      <c r="L199" s="7">
        <f t="shared" si="12"/>
        <v>0</v>
      </c>
      <c r="M199" s="7">
        <v>-5396</v>
      </c>
      <c r="N199" s="7">
        <v>0</v>
      </c>
      <c r="O199" s="7">
        <v>5396</v>
      </c>
      <c r="P199" s="7">
        <f t="shared" si="13"/>
        <v>0</v>
      </c>
      <c r="Q199" s="7">
        <f t="shared" si="14"/>
        <v>283</v>
      </c>
      <c r="R199" s="7">
        <f t="shared" si="15"/>
        <v>0</v>
      </c>
      <c r="S199" s="5" t="s">
        <v>475</v>
      </c>
      <c r="T199" s="5">
        <v>100801</v>
      </c>
      <c r="U199" s="5" t="s">
        <v>32</v>
      </c>
      <c r="V199" s="5">
        <v>47040001</v>
      </c>
      <c r="W199" s="5" t="s">
        <v>28</v>
      </c>
    </row>
    <row r="200" spans="2:23" x14ac:dyDescent="0.25">
      <c r="B200" s="4">
        <v>50007010</v>
      </c>
      <c r="C200" s="4">
        <v>0</v>
      </c>
      <c r="D200" s="5">
        <v>21040001</v>
      </c>
      <c r="E200" s="4" t="s">
        <v>479</v>
      </c>
      <c r="F200" s="4">
        <v>1061</v>
      </c>
      <c r="G200" s="6">
        <v>38913</v>
      </c>
      <c r="H200" s="7">
        <v>5679</v>
      </c>
      <c r="I200" s="7">
        <v>0</v>
      </c>
      <c r="J200" s="7">
        <v>0</v>
      </c>
      <c r="K200" s="7">
        <v>0</v>
      </c>
      <c r="L200" s="7">
        <f t="shared" si="12"/>
        <v>5679</v>
      </c>
      <c r="M200" s="7">
        <v>-5396</v>
      </c>
      <c r="N200" s="7">
        <v>0</v>
      </c>
      <c r="O200" s="7">
        <v>0</v>
      </c>
      <c r="P200" s="7">
        <f t="shared" si="13"/>
        <v>-5396</v>
      </c>
      <c r="Q200" s="7">
        <f t="shared" si="14"/>
        <v>283</v>
      </c>
      <c r="R200" s="7">
        <f t="shared" si="15"/>
        <v>283</v>
      </c>
      <c r="S200" s="5" t="s">
        <v>475</v>
      </c>
      <c r="T200" s="5">
        <v>100801</v>
      </c>
      <c r="U200" s="5" t="s">
        <v>32</v>
      </c>
      <c r="V200" s="5">
        <v>47040001</v>
      </c>
      <c r="W200" s="5" t="s">
        <v>28</v>
      </c>
    </row>
    <row r="201" spans="2:23" x14ac:dyDescent="0.25">
      <c r="B201" s="4">
        <v>50007011</v>
      </c>
      <c r="C201" s="4">
        <v>0</v>
      </c>
      <c r="D201" s="5">
        <v>21040001</v>
      </c>
      <c r="E201" s="4" t="s">
        <v>479</v>
      </c>
      <c r="F201" s="4">
        <v>1061</v>
      </c>
      <c r="G201" s="6">
        <v>38905</v>
      </c>
      <c r="H201" s="7">
        <v>5679</v>
      </c>
      <c r="I201" s="7">
        <v>0</v>
      </c>
      <c r="J201" s="7">
        <v>0</v>
      </c>
      <c r="K201" s="7">
        <v>0</v>
      </c>
      <c r="L201" s="7">
        <f t="shared" si="12"/>
        <v>5679</v>
      </c>
      <c r="M201" s="7">
        <v>-5396</v>
      </c>
      <c r="N201" s="7">
        <v>0</v>
      </c>
      <c r="O201" s="7">
        <v>0</v>
      </c>
      <c r="P201" s="7">
        <f t="shared" si="13"/>
        <v>-5396</v>
      </c>
      <c r="Q201" s="7">
        <f t="shared" si="14"/>
        <v>283</v>
      </c>
      <c r="R201" s="7">
        <f t="shared" si="15"/>
        <v>283</v>
      </c>
      <c r="S201" s="5" t="s">
        <v>475</v>
      </c>
      <c r="T201" s="5">
        <v>100801</v>
      </c>
      <c r="U201" s="5" t="s">
        <v>32</v>
      </c>
      <c r="V201" s="5">
        <v>47040001</v>
      </c>
      <c r="W201" s="5" t="s">
        <v>28</v>
      </c>
    </row>
    <row r="202" spans="2:23" x14ac:dyDescent="0.25">
      <c r="B202" s="4">
        <v>50007012</v>
      </c>
      <c r="C202" s="4">
        <v>0</v>
      </c>
      <c r="D202" s="5">
        <v>21040001</v>
      </c>
      <c r="E202" s="4" t="s">
        <v>479</v>
      </c>
      <c r="F202" s="4">
        <v>1061</v>
      </c>
      <c r="G202" s="6">
        <v>38920</v>
      </c>
      <c r="H202" s="7">
        <v>5679</v>
      </c>
      <c r="I202" s="7">
        <v>0</v>
      </c>
      <c r="J202" s="7">
        <v>0</v>
      </c>
      <c r="K202" s="7">
        <v>0</v>
      </c>
      <c r="L202" s="7">
        <f t="shared" si="12"/>
        <v>5679</v>
      </c>
      <c r="M202" s="7">
        <v>-5396</v>
      </c>
      <c r="N202" s="7">
        <v>0</v>
      </c>
      <c r="O202" s="7">
        <v>0</v>
      </c>
      <c r="P202" s="7">
        <f t="shared" si="13"/>
        <v>-5396</v>
      </c>
      <c r="Q202" s="7">
        <f t="shared" si="14"/>
        <v>283</v>
      </c>
      <c r="R202" s="7">
        <f t="shared" si="15"/>
        <v>283</v>
      </c>
      <c r="S202" s="5" t="s">
        <v>475</v>
      </c>
      <c r="T202" s="5">
        <v>100801</v>
      </c>
      <c r="U202" s="5" t="s">
        <v>32</v>
      </c>
      <c r="V202" s="5">
        <v>47040001</v>
      </c>
      <c r="W202" s="5" t="s">
        <v>28</v>
      </c>
    </row>
    <row r="203" spans="2:23" x14ac:dyDescent="0.25">
      <c r="B203" s="4">
        <v>50007013</v>
      </c>
      <c r="C203" s="4">
        <v>0</v>
      </c>
      <c r="D203" s="5">
        <v>21040001</v>
      </c>
      <c r="E203" s="4" t="s">
        <v>479</v>
      </c>
      <c r="F203" s="4">
        <v>1061</v>
      </c>
      <c r="G203" s="6">
        <v>38908</v>
      </c>
      <c r="H203" s="7">
        <v>5679</v>
      </c>
      <c r="I203" s="7">
        <v>0</v>
      </c>
      <c r="J203" s="7">
        <v>0</v>
      </c>
      <c r="K203" s="7">
        <v>0</v>
      </c>
      <c r="L203" s="7">
        <f t="shared" si="12"/>
        <v>5679</v>
      </c>
      <c r="M203" s="7">
        <v>-5396</v>
      </c>
      <c r="N203" s="7">
        <v>0</v>
      </c>
      <c r="O203" s="7">
        <v>0</v>
      </c>
      <c r="P203" s="7">
        <f t="shared" si="13"/>
        <v>-5396</v>
      </c>
      <c r="Q203" s="7">
        <f t="shared" si="14"/>
        <v>283</v>
      </c>
      <c r="R203" s="7">
        <f t="shared" si="15"/>
        <v>283</v>
      </c>
      <c r="S203" s="5" t="s">
        <v>475</v>
      </c>
      <c r="T203" s="5">
        <v>100801</v>
      </c>
      <c r="U203" s="5" t="s">
        <v>32</v>
      </c>
      <c r="V203" s="5">
        <v>47040001</v>
      </c>
      <c r="W203" s="5" t="s">
        <v>28</v>
      </c>
    </row>
    <row r="204" spans="2:23" x14ac:dyDescent="0.25">
      <c r="B204" s="4">
        <v>50007014</v>
      </c>
      <c r="C204" s="4">
        <v>0</v>
      </c>
      <c r="D204" s="5">
        <v>21040001</v>
      </c>
      <c r="E204" s="4" t="s">
        <v>479</v>
      </c>
      <c r="F204" s="4">
        <v>1061</v>
      </c>
      <c r="G204" s="6">
        <v>38910</v>
      </c>
      <c r="H204" s="7">
        <v>5679</v>
      </c>
      <c r="I204" s="7">
        <v>0</v>
      </c>
      <c r="J204" s="7">
        <v>0</v>
      </c>
      <c r="K204" s="7">
        <v>0</v>
      </c>
      <c r="L204" s="7">
        <f t="shared" si="12"/>
        <v>5679</v>
      </c>
      <c r="M204" s="7">
        <v>-5396</v>
      </c>
      <c r="N204" s="7">
        <v>0</v>
      </c>
      <c r="O204" s="7">
        <v>0</v>
      </c>
      <c r="P204" s="7">
        <f t="shared" si="13"/>
        <v>-5396</v>
      </c>
      <c r="Q204" s="7">
        <f t="shared" si="14"/>
        <v>283</v>
      </c>
      <c r="R204" s="7">
        <f t="shared" si="15"/>
        <v>283</v>
      </c>
      <c r="S204" s="5" t="s">
        <v>475</v>
      </c>
      <c r="T204" s="5">
        <v>100801</v>
      </c>
      <c r="U204" s="5" t="s">
        <v>32</v>
      </c>
      <c r="V204" s="5">
        <v>47040001</v>
      </c>
      <c r="W204" s="5" t="s">
        <v>28</v>
      </c>
    </row>
    <row r="205" spans="2:23" x14ac:dyDescent="0.25">
      <c r="B205" s="4">
        <v>50007015</v>
      </c>
      <c r="C205" s="4">
        <v>0</v>
      </c>
      <c r="D205" s="5">
        <v>21040001</v>
      </c>
      <c r="E205" s="4" t="s">
        <v>479</v>
      </c>
      <c r="F205" s="4">
        <v>1061</v>
      </c>
      <c r="G205" s="6">
        <v>38909</v>
      </c>
      <c r="H205" s="7">
        <v>5679</v>
      </c>
      <c r="I205" s="7">
        <v>0</v>
      </c>
      <c r="J205" s="7">
        <v>0</v>
      </c>
      <c r="K205" s="7">
        <v>0</v>
      </c>
      <c r="L205" s="7">
        <f t="shared" si="12"/>
        <v>5679</v>
      </c>
      <c r="M205" s="7">
        <v>-5396</v>
      </c>
      <c r="N205" s="7">
        <v>0</v>
      </c>
      <c r="O205" s="7">
        <v>0</v>
      </c>
      <c r="P205" s="7">
        <f t="shared" si="13"/>
        <v>-5396</v>
      </c>
      <c r="Q205" s="7">
        <f t="shared" si="14"/>
        <v>283</v>
      </c>
      <c r="R205" s="7">
        <f t="shared" si="15"/>
        <v>283</v>
      </c>
      <c r="S205" s="5" t="s">
        <v>475</v>
      </c>
      <c r="T205" s="5">
        <v>100801</v>
      </c>
      <c r="U205" s="5" t="s">
        <v>32</v>
      </c>
      <c r="V205" s="5">
        <v>47040001</v>
      </c>
      <c r="W205" s="5" t="s">
        <v>28</v>
      </c>
    </row>
    <row r="206" spans="2:23" x14ac:dyDescent="0.25">
      <c r="B206" s="4">
        <v>50007016</v>
      </c>
      <c r="C206" s="4">
        <v>0</v>
      </c>
      <c r="D206" s="5">
        <v>21040001</v>
      </c>
      <c r="E206" s="4" t="s">
        <v>531</v>
      </c>
      <c r="F206" s="4">
        <v>1062</v>
      </c>
      <c r="G206" s="6">
        <v>38899</v>
      </c>
      <c r="H206" s="7">
        <v>5679</v>
      </c>
      <c r="I206" s="7">
        <v>0</v>
      </c>
      <c r="J206" s="7">
        <v>0</v>
      </c>
      <c r="K206" s="7">
        <v>0</v>
      </c>
      <c r="L206" s="7">
        <f t="shared" si="12"/>
        <v>5679</v>
      </c>
      <c r="M206" s="7">
        <v>-5396</v>
      </c>
      <c r="N206" s="7">
        <v>0</v>
      </c>
      <c r="O206" s="7">
        <v>0</v>
      </c>
      <c r="P206" s="7">
        <f t="shared" si="13"/>
        <v>-5396</v>
      </c>
      <c r="Q206" s="7">
        <f t="shared" si="14"/>
        <v>283</v>
      </c>
      <c r="R206" s="7">
        <f t="shared" si="15"/>
        <v>283</v>
      </c>
      <c r="S206" s="5" t="s">
        <v>475</v>
      </c>
      <c r="T206" s="5">
        <v>100802</v>
      </c>
      <c r="U206" s="5" t="s">
        <v>27</v>
      </c>
      <c r="V206" s="5">
        <v>47040001</v>
      </c>
      <c r="W206" s="5" t="s">
        <v>28</v>
      </c>
    </row>
    <row r="207" spans="2:23" x14ac:dyDescent="0.25">
      <c r="B207" s="4">
        <v>50007017</v>
      </c>
      <c r="C207" s="4">
        <v>0</v>
      </c>
      <c r="D207" s="5">
        <v>21040001</v>
      </c>
      <c r="E207" s="4" t="s">
        <v>532</v>
      </c>
      <c r="F207" s="4">
        <v>1061</v>
      </c>
      <c r="G207" s="6">
        <v>38942</v>
      </c>
      <c r="H207" s="7">
        <v>5685</v>
      </c>
      <c r="I207" s="7">
        <v>0</v>
      </c>
      <c r="J207" s="7">
        <v>0</v>
      </c>
      <c r="K207" s="7">
        <v>0</v>
      </c>
      <c r="L207" s="7">
        <f t="shared" si="12"/>
        <v>5685</v>
      </c>
      <c r="M207" s="7">
        <v>-5401</v>
      </c>
      <c r="N207" s="7">
        <v>0</v>
      </c>
      <c r="O207" s="7">
        <v>0</v>
      </c>
      <c r="P207" s="7">
        <f t="shared" si="13"/>
        <v>-5401</v>
      </c>
      <c r="Q207" s="7">
        <f t="shared" si="14"/>
        <v>284</v>
      </c>
      <c r="R207" s="7">
        <f t="shared" si="15"/>
        <v>284</v>
      </c>
      <c r="S207" s="5" t="s">
        <v>475</v>
      </c>
      <c r="T207" s="5">
        <v>100801</v>
      </c>
      <c r="U207" s="5" t="s">
        <v>32</v>
      </c>
      <c r="V207" s="5">
        <v>47040001</v>
      </c>
      <c r="W207" s="5" t="s">
        <v>28</v>
      </c>
    </row>
    <row r="208" spans="2:23" x14ac:dyDescent="0.25">
      <c r="B208" s="4">
        <v>50007021</v>
      </c>
      <c r="C208" s="4">
        <v>0</v>
      </c>
      <c r="D208" s="5">
        <v>21040001</v>
      </c>
      <c r="E208" s="4" t="s">
        <v>533</v>
      </c>
      <c r="F208" s="4">
        <v>1062</v>
      </c>
      <c r="G208" s="6">
        <v>38838</v>
      </c>
      <c r="H208" s="7">
        <v>5720</v>
      </c>
      <c r="I208" s="7">
        <v>0</v>
      </c>
      <c r="J208" s="7">
        <v>0</v>
      </c>
      <c r="K208" s="7">
        <v>0</v>
      </c>
      <c r="L208" s="7">
        <f t="shared" si="12"/>
        <v>5720</v>
      </c>
      <c r="M208" s="7">
        <v>-5434</v>
      </c>
      <c r="N208" s="7">
        <v>0</v>
      </c>
      <c r="O208" s="7">
        <v>0</v>
      </c>
      <c r="P208" s="7">
        <f t="shared" si="13"/>
        <v>-5434</v>
      </c>
      <c r="Q208" s="7">
        <f t="shared" si="14"/>
        <v>286</v>
      </c>
      <c r="R208" s="7">
        <f t="shared" si="15"/>
        <v>286</v>
      </c>
      <c r="S208" s="5" t="s">
        <v>475</v>
      </c>
      <c r="T208" s="5">
        <v>100802</v>
      </c>
      <c r="U208" s="5" t="s">
        <v>27</v>
      </c>
      <c r="V208" s="5">
        <v>47040001</v>
      </c>
      <c r="W208" s="5" t="s">
        <v>28</v>
      </c>
    </row>
    <row r="209" spans="2:23" x14ac:dyDescent="0.25">
      <c r="B209" s="4">
        <v>50007022</v>
      </c>
      <c r="C209" s="4">
        <v>0</v>
      </c>
      <c r="D209" s="5">
        <v>21040001</v>
      </c>
      <c r="E209" s="4" t="s">
        <v>525</v>
      </c>
      <c r="F209" s="4">
        <v>1061</v>
      </c>
      <c r="G209" s="6">
        <v>38843</v>
      </c>
      <c r="H209" s="7">
        <v>5724</v>
      </c>
      <c r="I209" s="7">
        <v>0</v>
      </c>
      <c r="J209" s="7">
        <v>0</v>
      </c>
      <c r="K209" s="7">
        <v>0</v>
      </c>
      <c r="L209" s="7">
        <f t="shared" si="12"/>
        <v>5724</v>
      </c>
      <c r="M209" s="7">
        <v>-5438</v>
      </c>
      <c r="N209" s="7">
        <v>0</v>
      </c>
      <c r="O209" s="7">
        <v>0</v>
      </c>
      <c r="P209" s="7">
        <f t="shared" si="13"/>
        <v>-5438</v>
      </c>
      <c r="Q209" s="7">
        <f t="shared" si="14"/>
        <v>286</v>
      </c>
      <c r="R209" s="7">
        <f t="shared" si="15"/>
        <v>286</v>
      </c>
      <c r="S209" s="5" t="s">
        <v>475</v>
      </c>
      <c r="T209" s="5">
        <v>100801</v>
      </c>
      <c r="U209" s="5" t="s">
        <v>32</v>
      </c>
      <c r="V209" s="5">
        <v>47040001</v>
      </c>
      <c r="W209" s="5" t="s">
        <v>28</v>
      </c>
    </row>
    <row r="210" spans="2:23" x14ac:dyDescent="0.25">
      <c r="B210" s="4">
        <v>50007023</v>
      </c>
      <c r="C210" s="4">
        <v>0</v>
      </c>
      <c r="D210" s="5">
        <v>21040001</v>
      </c>
      <c r="E210" s="4" t="s">
        <v>526</v>
      </c>
      <c r="F210" s="4">
        <v>1061</v>
      </c>
      <c r="G210" s="6">
        <v>38866</v>
      </c>
      <c r="H210" s="7">
        <v>5724</v>
      </c>
      <c r="I210" s="7">
        <v>0</v>
      </c>
      <c r="J210" s="7">
        <v>0</v>
      </c>
      <c r="K210" s="7">
        <v>0</v>
      </c>
      <c r="L210" s="7">
        <f t="shared" si="12"/>
        <v>5724</v>
      </c>
      <c r="M210" s="7">
        <v>-5438</v>
      </c>
      <c r="N210" s="7">
        <v>0</v>
      </c>
      <c r="O210" s="7">
        <v>0</v>
      </c>
      <c r="P210" s="7">
        <f t="shared" si="13"/>
        <v>-5438</v>
      </c>
      <c r="Q210" s="7">
        <f t="shared" si="14"/>
        <v>286</v>
      </c>
      <c r="R210" s="7">
        <f t="shared" si="15"/>
        <v>286</v>
      </c>
      <c r="S210" s="5" t="s">
        <v>475</v>
      </c>
      <c r="T210" s="5">
        <v>100801</v>
      </c>
      <c r="U210" s="5" t="s">
        <v>32</v>
      </c>
      <c r="V210" s="5">
        <v>47040001</v>
      </c>
      <c r="W210" s="5" t="s">
        <v>28</v>
      </c>
    </row>
    <row r="211" spans="2:23" x14ac:dyDescent="0.25">
      <c r="B211" s="4">
        <v>50007029</v>
      </c>
      <c r="C211" s="4">
        <v>0</v>
      </c>
      <c r="D211" s="5">
        <v>21040001</v>
      </c>
      <c r="E211" s="4" t="s">
        <v>526</v>
      </c>
      <c r="F211" s="4">
        <v>1061</v>
      </c>
      <c r="G211" s="6">
        <v>38820</v>
      </c>
      <c r="H211" s="7">
        <v>5776</v>
      </c>
      <c r="I211" s="7">
        <v>0</v>
      </c>
      <c r="J211" s="7">
        <v>0</v>
      </c>
      <c r="K211" s="7">
        <v>0</v>
      </c>
      <c r="L211" s="7">
        <f t="shared" si="12"/>
        <v>5776</v>
      </c>
      <c r="M211" s="7">
        <v>-5488</v>
      </c>
      <c r="N211" s="7">
        <v>0</v>
      </c>
      <c r="O211" s="7">
        <v>0</v>
      </c>
      <c r="P211" s="7">
        <f t="shared" si="13"/>
        <v>-5488</v>
      </c>
      <c r="Q211" s="7">
        <f t="shared" si="14"/>
        <v>288</v>
      </c>
      <c r="R211" s="7">
        <f t="shared" si="15"/>
        <v>288</v>
      </c>
      <c r="S211" s="5" t="s">
        <v>475</v>
      </c>
      <c r="T211" s="5">
        <v>100801</v>
      </c>
      <c r="U211" s="5" t="s">
        <v>32</v>
      </c>
      <c r="V211" s="5">
        <v>47040001</v>
      </c>
      <c r="W211" s="5" t="s">
        <v>28</v>
      </c>
    </row>
    <row r="212" spans="2:23" x14ac:dyDescent="0.25">
      <c r="B212" s="4">
        <v>50007030</v>
      </c>
      <c r="C212" s="4">
        <v>0</v>
      </c>
      <c r="D212" s="5">
        <v>21040001</v>
      </c>
      <c r="E212" s="4" t="s">
        <v>526</v>
      </c>
      <c r="F212" s="4">
        <v>1061</v>
      </c>
      <c r="G212" s="6">
        <v>38820</v>
      </c>
      <c r="H212" s="7">
        <v>5776</v>
      </c>
      <c r="I212" s="7">
        <v>0</v>
      </c>
      <c r="J212" s="7">
        <v>0</v>
      </c>
      <c r="K212" s="7">
        <v>0</v>
      </c>
      <c r="L212" s="7">
        <f t="shared" si="12"/>
        <v>5776</v>
      </c>
      <c r="M212" s="7">
        <v>-5488</v>
      </c>
      <c r="N212" s="7">
        <v>0</v>
      </c>
      <c r="O212" s="7">
        <v>0</v>
      </c>
      <c r="P212" s="7">
        <f t="shared" si="13"/>
        <v>-5488</v>
      </c>
      <c r="Q212" s="7">
        <f t="shared" si="14"/>
        <v>288</v>
      </c>
      <c r="R212" s="7">
        <f t="shared" si="15"/>
        <v>288</v>
      </c>
      <c r="S212" s="5" t="s">
        <v>475</v>
      </c>
      <c r="T212" s="5">
        <v>100801</v>
      </c>
      <c r="U212" s="5" t="s">
        <v>32</v>
      </c>
      <c r="V212" s="5">
        <v>47040001</v>
      </c>
      <c r="W212" s="5" t="s">
        <v>28</v>
      </c>
    </row>
    <row r="213" spans="2:23" x14ac:dyDescent="0.25">
      <c r="B213" s="4">
        <v>50007031</v>
      </c>
      <c r="C213" s="4">
        <v>0</v>
      </c>
      <c r="D213" s="5">
        <v>21040001</v>
      </c>
      <c r="E213" s="4" t="s">
        <v>526</v>
      </c>
      <c r="F213" s="4">
        <v>1061</v>
      </c>
      <c r="G213" s="6">
        <v>38820</v>
      </c>
      <c r="H213" s="7">
        <v>5776</v>
      </c>
      <c r="I213" s="7">
        <v>0</v>
      </c>
      <c r="J213" s="7">
        <v>0</v>
      </c>
      <c r="K213" s="7">
        <v>0</v>
      </c>
      <c r="L213" s="7">
        <f t="shared" si="12"/>
        <v>5776</v>
      </c>
      <c r="M213" s="7">
        <v>-5488</v>
      </c>
      <c r="N213" s="7">
        <v>0</v>
      </c>
      <c r="O213" s="7">
        <v>0</v>
      </c>
      <c r="P213" s="7">
        <f t="shared" si="13"/>
        <v>-5488</v>
      </c>
      <c r="Q213" s="7">
        <f t="shared" si="14"/>
        <v>288</v>
      </c>
      <c r="R213" s="7">
        <f t="shared" si="15"/>
        <v>288</v>
      </c>
      <c r="S213" s="5" t="s">
        <v>475</v>
      </c>
      <c r="T213" s="5">
        <v>100801</v>
      </c>
      <c r="U213" s="5" t="s">
        <v>32</v>
      </c>
      <c r="V213" s="5">
        <v>47040001</v>
      </c>
      <c r="W213" s="5" t="s">
        <v>28</v>
      </c>
    </row>
    <row r="214" spans="2:23" x14ac:dyDescent="0.25">
      <c r="B214" s="4">
        <v>50007033</v>
      </c>
      <c r="C214" s="4">
        <v>0</v>
      </c>
      <c r="D214" s="5">
        <v>21040001</v>
      </c>
      <c r="E214" s="4" t="s">
        <v>503</v>
      </c>
      <c r="F214" s="4">
        <v>1061</v>
      </c>
      <c r="G214" s="6">
        <v>39068</v>
      </c>
      <c r="H214" s="7">
        <v>5780</v>
      </c>
      <c r="I214" s="7">
        <v>0</v>
      </c>
      <c r="J214" s="7">
        <v>0</v>
      </c>
      <c r="K214" s="7">
        <v>0</v>
      </c>
      <c r="L214" s="7">
        <f t="shared" si="12"/>
        <v>5780</v>
      </c>
      <c r="M214" s="7">
        <v>-5491</v>
      </c>
      <c r="N214" s="7">
        <v>0</v>
      </c>
      <c r="O214" s="7">
        <v>0</v>
      </c>
      <c r="P214" s="7">
        <f t="shared" si="13"/>
        <v>-5491</v>
      </c>
      <c r="Q214" s="7">
        <f t="shared" si="14"/>
        <v>289</v>
      </c>
      <c r="R214" s="7">
        <f t="shared" si="15"/>
        <v>289</v>
      </c>
      <c r="S214" s="5" t="s">
        <v>475</v>
      </c>
      <c r="T214" s="5">
        <v>100801</v>
      </c>
      <c r="U214" s="5" t="s">
        <v>32</v>
      </c>
      <c r="V214" s="5">
        <v>47040001</v>
      </c>
      <c r="W214" s="5" t="s">
        <v>28</v>
      </c>
    </row>
    <row r="215" spans="2:23" x14ac:dyDescent="0.25">
      <c r="B215" s="4">
        <v>50007034</v>
      </c>
      <c r="C215" s="4">
        <v>0</v>
      </c>
      <c r="D215" s="5">
        <v>21040001</v>
      </c>
      <c r="E215" s="4" t="s">
        <v>500</v>
      </c>
      <c r="F215" s="4">
        <v>1061</v>
      </c>
      <c r="G215" s="6">
        <v>39053</v>
      </c>
      <c r="H215" s="7">
        <v>5780</v>
      </c>
      <c r="I215" s="7">
        <v>0</v>
      </c>
      <c r="J215" s="7">
        <v>0</v>
      </c>
      <c r="K215" s="7">
        <v>0</v>
      </c>
      <c r="L215" s="7">
        <f t="shared" si="12"/>
        <v>5780</v>
      </c>
      <c r="M215" s="7">
        <v>-5491</v>
      </c>
      <c r="N215" s="7">
        <v>0</v>
      </c>
      <c r="O215" s="7">
        <v>0</v>
      </c>
      <c r="P215" s="7">
        <f t="shared" si="13"/>
        <v>-5491</v>
      </c>
      <c r="Q215" s="7">
        <f t="shared" si="14"/>
        <v>289</v>
      </c>
      <c r="R215" s="7">
        <f t="shared" si="15"/>
        <v>289</v>
      </c>
      <c r="S215" s="5" t="s">
        <v>475</v>
      </c>
      <c r="T215" s="5">
        <v>100801</v>
      </c>
      <c r="U215" s="5" t="s">
        <v>32</v>
      </c>
      <c r="V215" s="5">
        <v>47040001</v>
      </c>
      <c r="W215" s="5" t="s">
        <v>28</v>
      </c>
    </row>
    <row r="216" spans="2:23" x14ac:dyDescent="0.25">
      <c r="B216" s="4">
        <v>50007035</v>
      </c>
      <c r="C216" s="4">
        <v>0</v>
      </c>
      <c r="D216" s="5">
        <v>21040001</v>
      </c>
      <c r="E216" s="4" t="s">
        <v>534</v>
      </c>
      <c r="F216" s="4">
        <v>1061</v>
      </c>
      <c r="G216" s="6">
        <v>38882</v>
      </c>
      <c r="H216" s="7">
        <v>5780</v>
      </c>
      <c r="I216" s="7">
        <v>0</v>
      </c>
      <c r="J216" s="7">
        <v>0</v>
      </c>
      <c r="K216" s="7">
        <v>0</v>
      </c>
      <c r="L216" s="7">
        <f t="shared" si="12"/>
        <v>5780</v>
      </c>
      <c r="M216" s="7">
        <v>-5491</v>
      </c>
      <c r="N216" s="7">
        <v>0</v>
      </c>
      <c r="O216" s="7">
        <v>0</v>
      </c>
      <c r="P216" s="7">
        <f t="shared" si="13"/>
        <v>-5491</v>
      </c>
      <c r="Q216" s="7">
        <f t="shared" si="14"/>
        <v>289</v>
      </c>
      <c r="R216" s="7">
        <f t="shared" si="15"/>
        <v>289</v>
      </c>
      <c r="S216" s="5" t="s">
        <v>475</v>
      </c>
      <c r="T216" s="5">
        <v>100801</v>
      </c>
      <c r="U216" s="5" t="s">
        <v>32</v>
      </c>
      <c r="V216" s="5">
        <v>47040001</v>
      </c>
      <c r="W216" s="5" t="s">
        <v>28</v>
      </c>
    </row>
    <row r="217" spans="2:23" x14ac:dyDescent="0.25">
      <c r="B217" s="4">
        <v>50007037</v>
      </c>
      <c r="C217" s="4">
        <v>0</v>
      </c>
      <c r="D217" s="5">
        <v>21040001</v>
      </c>
      <c r="E217" s="4" t="s">
        <v>525</v>
      </c>
      <c r="F217" s="4">
        <v>1061</v>
      </c>
      <c r="G217" s="6">
        <v>38984</v>
      </c>
      <c r="H217" s="7">
        <v>5821</v>
      </c>
      <c r="I217" s="7">
        <v>0</v>
      </c>
      <c r="J217" s="7">
        <v>0</v>
      </c>
      <c r="K217" s="7">
        <v>0</v>
      </c>
      <c r="L217" s="7">
        <f t="shared" si="12"/>
        <v>5821</v>
      </c>
      <c r="M217" s="7">
        <v>-5530</v>
      </c>
      <c r="N217" s="7">
        <v>0</v>
      </c>
      <c r="O217" s="7">
        <v>0</v>
      </c>
      <c r="P217" s="7">
        <f t="shared" si="13"/>
        <v>-5530</v>
      </c>
      <c r="Q217" s="7">
        <f t="shared" si="14"/>
        <v>291</v>
      </c>
      <c r="R217" s="7">
        <f t="shared" si="15"/>
        <v>291</v>
      </c>
      <c r="S217" s="5" t="s">
        <v>475</v>
      </c>
      <c r="T217" s="5">
        <v>100801</v>
      </c>
      <c r="U217" s="5" t="s">
        <v>32</v>
      </c>
      <c r="V217" s="5">
        <v>47040001</v>
      </c>
      <c r="W217" s="5" t="s">
        <v>28</v>
      </c>
    </row>
    <row r="218" spans="2:23" x14ac:dyDescent="0.25">
      <c r="B218" s="4">
        <v>50007038</v>
      </c>
      <c r="C218" s="4">
        <v>0</v>
      </c>
      <c r="D218" s="5">
        <v>21040001</v>
      </c>
      <c r="E218" s="4" t="s">
        <v>525</v>
      </c>
      <c r="F218" s="4">
        <v>1061</v>
      </c>
      <c r="G218" s="6">
        <v>38937</v>
      </c>
      <c r="H218" s="7">
        <v>5822</v>
      </c>
      <c r="I218" s="7">
        <v>0</v>
      </c>
      <c r="J218" s="7">
        <v>0</v>
      </c>
      <c r="K218" s="7">
        <v>0</v>
      </c>
      <c r="L218" s="7">
        <f t="shared" si="12"/>
        <v>5822</v>
      </c>
      <c r="M218" s="7">
        <v>-5531</v>
      </c>
      <c r="N218" s="7">
        <v>0</v>
      </c>
      <c r="O218" s="7">
        <v>0</v>
      </c>
      <c r="P218" s="7">
        <f t="shared" si="13"/>
        <v>-5531</v>
      </c>
      <c r="Q218" s="7">
        <f t="shared" si="14"/>
        <v>291</v>
      </c>
      <c r="R218" s="7">
        <f t="shared" si="15"/>
        <v>291</v>
      </c>
      <c r="S218" s="5" t="s">
        <v>475</v>
      </c>
      <c r="T218" s="5">
        <v>100801</v>
      </c>
      <c r="U218" s="5" t="s">
        <v>32</v>
      </c>
      <c r="V218" s="5">
        <v>47040001</v>
      </c>
      <c r="W218" s="5" t="s">
        <v>28</v>
      </c>
    </row>
    <row r="219" spans="2:23" x14ac:dyDescent="0.25">
      <c r="B219" s="4">
        <v>50007039</v>
      </c>
      <c r="C219" s="4">
        <v>0</v>
      </c>
      <c r="D219" s="5">
        <v>21040001</v>
      </c>
      <c r="E219" s="4" t="s">
        <v>525</v>
      </c>
      <c r="F219" s="4">
        <v>1061</v>
      </c>
      <c r="G219" s="6">
        <v>38942</v>
      </c>
      <c r="H219" s="7">
        <v>5822</v>
      </c>
      <c r="I219" s="7">
        <v>0</v>
      </c>
      <c r="J219" s="7">
        <v>0</v>
      </c>
      <c r="K219" s="7">
        <v>0</v>
      </c>
      <c r="L219" s="7">
        <f t="shared" si="12"/>
        <v>5822</v>
      </c>
      <c r="M219" s="7">
        <v>-5531</v>
      </c>
      <c r="N219" s="7">
        <v>0</v>
      </c>
      <c r="O219" s="7">
        <v>0</v>
      </c>
      <c r="P219" s="7">
        <f t="shared" si="13"/>
        <v>-5531</v>
      </c>
      <c r="Q219" s="7">
        <f t="shared" si="14"/>
        <v>291</v>
      </c>
      <c r="R219" s="7">
        <f t="shared" si="15"/>
        <v>291</v>
      </c>
      <c r="S219" s="5" t="s">
        <v>475</v>
      </c>
      <c r="T219" s="5">
        <v>100801</v>
      </c>
      <c r="U219" s="5" t="s">
        <v>32</v>
      </c>
      <c r="V219" s="5">
        <v>47040001</v>
      </c>
      <c r="W219" s="5" t="s">
        <v>28</v>
      </c>
    </row>
    <row r="220" spans="2:23" x14ac:dyDescent="0.25">
      <c r="B220" s="4">
        <v>50007040</v>
      </c>
      <c r="C220" s="4">
        <v>0</v>
      </c>
      <c r="D220" s="5">
        <v>21040001</v>
      </c>
      <c r="E220" s="4" t="s">
        <v>525</v>
      </c>
      <c r="F220" s="4">
        <v>1061</v>
      </c>
      <c r="G220" s="6">
        <v>38956</v>
      </c>
      <c r="H220" s="7">
        <v>5822</v>
      </c>
      <c r="I220" s="7">
        <v>0</v>
      </c>
      <c r="J220" s="7">
        <v>0</v>
      </c>
      <c r="K220" s="7">
        <v>0</v>
      </c>
      <c r="L220" s="7">
        <f t="shared" si="12"/>
        <v>5822</v>
      </c>
      <c r="M220" s="7">
        <v>-5531</v>
      </c>
      <c r="N220" s="7">
        <v>0</v>
      </c>
      <c r="O220" s="7">
        <v>0</v>
      </c>
      <c r="P220" s="7">
        <f t="shared" si="13"/>
        <v>-5531</v>
      </c>
      <c r="Q220" s="7">
        <f t="shared" si="14"/>
        <v>291</v>
      </c>
      <c r="R220" s="7">
        <f t="shared" si="15"/>
        <v>291</v>
      </c>
      <c r="S220" s="5" t="s">
        <v>475</v>
      </c>
      <c r="T220" s="5">
        <v>100801</v>
      </c>
      <c r="U220" s="5" t="s">
        <v>32</v>
      </c>
      <c r="V220" s="5">
        <v>47040001</v>
      </c>
      <c r="W220" s="5" t="s">
        <v>28</v>
      </c>
    </row>
    <row r="221" spans="2:23" x14ac:dyDescent="0.25">
      <c r="B221" s="4">
        <v>50007041</v>
      </c>
      <c r="C221" s="4">
        <v>0</v>
      </c>
      <c r="D221" s="5">
        <v>21040001</v>
      </c>
      <c r="E221" s="4" t="s">
        <v>525</v>
      </c>
      <c r="F221" s="4">
        <v>1061</v>
      </c>
      <c r="G221" s="6">
        <v>38960</v>
      </c>
      <c r="H221" s="7">
        <v>5822</v>
      </c>
      <c r="I221" s="7">
        <v>0</v>
      </c>
      <c r="J221" s="7">
        <v>0</v>
      </c>
      <c r="K221" s="7">
        <v>0</v>
      </c>
      <c r="L221" s="7">
        <f t="shared" si="12"/>
        <v>5822</v>
      </c>
      <c r="M221" s="7">
        <v>-5531</v>
      </c>
      <c r="N221" s="7">
        <v>0</v>
      </c>
      <c r="O221" s="7">
        <v>0</v>
      </c>
      <c r="P221" s="7">
        <f t="shared" si="13"/>
        <v>-5531</v>
      </c>
      <c r="Q221" s="7">
        <f t="shared" si="14"/>
        <v>291</v>
      </c>
      <c r="R221" s="7">
        <f t="shared" si="15"/>
        <v>291</v>
      </c>
      <c r="S221" s="5" t="s">
        <v>475</v>
      </c>
      <c r="T221" s="5">
        <v>100801</v>
      </c>
      <c r="U221" s="5" t="s">
        <v>32</v>
      </c>
      <c r="V221" s="5">
        <v>47040001</v>
      </c>
      <c r="W221" s="5" t="s">
        <v>28</v>
      </c>
    </row>
    <row r="222" spans="2:23" x14ac:dyDescent="0.25">
      <c r="B222" s="4">
        <v>50007042</v>
      </c>
      <c r="C222" s="4">
        <v>0</v>
      </c>
      <c r="D222" s="5">
        <v>21040001</v>
      </c>
      <c r="E222" s="4" t="s">
        <v>525</v>
      </c>
      <c r="F222" s="4">
        <v>1061</v>
      </c>
      <c r="G222" s="6">
        <v>38962</v>
      </c>
      <c r="H222" s="7">
        <v>5822</v>
      </c>
      <c r="I222" s="7">
        <v>0</v>
      </c>
      <c r="J222" s="7">
        <v>0</v>
      </c>
      <c r="K222" s="7">
        <v>0</v>
      </c>
      <c r="L222" s="7">
        <f t="shared" si="12"/>
        <v>5822</v>
      </c>
      <c r="M222" s="7">
        <v>-5531</v>
      </c>
      <c r="N222" s="7">
        <v>0</v>
      </c>
      <c r="O222" s="7">
        <v>0</v>
      </c>
      <c r="P222" s="7">
        <f t="shared" si="13"/>
        <v>-5531</v>
      </c>
      <c r="Q222" s="7">
        <f t="shared" si="14"/>
        <v>291</v>
      </c>
      <c r="R222" s="7">
        <f t="shared" si="15"/>
        <v>291</v>
      </c>
      <c r="S222" s="5" t="s">
        <v>475</v>
      </c>
      <c r="T222" s="5">
        <v>100801</v>
      </c>
      <c r="U222" s="5" t="s">
        <v>32</v>
      </c>
      <c r="V222" s="5">
        <v>47040001</v>
      </c>
      <c r="W222" s="5" t="s">
        <v>28</v>
      </c>
    </row>
    <row r="223" spans="2:23" x14ac:dyDescent="0.25">
      <c r="B223" s="4">
        <v>50007043</v>
      </c>
      <c r="C223" s="4">
        <v>0</v>
      </c>
      <c r="D223" s="5">
        <v>21040001</v>
      </c>
      <c r="E223" s="4" t="s">
        <v>525</v>
      </c>
      <c r="F223" s="4">
        <v>1061</v>
      </c>
      <c r="G223" s="6">
        <v>38977</v>
      </c>
      <c r="H223" s="7">
        <v>5822</v>
      </c>
      <c r="I223" s="7">
        <v>0</v>
      </c>
      <c r="J223" s="7">
        <v>0</v>
      </c>
      <c r="K223" s="7">
        <v>0</v>
      </c>
      <c r="L223" s="7">
        <f t="shared" si="12"/>
        <v>5822</v>
      </c>
      <c r="M223" s="7">
        <v>-5531</v>
      </c>
      <c r="N223" s="7">
        <v>0</v>
      </c>
      <c r="O223" s="7">
        <v>0</v>
      </c>
      <c r="P223" s="7">
        <f t="shared" si="13"/>
        <v>-5531</v>
      </c>
      <c r="Q223" s="7">
        <f t="shared" si="14"/>
        <v>291</v>
      </c>
      <c r="R223" s="7">
        <f t="shared" si="15"/>
        <v>291</v>
      </c>
      <c r="S223" s="5" t="s">
        <v>475</v>
      </c>
      <c r="T223" s="5">
        <v>100801</v>
      </c>
      <c r="U223" s="5" t="s">
        <v>32</v>
      </c>
      <c r="V223" s="5">
        <v>47040001</v>
      </c>
      <c r="W223" s="5" t="s">
        <v>28</v>
      </c>
    </row>
    <row r="224" spans="2:23" x14ac:dyDescent="0.25">
      <c r="B224" s="4">
        <v>50007044</v>
      </c>
      <c r="C224" s="4">
        <v>0</v>
      </c>
      <c r="D224" s="5">
        <v>21040001</v>
      </c>
      <c r="E224" s="4" t="s">
        <v>525</v>
      </c>
      <c r="F224" s="4">
        <v>1061</v>
      </c>
      <c r="G224" s="6">
        <v>38984</v>
      </c>
      <c r="H224" s="7">
        <v>5822</v>
      </c>
      <c r="I224" s="7">
        <v>0</v>
      </c>
      <c r="J224" s="7">
        <v>0</v>
      </c>
      <c r="K224" s="7">
        <v>0</v>
      </c>
      <c r="L224" s="7">
        <f t="shared" si="12"/>
        <v>5822</v>
      </c>
      <c r="M224" s="7">
        <v>-5531</v>
      </c>
      <c r="N224" s="7">
        <v>0</v>
      </c>
      <c r="O224" s="7">
        <v>0</v>
      </c>
      <c r="P224" s="7">
        <f t="shared" si="13"/>
        <v>-5531</v>
      </c>
      <c r="Q224" s="7">
        <f t="shared" si="14"/>
        <v>291</v>
      </c>
      <c r="R224" s="7">
        <f t="shared" si="15"/>
        <v>291</v>
      </c>
      <c r="S224" s="5" t="s">
        <v>475</v>
      </c>
      <c r="T224" s="5">
        <v>100801</v>
      </c>
      <c r="U224" s="5" t="s">
        <v>32</v>
      </c>
      <c r="V224" s="5">
        <v>47040001</v>
      </c>
      <c r="W224" s="5" t="s">
        <v>28</v>
      </c>
    </row>
    <row r="225" spans="2:23" x14ac:dyDescent="0.25">
      <c r="B225" s="4">
        <v>50007047</v>
      </c>
      <c r="C225" s="4">
        <v>0</v>
      </c>
      <c r="D225" s="5">
        <v>21040001</v>
      </c>
      <c r="E225" s="4" t="s">
        <v>525</v>
      </c>
      <c r="F225" s="4">
        <v>1061</v>
      </c>
      <c r="G225" s="6">
        <v>38925</v>
      </c>
      <c r="H225" s="7">
        <v>5829</v>
      </c>
      <c r="I225" s="7">
        <v>0</v>
      </c>
      <c r="J225" s="7">
        <v>0</v>
      </c>
      <c r="K225" s="7">
        <v>0</v>
      </c>
      <c r="L225" s="7">
        <f t="shared" si="12"/>
        <v>5829</v>
      </c>
      <c r="M225" s="7">
        <v>-5538</v>
      </c>
      <c r="N225" s="7">
        <v>0</v>
      </c>
      <c r="O225" s="7">
        <v>0</v>
      </c>
      <c r="P225" s="7">
        <f t="shared" si="13"/>
        <v>-5538</v>
      </c>
      <c r="Q225" s="7">
        <f t="shared" si="14"/>
        <v>291</v>
      </c>
      <c r="R225" s="7">
        <f t="shared" si="15"/>
        <v>291</v>
      </c>
      <c r="S225" s="5" t="s">
        <v>475</v>
      </c>
      <c r="T225" s="5">
        <v>100801</v>
      </c>
      <c r="U225" s="5" t="s">
        <v>32</v>
      </c>
      <c r="V225" s="5">
        <v>47040001</v>
      </c>
      <c r="W225" s="5" t="s">
        <v>28</v>
      </c>
    </row>
    <row r="226" spans="2:23" x14ac:dyDescent="0.25">
      <c r="B226" s="4">
        <v>50007049</v>
      </c>
      <c r="C226" s="4">
        <v>0</v>
      </c>
      <c r="D226" s="5">
        <v>21040001</v>
      </c>
      <c r="E226" s="4" t="s">
        <v>535</v>
      </c>
      <c r="F226" s="4">
        <v>1061</v>
      </c>
      <c r="G226" s="6">
        <v>38969</v>
      </c>
      <c r="H226" s="7">
        <v>5834</v>
      </c>
      <c r="I226" s="7">
        <v>0</v>
      </c>
      <c r="J226" s="7">
        <v>0</v>
      </c>
      <c r="K226" s="7">
        <v>0</v>
      </c>
      <c r="L226" s="7">
        <f t="shared" si="12"/>
        <v>5834</v>
      </c>
      <c r="M226" s="7">
        <v>-5543</v>
      </c>
      <c r="N226" s="7">
        <v>0</v>
      </c>
      <c r="O226" s="7">
        <v>0</v>
      </c>
      <c r="P226" s="7">
        <f t="shared" si="13"/>
        <v>-5543</v>
      </c>
      <c r="Q226" s="7">
        <f t="shared" si="14"/>
        <v>291</v>
      </c>
      <c r="R226" s="7">
        <f t="shared" si="15"/>
        <v>291</v>
      </c>
      <c r="S226" s="5" t="s">
        <v>475</v>
      </c>
      <c r="T226" s="5">
        <v>100801</v>
      </c>
      <c r="U226" s="5" t="s">
        <v>32</v>
      </c>
      <c r="V226" s="5">
        <v>47040001</v>
      </c>
      <c r="W226" s="5" t="s">
        <v>28</v>
      </c>
    </row>
    <row r="227" spans="2:23" x14ac:dyDescent="0.25">
      <c r="B227" s="4">
        <v>50007056</v>
      </c>
      <c r="C227" s="4">
        <v>0</v>
      </c>
      <c r="D227" s="5">
        <v>21040001</v>
      </c>
      <c r="E227" s="4" t="s">
        <v>490</v>
      </c>
      <c r="F227" s="4">
        <v>1061</v>
      </c>
      <c r="G227" s="6">
        <v>38969</v>
      </c>
      <c r="H227" s="7">
        <v>5929</v>
      </c>
      <c r="I227" s="7">
        <v>0</v>
      </c>
      <c r="J227" s="7">
        <v>0</v>
      </c>
      <c r="K227" s="7">
        <v>0</v>
      </c>
      <c r="L227" s="7">
        <f t="shared" si="12"/>
        <v>5929</v>
      </c>
      <c r="M227" s="7">
        <v>-5633</v>
      </c>
      <c r="N227" s="7">
        <v>0</v>
      </c>
      <c r="O227" s="7">
        <v>0</v>
      </c>
      <c r="P227" s="7">
        <f t="shared" si="13"/>
        <v>-5633</v>
      </c>
      <c r="Q227" s="7">
        <f t="shared" si="14"/>
        <v>296</v>
      </c>
      <c r="R227" s="7">
        <f t="shared" si="15"/>
        <v>296</v>
      </c>
      <c r="S227" s="5" t="s">
        <v>475</v>
      </c>
      <c r="T227" s="5">
        <v>100801</v>
      </c>
      <c r="U227" s="5" t="s">
        <v>32</v>
      </c>
      <c r="V227" s="5">
        <v>47040001</v>
      </c>
      <c r="W227" s="5" t="s">
        <v>28</v>
      </c>
    </row>
    <row r="228" spans="2:23" x14ac:dyDescent="0.25">
      <c r="B228" s="4">
        <v>50007067</v>
      </c>
      <c r="C228" s="4">
        <v>0</v>
      </c>
      <c r="D228" s="5">
        <v>21040001</v>
      </c>
      <c r="E228" s="4" t="s">
        <v>525</v>
      </c>
      <c r="F228" s="4">
        <v>1061</v>
      </c>
      <c r="G228" s="6">
        <v>39478</v>
      </c>
      <c r="H228" s="7">
        <v>6040</v>
      </c>
      <c r="I228" s="7">
        <v>0</v>
      </c>
      <c r="J228" s="7">
        <v>0</v>
      </c>
      <c r="K228" s="7">
        <v>0</v>
      </c>
      <c r="L228" s="7">
        <f t="shared" si="12"/>
        <v>6040</v>
      </c>
      <c r="M228" s="7">
        <v>-5738</v>
      </c>
      <c r="N228" s="7">
        <v>0</v>
      </c>
      <c r="O228" s="7">
        <v>0</v>
      </c>
      <c r="P228" s="7">
        <f t="shared" si="13"/>
        <v>-5738</v>
      </c>
      <c r="Q228" s="7">
        <f t="shared" si="14"/>
        <v>302</v>
      </c>
      <c r="R228" s="7">
        <f t="shared" si="15"/>
        <v>302</v>
      </c>
      <c r="S228" s="5" t="s">
        <v>475</v>
      </c>
      <c r="T228" s="5">
        <v>100801</v>
      </c>
      <c r="U228" s="5" t="s">
        <v>32</v>
      </c>
      <c r="V228" s="5">
        <v>47040001</v>
      </c>
      <c r="W228" s="5" t="s">
        <v>28</v>
      </c>
    </row>
    <row r="229" spans="2:23" x14ac:dyDescent="0.25">
      <c r="B229" s="4">
        <v>50007069</v>
      </c>
      <c r="C229" s="4">
        <v>0</v>
      </c>
      <c r="D229" s="5">
        <v>21040001</v>
      </c>
      <c r="E229" s="4" t="s">
        <v>501</v>
      </c>
      <c r="F229" s="4">
        <v>1061</v>
      </c>
      <c r="G229" s="6">
        <v>38990</v>
      </c>
      <c r="H229" s="7">
        <v>6052</v>
      </c>
      <c r="I229" s="7">
        <v>0</v>
      </c>
      <c r="J229" s="7">
        <v>0</v>
      </c>
      <c r="K229" s="7">
        <v>0</v>
      </c>
      <c r="L229" s="7">
        <f t="shared" si="12"/>
        <v>6052</v>
      </c>
      <c r="M229" s="7">
        <v>-5750</v>
      </c>
      <c r="N229" s="7">
        <v>0</v>
      </c>
      <c r="O229" s="7">
        <v>0</v>
      </c>
      <c r="P229" s="7">
        <f t="shared" si="13"/>
        <v>-5750</v>
      </c>
      <c r="Q229" s="7">
        <f t="shared" si="14"/>
        <v>302</v>
      </c>
      <c r="R229" s="7">
        <f t="shared" si="15"/>
        <v>302</v>
      </c>
      <c r="S229" s="5" t="s">
        <v>475</v>
      </c>
      <c r="T229" s="5">
        <v>100801</v>
      </c>
      <c r="U229" s="5" t="s">
        <v>32</v>
      </c>
      <c r="V229" s="5">
        <v>47040001</v>
      </c>
      <c r="W229" s="5" t="s">
        <v>28</v>
      </c>
    </row>
    <row r="230" spans="2:23" x14ac:dyDescent="0.25">
      <c r="B230" s="4">
        <v>50007073</v>
      </c>
      <c r="C230" s="4">
        <v>0</v>
      </c>
      <c r="D230" s="5">
        <v>21040001</v>
      </c>
      <c r="E230" s="4" t="s">
        <v>511</v>
      </c>
      <c r="F230" s="4">
        <v>1061</v>
      </c>
      <c r="G230" s="6">
        <v>39052</v>
      </c>
      <c r="H230" s="7">
        <v>6070</v>
      </c>
      <c r="I230" s="7">
        <v>0</v>
      </c>
      <c r="J230" s="7">
        <v>0</v>
      </c>
      <c r="K230" s="7">
        <v>0</v>
      </c>
      <c r="L230" s="7">
        <f t="shared" si="12"/>
        <v>6070</v>
      </c>
      <c r="M230" s="7">
        <v>-5767</v>
      </c>
      <c r="N230" s="7">
        <v>0</v>
      </c>
      <c r="O230" s="7">
        <v>0</v>
      </c>
      <c r="P230" s="7">
        <f t="shared" si="13"/>
        <v>-5767</v>
      </c>
      <c r="Q230" s="7">
        <f t="shared" si="14"/>
        <v>303</v>
      </c>
      <c r="R230" s="7">
        <f t="shared" si="15"/>
        <v>303</v>
      </c>
      <c r="S230" s="5" t="s">
        <v>475</v>
      </c>
      <c r="T230" s="5">
        <v>100801</v>
      </c>
      <c r="U230" s="5" t="s">
        <v>32</v>
      </c>
      <c r="V230" s="5">
        <v>47040001</v>
      </c>
      <c r="W230" s="5" t="s">
        <v>28</v>
      </c>
    </row>
    <row r="231" spans="2:23" x14ac:dyDescent="0.25">
      <c r="B231" s="4">
        <v>50007074</v>
      </c>
      <c r="C231" s="4">
        <v>0</v>
      </c>
      <c r="D231" s="5">
        <v>21040001</v>
      </c>
      <c r="E231" s="4" t="s">
        <v>511</v>
      </c>
      <c r="F231" s="4">
        <v>1061</v>
      </c>
      <c r="G231" s="6">
        <v>39082</v>
      </c>
      <c r="H231" s="7">
        <v>6070</v>
      </c>
      <c r="I231" s="7">
        <v>0</v>
      </c>
      <c r="J231" s="7">
        <v>0</v>
      </c>
      <c r="K231" s="7">
        <v>0</v>
      </c>
      <c r="L231" s="7">
        <f t="shared" si="12"/>
        <v>6070</v>
      </c>
      <c r="M231" s="7">
        <v>-5767</v>
      </c>
      <c r="N231" s="7">
        <v>0</v>
      </c>
      <c r="O231" s="7">
        <v>0</v>
      </c>
      <c r="P231" s="7">
        <f t="shared" si="13"/>
        <v>-5767</v>
      </c>
      <c r="Q231" s="7">
        <f t="shared" si="14"/>
        <v>303</v>
      </c>
      <c r="R231" s="7">
        <f t="shared" si="15"/>
        <v>303</v>
      </c>
      <c r="S231" s="5" t="s">
        <v>475</v>
      </c>
      <c r="T231" s="5">
        <v>100801</v>
      </c>
      <c r="U231" s="5" t="s">
        <v>32</v>
      </c>
      <c r="V231" s="5">
        <v>47040001</v>
      </c>
      <c r="W231" s="5" t="s">
        <v>28</v>
      </c>
    </row>
    <row r="232" spans="2:23" x14ac:dyDescent="0.25">
      <c r="B232" s="4">
        <v>50007081</v>
      </c>
      <c r="C232" s="4">
        <v>0</v>
      </c>
      <c r="D232" s="5">
        <v>21040001</v>
      </c>
      <c r="E232" s="4" t="s">
        <v>503</v>
      </c>
      <c r="F232" s="4">
        <v>1061</v>
      </c>
      <c r="G232" s="6">
        <v>38658</v>
      </c>
      <c r="H232" s="7">
        <v>6100</v>
      </c>
      <c r="I232" s="7">
        <v>0</v>
      </c>
      <c r="J232" s="7">
        <v>0</v>
      </c>
      <c r="K232" s="7">
        <v>0</v>
      </c>
      <c r="L232" s="7">
        <f t="shared" si="12"/>
        <v>6100</v>
      </c>
      <c r="M232" s="7">
        <v>-5795</v>
      </c>
      <c r="N232" s="7">
        <v>0</v>
      </c>
      <c r="O232" s="7">
        <v>0</v>
      </c>
      <c r="P232" s="7">
        <f t="shared" si="13"/>
        <v>-5795</v>
      </c>
      <c r="Q232" s="7">
        <f t="shared" si="14"/>
        <v>305</v>
      </c>
      <c r="R232" s="7">
        <f t="shared" si="15"/>
        <v>305</v>
      </c>
      <c r="S232" s="5" t="s">
        <v>475</v>
      </c>
      <c r="T232" s="5">
        <v>100801</v>
      </c>
      <c r="U232" s="5" t="s">
        <v>32</v>
      </c>
      <c r="V232" s="5">
        <v>47040001</v>
      </c>
      <c r="W232" s="5" t="s">
        <v>28</v>
      </c>
    </row>
    <row r="233" spans="2:23" x14ac:dyDescent="0.25">
      <c r="B233" s="4">
        <v>50007097</v>
      </c>
      <c r="C233" s="4">
        <v>0</v>
      </c>
      <c r="D233" s="5">
        <v>21040001</v>
      </c>
      <c r="E233" s="4" t="s">
        <v>515</v>
      </c>
      <c r="F233" s="4">
        <v>1061</v>
      </c>
      <c r="G233" s="6">
        <v>38956</v>
      </c>
      <c r="H233" s="7">
        <v>3096.5</v>
      </c>
      <c r="I233" s="7">
        <v>0</v>
      </c>
      <c r="J233" s="7">
        <v>0</v>
      </c>
      <c r="K233" s="7">
        <v>0</v>
      </c>
      <c r="L233" s="7">
        <f t="shared" si="12"/>
        <v>3096.5</v>
      </c>
      <c r="M233" s="7">
        <v>-2942.5</v>
      </c>
      <c r="N233" s="7">
        <v>0</v>
      </c>
      <c r="O233" s="7">
        <v>0</v>
      </c>
      <c r="P233" s="7">
        <f t="shared" si="13"/>
        <v>-2942.5</v>
      </c>
      <c r="Q233" s="7">
        <f t="shared" si="14"/>
        <v>154</v>
      </c>
      <c r="R233" s="7">
        <f t="shared" si="15"/>
        <v>154</v>
      </c>
      <c r="S233" s="5" t="s">
        <v>475</v>
      </c>
      <c r="T233" s="5">
        <v>100801</v>
      </c>
      <c r="U233" s="5" t="s">
        <v>32</v>
      </c>
      <c r="V233" s="5">
        <v>47040001</v>
      </c>
      <c r="W233" s="5" t="s">
        <v>28</v>
      </c>
    </row>
    <row r="234" spans="2:23" x14ac:dyDescent="0.25">
      <c r="B234" s="4">
        <v>50007098</v>
      </c>
      <c r="C234" s="4">
        <v>0</v>
      </c>
      <c r="D234" s="5">
        <v>21040001</v>
      </c>
      <c r="E234" s="4" t="s">
        <v>536</v>
      </c>
      <c r="F234" s="4">
        <v>1062</v>
      </c>
      <c r="G234" s="6">
        <v>38899</v>
      </c>
      <c r="H234" s="7">
        <v>6193</v>
      </c>
      <c r="I234" s="7">
        <v>0</v>
      </c>
      <c r="J234" s="7">
        <v>0</v>
      </c>
      <c r="K234" s="7">
        <v>0</v>
      </c>
      <c r="L234" s="7">
        <f t="shared" si="12"/>
        <v>6193</v>
      </c>
      <c r="M234" s="7">
        <v>-5884</v>
      </c>
      <c r="N234" s="7">
        <v>0</v>
      </c>
      <c r="O234" s="7">
        <v>0</v>
      </c>
      <c r="P234" s="7">
        <f t="shared" si="13"/>
        <v>-5884</v>
      </c>
      <c r="Q234" s="7">
        <f t="shared" si="14"/>
        <v>309</v>
      </c>
      <c r="R234" s="7">
        <f t="shared" si="15"/>
        <v>309</v>
      </c>
      <c r="S234" s="5" t="s">
        <v>475</v>
      </c>
      <c r="T234" s="5">
        <v>100802</v>
      </c>
      <c r="U234" s="5" t="s">
        <v>27</v>
      </c>
      <c r="V234" s="5">
        <v>47040001</v>
      </c>
      <c r="W234" s="5" t="s">
        <v>28</v>
      </c>
    </row>
    <row r="235" spans="2:23" x14ac:dyDescent="0.25">
      <c r="B235" s="4">
        <v>50007156</v>
      </c>
      <c r="C235" s="4">
        <v>0</v>
      </c>
      <c r="D235" s="5">
        <v>21040001</v>
      </c>
      <c r="E235" s="4" t="s">
        <v>486</v>
      </c>
      <c r="F235" s="4">
        <v>1061</v>
      </c>
      <c r="G235" s="6">
        <v>38990</v>
      </c>
      <c r="H235" s="7">
        <v>6598</v>
      </c>
      <c r="I235" s="7">
        <v>0</v>
      </c>
      <c r="J235" s="7">
        <v>0</v>
      </c>
      <c r="K235" s="7">
        <v>0</v>
      </c>
      <c r="L235" s="7">
        <f t="shared" si="12"/>
        <v>6598</v>
      </c>
      <c r="M235" s="7">
        <v>-6269</v>
      </c>
      <c r="N235" s="7">
        <v>0</v>
      </c>
      <c r="O235" s="7">
        <v>0</v>
      </c>
      <c r="P235" s="7">
        <f t="shared" si="13"/>
        <v>-6269</v>
      </c>
      <c r="Q235" s="7">
        <f t="shared" si="14"/>
        <v>329</v>
      </c>
      <c r="R235" s="7">
        <f t="shared" si="15"/>
        <v>329</v>
      </c>
      <c r="S235" s="5" t="s">
        <v>475</v>
      </c>
      <c r="T235" s="5">
        <v>100801</v>
      </c>
      <c r="U235" s="5" t="s">
        <v>32</v>
      </c>
      <c r="V235" s="5">
        <v>47040001</v>
      </c>
      <c r="W235" s="5" t="s">
        <v>28</v>
      </c>
    </row>
    <row r="236" spans="2:23" x14ac:dyDescent="0.25">
      <c r="B236" s="4">
        <v>50007171</v>
      </c>
      <c r="C236" s="4">
        <v>0</v>
      </c>
      <c r="D236" s="5">
        <v>21040001</v>
      </c>
      <c r="E236" s="4" t="s">
        <v>537</v>
      </c>
      <c r="F236" s="4">
        <v>1061</v>
      </c>
      <c r="G236" s="6">
        <v>39033</v>
      </c>
      <c r="H236" s="7">
        <v>6764</v>
      </c>
      <c r="I236" s="7">
        <v>0</v>
      </c>
      <c r="J236" s="7">
        <v>0</v>
      </c>
      <c r="K236" s="7">
        <v>0</v>
      </c>
      <c r="L236" s="7">
        <f t="shared" si="12"/>
        <v>6764</v>
      </c>
      <c r="M236" s="7">
        <v>-6426</v>
      </c>
      <c r="N236" s="7">
        <v>0</v>
      </c>
      <c r="O236" s="7">
        <v>0</v>
      </c>
      <c r="P236" s="7">
        <f t="shared" si="13"/>
        <v>-6426</v>
      </c>
      <c r="Q236" s="7">
        <f t="shared" si="14"/>
        <v>338</v>
      </c>
      <c r="R236" s="7">
        <f t="shared" si="15"/>
        <v>338</v>
      </c>
      <c r="S236" s="5" t="s">
        <v>475</v>
      </c>
      <c r="T236" s="5">
        <v>100801</v>
      </c>
      <c r="U236" s="5" t="s">
        <v>32</v>
      </c>
      <c r="V236" s="5">
        <v>47040001</v>
      </c>
      <c r="W236" s="5" t="s">
        <v>28</v>
      </c>
    </row>
    <row r="237" spans="2:23" x14ac:dyDescent="0.25">
      <c r="B237" s="4">
        <v>50007172</v>
      </c>
      <c r="C237" s="4">
        <v>0</v>
      </c>
      <c r="D237" s="5">
        <v>21040001</v>
      </c>
      <c r="E237" s="4" t="s">
        <v>509</v>
      </c>
      <c r="F237" s="4">
        <v>1061</v>
      </c>
      <c r="G237" s="6">
        <v>39081</v>
      </c>
      <c r="H237" s="7">
        <v>6764</v>
      </c>
      <c r="I237" s="7">
        <v>0</v>
      </c>
      <c r="J237" s="7">
        <v>0</v>
      </c>
      <c r="K237" s="7">
        <v>0</v>
      </c>
      <c r="L237" s="7">
        <f t="shared" si="12"/>
        <v>6764</v>
      </c>
      <c r="M237" s="7">
        <v>-6426</v>
      </c>
      <c r="N237" s="7">
        <v>0</v>
      </c>
      <c r="O237" s="7">
        <v>0</v>
      </c>
      <c r="P237" s="7">
        <f t="shared" si="13"/>
        <v>-6426</v>
      </c>
      <c r="Q237" s="7">
        <f t="shared" si="14"/>
        <v>338</v>
      </c>
      <c r="R237" s="7">
        <f t="shared" si="15"/>
        <v>338</v>
      </c>
      <c r="S237" s="5" t="s">
        <v>475</v>
      </c>
      <c r="T237" s="5">
        <v>100801</v>
      </c>
      <c r="U237" s="5" t="s">
        <v>32</v>
      </c>
      <c r="V237" s="5">
        <v>47040001</v>
      </c>
      <c r="W237" s="5" t="s">
        <v>28</v>
      </c>
    </row>
    <row r="238" spans="2:23" x14ac:dyDescent="0.25">
      <c r="B238" s="4">
        <v>50007219</v>
      </c>
      <c r="C238" s="4">
        <v>0</v>
      </c>
      <c r="D238" s="5">
        <v>21040001</v>
      </c>
      <c r="E238" s="4" t="s">
        <v>538</v>
      </c>
      <c r="F238" s="4">
        <v>1061</v>
      </c>
      <c r="G238" s="6">
        <v>38260</v>
      </c>
      <c r="H238" s="7">
        <v>7000</v>
      </c>
      <c r="I238" s="7">
        <v>0</v>
      </c>
      <c r="J238" s="7">
        <v>0</v>
      </c>
      <c r="K238" s="7">
        <v>0</v>
      </c>
      <c r="L238" s="7">
        <f t="shared" si="12"/>
        <v>7000</v>
      </c>
      <c r="M238" s="7">
        <v>-6650</v>
      </c>
      <c r="N238" s="7">
        <v>0</v>
      </c>
      <c r="O238" s="7">
        <v>0</v>
      </c>
      <c r="P238" s="7">
        <f t="shared" si="13"/>
        <v>-6650</v>
      </c>
      <c r="Q238" s="7">
        <f t="shared" si="14"/>
        <v>350</v>
      </c>
      <c r="R238" s="7">
        <f t="shared" si="15"/>
        <v>350</v>
      </c>
      <c r="S238" s="5" t="s">
        <v>475</v>
      </c>
      <c r="T238" s="5">
        <v>100801</v>
      </c>
      <c r="U238" s="5" t="s">
        <v>32</v>
      </c>
      <c r="V238" s="5">
        <v>47040001</v>
      </c>
      <c r="W238" s="5" t="s">
        <v>28</v>
      </c>
    </row>
    <row r="239" spans="2:23" x14ac:dyDescent="0.25">
      <c r="B239" s="4">
        <v>50007251</v>
      </c>
      <c r="C239" s="4">
        <v>0</v>
      </c>
      <c r="D239" s="5">
        <v>21040001</v>
      </c>
      <c r="E239" s="4" t="s">
        <v>503</v>
      </c>
      <c r="F239" s="4">
        <v>1061</v>
      </c>
      <c r="G239" s="6">
        <v>38903</v>
      </c>
      <c r="H239" s="7">
        <v>7211</v>
      </c>
      <c r="I239" s="7">
        <v>0</v>
      </c>
      <c r="J239" s="7">
        <v>0</v>
      </c>
      <c r="K239" s="7">
        <v>0</v>
      </c>
      <c r="L239" s="7">
        <f t="shared" si="12"/>
        <v>7211</v>
      </c>
      <c r="M239" s="7">
        <v>-6851</v>
      </c>
      <c r="N239" s="7">
        <v>0</v>
      </c>
      <c r="O239" s="7">
        <v>0</v>
      </c>
      <c r="P239" s="7">
        <f t="shared" si="13"/>
        <v>-6851</v>
      </c>
      <c r="Q239" s="7">
        <f t="shared" si="14"/>
        <v>360</v>
      </c>
      <c r="R239" s="7">
        <f t="shared" si="15"/>
        <v>360</v>
      </c>
      <c r="S239" s="5" t="s">
        <v>475</v>
      </c>
      <c r="T239" s="5">
        <v>100801</v>
      </c>
      <c r="U239" s="5" t="s">
        <v>32</v>
      </c>
      <c r="V239" s="5">
        <v>47040001</v>
      </c>
      <c r="W239" s="5" t="s">
        <v>28</v>
      </c>
    </row>
    <row r="240" spans="2:23" x14ac:dyDescent="0.25">
      <c r="B240" s="4">
        <v>50007252</v>
      </c>
      <c r="C240" s="4">
        <v>0</v>
      </c>
      <c r="D240" s="5">
        <v>21040001</v>
      </c>
      <c r="E240" s="4" t="s">
        <v>539</v>
      </c>
      <c r="F240" s="4">
        <v>1061</v>
      </c>
      <c r="G240" s="6">
        <v>38225</v>
      </c>
      <c r="H240" s="7">
        <v>7220</v>
      </c>
      <c r="I240" s="7">
        <v>0</v>
      </c>
      <c r="J240" s="7">
        <v>0</v>
      </c>
      <c r="K240" s="7">
        <v>-7220</v>
      </c>
      <c r="L240" s="7">
        <f t="shared" si="12"/>
        <v>0</v>
      </c>
      <c r="M240" s="7">
        <v>-6859</v>
      </c>
      <c r="N240" s="7">
        <v>0</v>
      </c>
      <c r="O240" s="7">
        <v>6859</v>
      </c>
      <c r="P240" s="7">
        <f t="shared" si="13"/>
        <v>0</v>
      </c>
      <c r="Q240" s="7">
        <f t="shared" si="14"/>
        <v>361</v>
      </c>
      <c r="R240" s="7">
        <f t="shared" si="15"/>
        <v>0</v>
      </c>
      <c r="S240" s="5" t="s">
        <v>475</v>
      </c>
      <c r="T240" s="5">
        <v>100801</v>
      </c>
      <c r="U240" s="5" t="s">
        <v>32</v>
      </c>
      <c r="V240" s="5">
        <v>47040001</v>
      </c>
      <c r="W240" s="5" t="s">
        <v>28</v>
      </c>
    </row>
    <row r="241" spans="2:23" x14ac:dyDescent="0.25">
      <c r="B241" s="4">
        <v>50007260</v>
      </c>
      <c r="C241" s="4">
        <v>0</v>
      </c>
      <c r="D241" s="5">
        <v>21040001</v>
      </c>
      <c r="E241" s="4" t="s">
        <v>482</v>
      </c>
      <c r="F241" s="4">
        <v>1061</v>
      </c>
      <c r="G241" s="6">
        <v>38990</v>
      </c>
      <c r="H241" s="7">
        <v>7306</v>
      </c>
      <c r="I241" s="7">
        <v>0</v>
      </c>
      <c r="J241" s="7">
        <v>0</v>
      </c>
      <c r="K241" s="7">
        <v>0</v>
      </c>
      <c r="L241" s="7">
        <f t="shared" si="12"/>
        <v>7306</v>
      </c>
      <c r="M241" s="7">
        <v>-6941</v>
      </c>
      <c r="N241" s="7">
        <v>0</v>
      </c>
      <c r="O241" s="7">
        <v>0</v>
      </c>
      <c r="P241" s="7">
        <f t="shared" si="13"/>
        <v>-6941</v>
      </c>
      <c r="Q241" s="7">
        <f t="shared" si="14"/>
        <v>365</v>
      </c>
      <c r="R241" s="7">
        <f t="shared" si="15"/>
        <v>365</v>
      </c>
      <c r="S241" s="5" t="s">
        <v>475</v>
      </c>
      <c r="T241" s="5">
        <v>100801</v>
      </c>
      <c r="U241" s="5" t="s">
        <v>32</v>
      </c>
      <c r="V241" s="5">
        <v>47040001</v>
      </c>
      <c r="W241" s="5" t="s">
        <v>28</v>
      </c>
    </row>
    <row r="242" spans="2:23" x14ac:dyDescent="0.25">
      <c r="B242" s="4">
        <v>50007324</v>
      </c>
      <c r="C242" s="4">
        <v>0</v>
      </c>
      <c r="D242" s="5">
        <v>21040001</v>
      </c>
      <c r="E242" s="4" t="s">
        <v>504</v>
      </c>
      <c r="F242" s="4">
        <v>1061</v>
      </c>
      <c r="G242" s="6">
        <v>38260</v>
      </c>
      <c r="H242" s="7">
        <v>7874</v>
      </c>
      <c r="I242" s="7">
        <v>0</v>
      </c>
      <c r="J242" s="7">
        <v>0</v>
      </c>
      <c r="K242" s="7">
        <v>0</v>
      </c>
      <c r="L242" s="7">
        <f t="shared" si="12"/>
        <v>7874</v>
      </c>
      <c r="M242" s="7">
        <v>-7481</v>
      </c>
      <c r="N242" s="7">
        <v>0</v>
      </c>
      <c r="O242" s="7">
        <v>0</v>
      </c>
      <c r="P242" s="7">
        <f t="shared" si="13"/>
        <v>-7481</v>
      </c>
      <c r="Q242" s="7">
        <f t="shared" si="14"/>
        <v>393</v>
      </c>
      <c r="R242" s="7">
        <f t="shared" si="15"/>
        <v>393</v>
      </c>
      <c r="S242" s="5" t="s">
        <v>475</v>
      </c>
      <c r="T242" s="5">
        <v>100801</v>
      </c>
      <c r="U242" s="5" t="s">
        <v>32</v>
      </c>
      <c r="V242" s="5">
        <v>47040001</v>
      </c>
      <c r="W242" s="5" t="s">
        <v>28</v>
      </c>
    </row>
    <row r="243" spans="2:23" x14ac:dyDescent="0.25">
      <c r="B243" s="4">
        <v>50007330</v>
      </c>
      <c r="C243" s="4">
        <v>0</v>
      </c>
      <c r="D243" s="5">
        <v>21040001</v>
      </c>
      <c r="E243" s="4" t="s">
        <v>540</v>
      </c>
      <c r="F243" s="4">
        <v>1061</v>
      </c>
      <c r="G243" s="6">
        <v>40968</v>
      </c>
      <c r="H243" s="7">
        <v>7910</v>
      </c>
      <c r="I243" s="7">
        <v>0</v>
      </c>
      <c r="J243" s="7">
        <v>0</v>
      </c>
      <c r="K243" s="7">
        <v>0</v>
      </c>
      <c r="L243" s="7">
        <f t="shared" si="12"/>
        <v>7910</v>
      </c>
      <c r="M243" s="7">
        <v>-6776</v>
      </c>
      <c r="N243" s="7">
        <v>-739</v>
      </c>
      <c r="O243" s="7">
        <v>0</v>
      </c>
      <c r="P243" s="7">
        <f t="shared" si="13"/>
        <v>-7515</v>
      </c>
      <c r="Q243" s="7">
        <f t="shared" si="14"/>
        <v>1134</v>
      </c>
      <c r="R243" s="7">
        <f t="shared" si="15"/>
        <v>395</v>
      </c>
      <c r="S243" s="5" t="s">
        <v>475</v>
      </c>
      <c r="T243" s="5">
        <v>100801</v>
      </c>
      <c r="U243" s="5" t="s">
        <v>32</v>
      </c>
      <c r="V243" s="5">
        <v>47040001</v>
      </c>
      <c r="W243" s="5" t="s">
        <v>28</v>
      </c>
    </row>
    <row r="244" spans="2:23" x14ac:dyDescent="0.25">
      <c r="B244" s="4">
        <v>50007357</v>
      </c>
      <c r="C244" s="4">
        <v>0</v>
      </c>
      <c r="D244" s="5">
        <v>21040001</v>
      </c>
      <c r="E244" s="4" t="s">
        <v>541</v>
      </c>
      <c r="F244" s="4">
        <v>1061</v>
      </c>
      <c r="G244" s="6">
        <v>40968</v>
      </c>
      <c r="H244" s="7">
        <v>8155</v>
      </c>
      <c r="I244" s="7">
        <v>0</v>
      </c>
      <c r="J244" s="7">
        <v>0</v>
      </c>
      <c r="K244" s="7">
        <v>0</v>
      </c>
      <c r="L244" s="7">
        <f t="shared" si="12"/>
        <v>8155</v>
      </c>
      <c r="M244" s="7">
        <v>-6986</v>
      </c>
      <c r="N244" s="7">
        <v>-762</v>
      </c>
      <c r="O244" s="7">
        <v>0</v>
      </c>
      <c r="P244" s="7">
        <f t="shared" si="13"/>
        <v>-7748</v>
      </c>
      <c r="Q244" s="7">
        <f t="shared" si="14"/>
        <v>1169</v>
      </c>
      <c r="R244" s="7">
        <f t="shared" si="15"/>
        <v>407</v>
      </c>
      <c r="S244" s="5" t="s">
        <v>475</v>
      </c>
      <c r="T244" s="5">
        <v>100801</v>
      </c>
      <c r="U244" s="5" t="s">
        <v>32</v>
      </c>
      <c r="V244" s="5">
        <v>47040001</v>
      </c>
      <c r="W244" s="5" t="s">
        <v>28</v>
      </c>
    </row>
    <row r="245" spans="2:23" x14ac:dyDescent="0.25">
      <c r="B245" s="4">
        <v>50007388</v>
      </c>
      <c r="C245" s="4">
        <v>0</v>
      </c>
      <c r="D245" s="5">
        <v>21040001</v>
      </c>
      <c r="E245" s="4" t="s">
        <v>507</v>
      </c>
      <c r="F245" s="4">
        <v>1061</v>
      </c>
      <c r="G245" s="6">
        <v>39447</v>
      </c>
      <c r="H245" s="7">
        <v>8333</v>
      </c>
      <c r="I245" s="7">
        <v>0</v>
      </c>
      <c r="J245" s="7">
        <v>0</v>
      </c>
      <c r="K245" s="7">
        <v>0</v>
      </c>
      <c r="L245" s="7">
        <f t="shared" si="12"/>
        <v>8333</v>
      </c>
      <c r="M245" s="7">
        <v>-7917</v>
      </c>
      <c r="N245" s="7">
        <v>0</v>
      </c>
      <c r="O245" s="7">
        <v>0</v>
      </c>
      <c r="P245" s="7">
        <f t="shared" si="13"/>
        <v>-7917</v>
      </c>
      <c r="Q245" s="7">
        <f t="shared" si="14"/>
        <v>416</v>
      </c>
      <c r="R245" s="7">
        <f t="shared" si="15"/>
        <v>416</v>
      </c>
      <c r="S245" s="5" t="s">
        <v>475</v>
      </c>
      <c r="T245" s="5">
        <v>100801</v>
      </c>
      <c r="U245" s="5" t="s">
        <v>32</v>
      </c>
      <c r="V245" s="5">
        <v>47040001</v>
      </c>
      <c r="W245" s="5" t="s">
        <v>28</v>
      </c>
    </row>
    <row r="246" spans="2:23" x14ac:dyDescent="0.25">
      <c r="B246" s="4">
        <v>50007389</v>
      </c>
      <c r="C246" s="4">
        <v>0</v>
      </c>
      <c r="D246" s="5">
        <v>21040001</v>
      </c>
      <c r="E246" s="4" t="s">
        <v>507</v>
      </c>
      <c r="F246" s="4">
        <v>1061</v>
      </c>
      <c r="G246" s="6">
        <v>39447</v>
      </c>
      <c r="H246" s="7">
        <v>8333</v>
      </c>
      <c r="I246" s="7">
        <v>0</v>
      </c>
      <c r="J246" s="7">
        <v>0</v>
      </c>
      <c r="K246" s="7">
        <v>0</v>
      </c>
      <c r="L246" s="7">
        <f t="shared" si="12"/>
        <v>8333</v>
      </c>
      <c r="M246" s="7">
        <v>-7917</v>
      </c>
      <c r="N246" s="7">
        <v>0</v>
      </c>
      <c r="O246" s="7">
        <v>0</v>
      </c>
      <c r="P246" s="7">
        <f t="shared" si="13"/>
        <v>-7917</v>
      </c>
      <c r="Q246" s="7">
        <f t="shared" si="14"/>
        <v>416</v>
      </c>
      <c r="R246" s="7">
        <f t="shared" si="15"/>
        <v>416</v>
      </c>
      <c r="S246" s="5" t="s">
        <v>475</v>
      </c>
      <c r="T246" s="5">
        <v>100801</v>
      </c>
      <c r="U246" s="5" t="s">
        <v>32</v>
      </c>
      <c r="V246" s="5">
        <v>47040001</v>
      </c>
      <c r="W246" s="5" t="s">
        <v>28</v>
      </c>
    </row>
    <row r="247" spans="2:23" x14ac:dyDescent="0.25">
      <c r="B247" s="4">
        <v>50007450</v>
      </c>
      <c r="C247" s="4">
        <v>0</v>
      </c>
      <c r="D247" s="5">
        <v>21040001</v>
      </c>
      <c r="E247" s="4" t="s">
        <v>525</v>
      </c>
      <c r="F247" s="4">
        <v>1061</v>
      </c>
      <c r="G247" s="6">
        <v>40353</v>
      </c>
      <c r="H247" s="7">
        <v>8712</v>
      </c>
      <c r="I247" s="7">
        <v>0</v>
      </c>
      <c r="J247" s="7">
        <v>0</v>
      </c>
      <c r="K247" s="7">
        <v>0</v>
      </c>
      <c r="L247" s="7">
        <f t="shared" si="12"/>
        <v>8712</v>
      </c>
      <c r="M247" s="7">
        <v>-8277</v>
      </c>
      <c r="N247" s="7">
        <v>0</v>
      </c>
      <c r="O247" s="7">
        <v>0</v>
      </c>
      <c r="P247" s="7">
        <f t="shared" si="13"/>
        <v>-8277</v>
      </c>
      <c r="Q247" s="7">
        <f t="shared" si="14"/>
        <v>435</v>
      </c>
      <c r="R247" s="7">
        <f t="shared" si="15"/>
        <v>435</v>
      </c>
      <c r="S247" s="5" t="s">
        <v>475</v>
      </c>
      <c r="T247" s="5">
        <v>100801</v>
      </c>
      <c r="U247" s="5" t="s">
        <v>32</v>
      </c>
      <c r="V247" s="5">
        <v>47040001</v>
      </c>
      <c r="W247" s="5" t="s">
        <v>28</v>
      </c>
    </row>
    <row r="248" spans="2:23" x14ac:dyDescent="0.25">
      <c r="B248" s="4">
        <v>50007462</v>
      </c>
      <c r="C248" s="4">
        <v>0</v>
      </c>
      <c r="D248" s="5">
        <v>21040001</v>
      </c>
      <c r="E248" s="4" t="s">
        <v>542</v>
      </c>
      <c r="F248" s="4">
        <v>1061</v>
      </c>
      <c r="G248" s="6">
        <v>40968</v>
      </c>
      <c r="H248" s="7">
        <v>8867</v>
      </c>
      <c r="I248" s="7">
        <v>0</v>
      </c>
      <c r="J248" s="7">
        <v>0</v>
      </c>
      <c r="K248" s="7">
        <v>0</v>
      </c>
      <c r="L248" s="7">
        <f t="shared" si="12"/>
        <v>8867</v>
      </c>
      <c r="M248" s="7">
        <v>-7595</v>
      </c>
      <c r="N248" s="7">
        <v>-829</v>
      </c>
      <c r="O248" s="7">
        <v>0</v>
      </c>
      <c r="P248" s="7">
        <f t="shared" si="13"/>
        <v>-8424</v>
      </c>
      <c r="Q248" s="7">
        <f t="shared" si="14"/>
        <v>1272</v>
      </c>
      <c r="R248" s="7">
        <f t="shared" si="15"/>
        <v>443</v>
      </c>
      <c r="S248" s="5" t="s">
        <v>475</v>
      </c>
      <c r="T248" s="5">
        <v>100801</v>
      </c>
      <c r="U248" s="5" t="s">
        <v>32</v>
      </c>
      <c r="V248" s="5">
        <v>47040001</v>
      </c>
      <c r="W248" s="5" t="s">
        <v>28</v>
      </c>
    </row>
    <row r="249" spans="2:23" x14ac:dyDescent="0.25">
      <c r="B249" s="4">
        <v>50007469</v>
      </c>
      <c r="C249" s="4">
        <v>0</v>
      </c>
      <c r="D249" s="5">
        <v>21040001</v>
      </c>
      <c r="E249" s="4" t="s">
        <v>543</v>
      </c>
      <c r="F249" s="4">
        <v>1061</v>
      </c>
      <c r="G249" s="6">
        <v>38969</v>
      </c>
      <c r="H249" s="7">
        <v>8893</v>
      </c>
      <c r="I249" s="7">
        <v>0</v>
      </c>
      <c r="J249" s="7">
        <v>0</v>
      </c>
      <c r="K249" s="7">
        <v>0</v>
      </c>
      <c r="L249" s="7">
        <f t="shared" si="12"/>
        <v>8893</v>
      </c>
      <c r="M249" s="7">
        <v>-8449</v>
      </c>
      <c r="N249" s="7">
        <v>0</v>
      </c>
      <c r="O249" s="7">
        <v>0</v>
      </c>
      <c r="P249" s="7">
        <f t="shared" si="13"/>
        <v>-8449</v>
      </c>
      <c r="Q249" s="7">
        <f t="shared" si="14"/>
        <v>444</v>
      </c>
      <c r="R249" s="7">
        <f t="shared" si="15"/>
        <v>444</v>
      </c>
      <c r="S249" s="5" t="s">
        <v>475</v>
      </c>
      <c r="T249" s="5">
        <v>100801</v>
      </c>
      <c r="U249" s="5" t="s">
        <v>32</v>
      </c>
      <c r="V249" s="5">
        <v>47040001</v>
      </c>
      <c r="W249" s="5" t="s">
        <v>28</v>
      </c>
    </row>
    <row r="250" spans="2:23" x14ac:dyDescent="0.25">
      <c r="B250" s="4">
        <v>50007480</v>
      </c>
      <c r="C250" s="4">
        <v>0</v>
      </c>
      <c r="D250" s="5">
        <v>21040001</v>
      </c>
      <c r="E250" s="4" t="s">
        <v>504</v>
      </c>
      <c r="F250" s="4">
        <v>1061</v>
      </c>
      <c r="G250" s="6">
        <v>38219</v>
      </c>
      <c r="H250" s="7">
        <v>8999</v>
      </c>
      <c r="I250" s="7">
        <v>0</v>
      </c>
      <c r="J250" s="7">
        <v>0</v>
      </c>
      <c r="K250" s="7">
        <v>-8999</v>
      </c>
      <c r="L250" s="7">
        <f t="shared" si="12"/>
        <v>0</v>
      </c>
      <c r="M250" s="7">
        <v>-8550</v>
      </c>
      <c r="N250" s="7">
        <v>0</v>
      </c>
      <c r="O250" s="7">
        <v>8550</v>
      </c>
      <c r="P250" s="7">
        <f t="shared" si="13"/>
        <v>0</v>
      </c>
      <c r="Q250" s="7">
        <f t="shared" si="14"/>
        <v>449</v>
      </c>
      <c r="R250" s="7">
        <f t="shared" si="15"/>
        <v>0</v>
      </c>
      <c r="S250" s="5" t="s">
        <v>475</v>
      </c>
      <c r="T250" s="5">
        <v>100801</v>
      </c>
      <c r="U250" s="5" t="s">
        <v>32</v>
      </c>
      <c r="V250" s="5">
        <v>47040001</v>
      </c>
      <c r="W250" s="5" t="s">
        <v>28</v>
      </c>
    </row>
    <row r="251" spans="2:23" x14ac:dyDescent="0.25">
      <c r="B251" s="4">
        <v>50007490</v>
      </c>
      <c r="C251" s="4">
        <v>0</v>
      </c>
      <c r="D251" s="5">
        <v>21040001</v>
      </c>
      <c r="E251" s="4" t="s">
        <v>544</v>
      </c>
      <c r="F251" s="4">
        <v>1061</v>
      </c>
      <c r="G251" s="6">
        <v>39447</v>
      </c>
      <c r="H251" s="7">
        <v>9102</v>
      </c>
      <c r="I251" s="7">
        <v>0</v>
      </c>
      <c r="J251" s="7">
        <v>0</v>
      </c>
      <c r="K251" s="7">
        <v>0</v>
      </c>
      <c r="L251" s="7">
        <f t="shared" si="12"/>
        <v>9102</v>
      </c>
      <c r="M251" s="7">
        <v>-8647</v>
      </c>
      <c r="N251" s="7">
        <v>0</v>
      </c>
      <c r="O251" s="7">
        <v>0</v>
      </c>
      <c r="P251" s="7">
        <f t="shared" si="13"/>
        <v>-8647</v>
      </c>
      <c r="Q251" s="7">
        <f t="shared" si="14"/>
        <v>455</v>
      </c>
      <c r="R251" s="7">
        <f t="shared" si="15"/>
        <v>455</v>
      </c>
      <c r="S251" s="5" t="s">
        <v>475</v>
      </c>
      <c r="T251" s="5">
        <v>100801</v>
      </c>
      <c r="U251" s="5" t="s">
        <v>32</v>
      </c>
      <c r="V251" s="5">
        <v>47040001</v>
      </c>
      <c r="W251" s="5" t="s">
        <v>28</v>
      </c>
    </row>
    <row r="252" spans="2:23" x14ac:dyDescent="0.25">
      <c r="B252" s="4">
        <v>50007497</v>
      </c>
      <c r="C252" s="4">
        <v>0</v>
      </c>
      <c r="D252" s="5">
        <v>21040001</v>
      </c>
      <c r="E252" s="4" t="s">
        <v>525</v>
      </c>
      <c r="F252" s="4">
        <v>1061</v>
      </c>
      <c r="G252" s="6">
        <v>39055</v>
      </c>
      <c r="H252" s="7">
        <v>9236</v>
      </c>
      <c r="I252" s="7">
        <v>0</v>
      </c>
      <c r="J252" s="7">
        <v>0</v>
      </c>
      <c r="K252" s="7">
        <v>0</v>
      </c>
      <c r="L252" s="7">
        <f t="shared" si="12"/>
        <v>9236</v>
      </c>
      <c r="M252" s="7">
        <v>-8775</v>
      </c>
      <c r="N252" s="7">
        <v>0</v>
      </c>
      <c r="O252" s="7">
        <v>0</v>
      </c>
      <c r="P252" s="7">
        <f t="shared" si="13"/>
        <v>-8775</v>
      </c>
      <c r="Q252" s="7">
        <f t="shared" si="14"/>
        <v>461</v>
      </c>
      <c r="R252" s="7">
        <f t="shared" si="15"/>
        <v>461</v>
      </c>
      <c r="S252" s="5" t="s">
        <v>475</v>
      </c>
      <c r="T252" s="5">
        <v>100801</v>
      </c>
      <c r="U252" s="5" t="s">
        <v>32</v>
      </c>
      <c r="V252" s="5">
        <v>47040001</v>
      </c>
      <c r="W252" s="5" t="s">
        <v>28</v>
      </c>
    </row>
    <row r="253" spans="2:23" x14ac:dyDescent="0.25">
      <c r="B253" s="4">
        <v>50007574</v>
      </c>
      <c r="C253" s="4">
        <v>0</v>
      </c>
      <c r="D253" s="5">
        <v>21040001</v>
      </c>
      <c r="E253" s="4" t="s">
        <v>545</v>
      </c>
      <c r="F253" s="4">
        <v>1061</v>
      </c>
      <c r="G253" s="6">
        <v>38937</v>
      </c>
      <c r="H253" s="7">
        <v>10156</v>
      </c>
      <c r="I253" s="7">
        <v>0</v>
      </c>
      <c r="J253" s="7">
        <v>0</v>
      </c>
      <c r="K253" s="7">
        <v>0</v>
      </c>
      <c r="L253" s="7">
        <f t="shared" si="12"/>
        <v>10156</v>
      </c>
      <c r="M253" s="7">
        <v>-9649</v>
      </c>
      <c r="N253" s="7">
        <v>0</v>
      </c>
      <c r="O253" s="7">
        <v>0</v>
      </c>
      <c r="P253" s="7">
        <f t="shared" si="13"/>
        <v>-9649</v>
      </c>
      <c r="Q253" s="7">
        <f t="shared" si="14"/>
        <v>507</v>
      </c>
      <c r="R253" s="7">
        <f t="shared" si="15"/>
        <v>507</v>
      </c>
      <c r="S253" s="5" t="s">
        <v>475</v>
      </c>
      <c r="T253" s="5">
        <v>100801</v>
      </c>
      <c r="U253" s="5" t="s">
        <v>32</v>
      </c>
      <c r="V253" s="5">
        <v>47040001</v>
      </c>
      <c r="W253" s="5" t="s">
        <v>28</v>
      </c>
    </row>
    <row r="254" spans="2:23" x14ac:dyDescent="0.25">
      <c r="B254" s="4">
        <v>50007635</v>
      </c>
      <c r="C254" s="4">
        <v>0</v>
      </c>
      <c r="D254" s="5">
        <v>21040001</v>
      </c>
      <c r="E254" s="4" t="s">
        <v>546</v>
      </c>
      <c r="F254" s="4">
        <v>1061</v>
      </c>
      <c r="G254" s="6">
        <v>38915</v>
      </c>
      <c r="H254" s="7">
        <v>10776</v>
      </c>
      <c r="I254" s="7">
        <v>0</v>
      </c>
      <c r="J254" s="7">
        <v>0</v>
      </c>
      <c r="K254" s="7">
        <v>0</v>
      </c>
      <c r="L254" s="7">
        <f t="shared" si="12"/>
        <v>10776</v>
      </c>
      <c r="M254" s="7">
        <v>-10238</v>
      </c>
      <c r="N254" s="7">
        <v>0</v>
      </c>
      <c r="O254" s="7">
        <v>0</v>
      </c>
      <c r="P254" s="7">
        <f t="shared" si="13"/>
        <v>-10238</v>
      </c>
      <c r="Q254" s="7">
        <f t="shared" si="14"/>
        <v>538</v>
      </c>
      <c r="R254" s="7">
        <f t="shared" si="15"/>
        <v>538</v>
      </c>
      <c r="S254" s="5" t="s">
        <v>475</v>
      </c>
      <c r="T254" s="5">
        <v>100801</v>
      </c>
      <c r="U254" s="5" t="s">
        <v>32</v>
      </c>
      <c r="V254" s="5">
        <v>47040001</v>
      </c>
      <c r="W254" s="5" t="s">
        <v>28</v>
      </c>
    </row>
    <row r="255" spans="2:23" x14ac:dyDescent="0.25">
      <c r="B255" s="4">
        <v>50007636</v>
      </c>
      <c r="C255" s="4">
        <v>0</v>
      </c>
      <c r="D255" s="5">
        <v>21040001</v>
      </c>
      <c r="E255" s="4" t="s">
        <v>547</v>
      </c>
      <c r="F255" s="4">
        <v>1061</v>
      </c>
      <c r="G255" s="6">
        <v>38990</v>
      </c>
      <c r="H255" s="7">
        <v>10776</v>
      </c>
      <c r="I255" s="7">
        <v>0</v>
      </c>
      <c r="J255" s="7">
        <v>0</v>
      </c>
      <c r="K255" s="7">
        <v>0</v>
      </c>
      <c r="L255" s="7">
        <f t="shared" si="12"/>
        <v>10776</v>
      </c>
      <c r="M255" s="7">
        <v>-10238</v>
      </c>
      <c r="N255" s="7">
        <v>0</v>
      </c>
      <c r="O255" s="7">
        <v>0</v>
      </c>
      <c r="P255" s="7">
        <f t="shared" si="13"/>
        <v>-10238</v>
      </c>
      <c r="Q255" s="7">
        <f t="shared" si="14"/>
        <v>538</v>
      </c>
      <c r="R255" s="7">
        <f t="shared" si="15"/>
        <v>538</v>
      </c>
      <c r="S255" s="5" t="s">
        <v>475</v>
      </c>
      <c r="T255" s="5">
        <v>100801</v>
      </c>
      <c r="U255" s="5" t="s">
        <v>32</v>
      </c>
      <c r="V255" s="5">
        <v>47040001</v>
      </c>
      <c r="W255" s="5" t="s">
        <v>28</v>
      </c>
    </row>
    <row r="256" spans="2:23" x14ac:dyDescent="0.25">
      <c r="B256" s="4">
        <v>50007637</v>
      </c>
      <c r="C256" s="4">
        <v>0</v>
      </c>
      <c r="D256" s="5">
        <v>21040001</v>
      </c>
      <c r="E256" s="4" t="s">
        <v>548</v>
      </c>
      <c r="F256" s="4">
        <v>1061</v>
      </c>
      <c r="G256" s="6">
        <v>39077</v>
      </c>
      <c r="H256" s="7">
        <v>10777</v>
      </c>
      <c r="I256" s="7">
        <v>0</v>
      </c>
      <c r="J256" s="7">
        <v>0</v>
      </c>
      <c r="K256" s="7">
        <v>0</v>
      </c>
      <c r="L256" s="7">
        <f t="shared" si="12"/>
        <v>10777</v>
      </c>
      <c r="M256" s="7">
        <v>-10239</v>
      </c>
      <c r="N256" s="7">
        <v>0</v>
      </c>
      <c r="O256" s="7">
        <v>0</v>
      </c>
      <c r="P256" s="7">
        <f t="shared" si="13"/>
        <v>-10239</v>
      </c>
      <c r="Q256" s="7">
        <f t="shared" si="14"/>
        <v>538</v>
      </c>
      <c r="R256" s="7">
        <f t="shared" si="15"/>
        <v>538</v>
      </c>
      <c r="S256" s="5" t="s">
        <v>475</v>
      </c>
      <c r="T256" s="5">
        <v>100801</v>
      </c>
      <c r="U256" s="5" t="s">
        <v>32</v>
      </c>
      <c r="V256" s="5">
        <v>47040001</v>
      </c>
      <c r="W256" s="5" t="s">
        <v>28</v>
      </c>
    </row>
    <row r="257" spans="2:23" x14ac:dyDescent="0.25">
      <c r="B257" s="4">
        <v>50007638</v>
      </c>
      <c r="C257" s="4">
        <v>0</v>
      </c>
      <c r="D257" s="5">
        <v>21040001</v>
      </c>
      <c r="E257" s="4" t="s">
        <v>548</v>
      </c>
      <c r="F257" s="4">
        <v>1061</v>
      </c>
      <c r="G257" s="6">
        <v>39078</v>
      </c>
      <c r="H257" s="7">
        <v>10777</v>
      </c>
      <c r="I257" s="7">
        <v>0</v>
      </c>
      <c r="J257" s="7">
        <v>0</v>
      </c>
      <c r="K257" s="7">
        <v>0</v>
      </c>
      <c r="L257" s="7">
        <f t="shared" si="12"/>
        <v>10777</v>
      </c>
      <c r="M257" s="7">
        <v>-10239</v>
      </c>
      <c r="N257" s="7">
        <v>0</v>
      </c>
      <c r="O257" s="7">
        <v>0</v>
      </c>
      <c r="P257" s="7">
        <f t="shared" si="13"/>
        <v>-10239</v>
      </c>
      <c r="Q257" s="7">
        <f t="shared" si="14"/>
        <v>538</v>
      </c>
      <c r="R257" s="7">
        <f t="shared" si="15"/>
        <v>538</v>
      </c>
      <c r="S257" s="5" t="s">
        <v>475</v>
      </c>
      <c r="T257" s="5">
        <v>100801</v>
      </c>
      <c r="U257" s="5" t="s">
        <v>32</v>
      </c>
      <c r="V257" s="5">
        <v>47040001</v>
      </c>
      <c r="W257" s="5" t="s">
        <v>28</v>
      </c>
    </row>
    <row r="258" spans="2:23" x14ac:dyDescent="0.25">
      <c r="B258" s="4">
        <v>50007639</v>
      </c>
      <c r="C258" s="4">
        <v>0</v>
      </c>
      <c r="D258" s="5">
        <v>21040001</v>
      </c>
      <c r="E258" s="4" t="s">
        <v>548</v>
      </c>
      <c r="F258" s="4">
        <v>1061</v>
      </c>
      <c r="G258" s="6">
        <v>39082</v>
      </c>
      <c r="H258" s="7">
        <v>10777</v>
      </c>
      <c r="I258" s="7">
        <v>0</v>
      </c>
      <c r="J258" s="7">
        <v>0</v>
      </c>
      <c r="K258" s="7">
        <v>0</v>
      </c>
      <c r="L258" s="7">
        <f t="shared" si="12"/>
        <v>10777</v>
      </c>
      <c r="M258" s="7">
        <v>-10239</v>
      </c>
      <c r="N258" s="7">
        <v>0</v>
      </c>
      <c r="O258" s="7">
        <v>0</v>
      </c>
      <c r="P258" s="7">
        <f t="shared" si="13"/>
        <v>-10239</v>
      </c>
      <c r="Q258" s="7">
        <f t="shared" si="14"/>
        <v>538</v>
      </c>
      <c r="R258" s="7">
        <f t="shared" si="15"/>
        <v>538</v>
      </c>
      <c r="S258" s="5" t="s">
        <v>475</v>
      </c>
      <c r="T258" s="5">
        <v>100801</v>
      </c>
      <c r="U258" s="5" t="s">
        <v>32</v>
      </c>
      <c r="V258" s="5">
        <v>47040001</v>
      </c>
      <c r="W258" s="5" t="s">
        <v>28</v>
      </c>
    </row>
    <row r="259" spans="2:23" x14ac:dyDescent="0.25">
      <c r="B259" s="4">
        <v>50007657</v>
      </c>
      <c r="C259" s="4">
        <v>0</v>
      </c>
      <c r="D259" s="5">
        <v>21040001</v>
      </c>
      <c r="E259" s="4" t="s">
        <v>526</v>
      </c>
      <c r="F259" s="4">
        <v>1061</v>
      </c>
      <c r="G259" s="6">
        <v>39016</v>
      </c>
      <c r="H259" s="7">
        <v>11016</v>
      </c>
      <c r="I259" s="7">
        <v>0</v>
      </c>
      <c r="J259" s="7">
        <v>0</v>
      </c>
      <c r="K259" s="7">
        <v>0</v>
      </c>
      <c r="L259" s="7">
        <f t="shared" si="12"/>
        <v>11016</v>
      </c>
      <c r="M259" s="7">
        <v>-10466</v>
      </c>
      <c r="N259" s="7">
        <v>0</v>
      </c>
      <c r="O259" s="7">
        <v>0</v>
      </c>
      <c r="P259" s="7">
        <f t="shared" si="13"/>
        <v>-10466</v>
      </c>
      <c r="Q259" s="7">
        <f t="shared" si="14"/>
        <v>550</v>
      </c>
      <c r="R259" s="7">
        <f t="shared" si="15"/>
        <v>550</v>
      </c>
      <c r="S259" s="5" t="s">
        <v>475</v>
      </c>
      <c r="T259" s="5">
        <v>100801</v>
      </c>
      <c r="U259" s="5" t="s">
        <v>32</v>
      </c>
      <c r="V259" s="5">
        <v>47040001</v>
      </c>
      <c r="W259" s="5" t="s">
        <v>28</v>
      </c>
    </row>
    <row r="260" spans="2:23" x14ac:dyDescent="0.25">
      <c r="B260" s="4">
        <v>50007659</v>
      </c>
      <c r="C260" s="4">
        <v>0</v>
      </c>
      <c r="D260" s="5">
        <v>21040001</v>
      </c>
      <c r="E260" s="4" t="s">
        <v>526</v>
      </c>
      <c r="F260" s="4">
        <v>1061</v>
      </c>
      <c r="G260" s="6">
        <v>39016</v>
      </c>
      <c r="H260" s="7">
        <v>11030</v>
      </c>
      <c r="I260" s="7">
        <v>0</v>
      </c>
      <c r="J260" s="7">
        <v>0</v>
      </c>
      <c r="K260" s="7">
        <v>0</v>
      </c>
      <c r="L260" s="7">
        <f t="shared" si="12"/>
        <v>11030</v>
      </c>
      <c r="M260" s="7">
        <v>-10479</v>
      </c>
      <c r="N260" s="7">
        <v>0</v>
      </c>
      <c r="O260" s="7">
        <v>0</v>
      </c>
      <c r="P260" s="7">
        <f t="shared" si="13"/>
        <v>-10479</v>
      </c>
      <c r="Q260" s="7">
        <f t="shared" si="14"/>
        <v>551</v>
      </c>
      <c r="R260" s="7">
        <f t="shared" si="15"/>
        <v>551</v>
      </c>
      <c r="S260" s="5" t="s">
        <v>475</v>
      </c>
      <c r="T260" s="5">
        <v>100801</v>
      </c>
      <c r="U260" s="5" t="s">
        <v>32</v>
      </c>
      <c r="V260" s="5">
        <v>47040001</v>
      </c>
      <c r="W260" s="5" t="s">
        <v>28</v>
      </c>
    </row>
    <row r="261" spans="2:23" x14ac:dyDescent="0.25">
      <c r="B261" s="4">
        <v>50007669</v>
      </c>
      <c r="C261" s="4">
        <v>0</v>
      </c>
      <c r="D261" s="5">
        <v>21040001</v>
      </c>
      <c r="E261" s="4" t="s">
        <v>526</v>
      </c>
      <c r="F261" s="4">
        <v>1061</v>
      </c>
      <c r="G261" s="6">
        <v>39447</v>
      </c>
      <c r="H261" s="7">
        <v>11102</v>
      </c>
      <c r="I261" s="7">
        <v>0</v>
      </c>
      <c r="J261" s="7">
        <v>0</v>
      </c>
      <c r="K261" s="7">
        <v>0</v>
      </c>
      <c r="L261" s="7">
        <f t="shared" ref="L261:L324" si="16">SUM(H261:K261)</f>
        <v>11102</v>
      </c>
      <c r="M261" s="7">
        <v>-10547</v>
      </c>
      <c r="N261" s="7">
        <v>0</v>
      </c>
      <c r="O261" s="7">
        <v>0</v>
      </c>
      <c r="P261" s="7">
        <f t="shared" ref="P261:P324" si="17">SUM(M261:O261)</f>
        <v>-10547</v>
      </c>
      <c r="Q261" s="7">
        <f t="shared" ref="Q261:Q324" si="18">H261+M261</f>
        <v>555</v>
      </c>
      <c r="R261" s="7">
        <f t="shared" ref="R261:R324" si="19">L261+P261</f>
        <v>555</v>
      </c>
      <c r="S261" s="5" t="s">
        <v>475</v>
      </c>
      <c r="T261" s="5">
        <v>100801</v>
      </c>
      <c r="U261" s="5" t="s">
        <v>32</v>
      </c>
      <c r="V261" s="5">
        <v>47040001</v>
      </c>
      <c r="W261" s="5" t="s">
        <v>28</v>
      </c>
    </row>
    <row r="262" spans="2:23" x14ac:dyDescent="0.25">
      <c r="B262" s="4">
        <v>50007670</v>
      </c>
      <c r="C262" s="4">
        <v>0</v>
      </c>
      <c r="D262" s="5">
        <v>21040001</v>
      </c>
      <c r="E262" s="4" t="s">
        <v>525</v>
      </c>
      <c r="F262" s="4">
        <v>1061</v>
      </c>
      <c r="G262" s="6">
        <v>39082</v>
      </c>
      <c r="H262" s="7">
        <v>11116</v>
      </c>
      <c r="I262" s="7">
        <v>0</v>
      </c>
      <c r="J262" s="7">
        <v>0</v>
      </c>
      <c r="K262" s="7">
        <v>0</v>
      </c>
      <c r="L262" s="7">
        <f t="shared" si="16"/>
        <v>11116</v>
      </c>
      <c r="M262" s="7">
        <v>-10561</v>
      </c>
      <c r="N262" s="7">
        <v>0</v>
      </c>
      <c r="O262" s="7">
        <v>0</v>
      </c>
      <c r="P262" s="7">
        <f t="shared" si="17"/>
        <v>-10561</v>
      </c>
      <c r="Q262" s="7">
        <f t="shared" si="18"/>
        <v>555</v>
      </c>
      <c r="R262" s="7">
        <f t="shared" si="19"/>
        <v>555</v>
      </c>
      <c r="S262" s="5" t="s">
        <v>475</v>
      </c>
      <c r="T262" s="5">
        <v>100801</v>
      </c>
      <c r="U262" s="5" t="s">
        <v>32</v>
      </c>
      <c r="V262" s="5">
        <v>47040001</v>
      </c>
      <c r="W262" s="5" t="s">
        <v>28</v>
      </c>
    </row>
    <row r="263" spans="2:23" x14ac:dyDescent="0.25">
      <c r="B263" s="4">
        <v>50007671</v>
      </c>
      <c r="C263" s="4">
        <v>0</v>
      </c>
      <c r="D263" s="5">
        <v>21040001</v>
      </c>
      <c r="E263" s="4" t="s">
        <v>525</v>
      </c>
      <c r="F263" s="4">
        <v>1061</v>
      </c>
      <c r="G263" s="6">
        <v>39059</v>
      </c>
      <c r="H263" s="7">
        <v>11116</v>
      </c>
      <c r="I263" s="7">
        <v>0</v>
      </c>
      <c r="J263" s="7">
        <v>0</v>
      </c>
      <c r="K263" s="7">
        <v>0</v>
      </c>
      <c r="L263" s="7">
        <f t="shared" si="16"/>
        <v>11116</v>
      </c>
      <c r="M263" s="7">
        <v>-10561</v>
      </c>
      <c r="N263" s="7">
        <v>0</v>
      </c>
      <c r="O263" s="7">
        <v>0</v>
      </c>
      <c r="P263" s="7">
        <f t="shared" si="17"/>
        <v>-10561</v>
      </c>
      <c r="Q263" s="7">
        <f t="shared" si="18"/>
        <v>555</v>
      </c>
      <c r="R263" s="7">
        <f t="shared" si="19"/>
        <v>555</v>
      </c>
      <c r="S263" s="5" t="s">
        <v>475</v>
      </c>
      <c r="T263" s="5">
        <v>100801</v>
      </c>
      <c r="U263" s="5" t="s">
        <v>32</v>
      </c>
      <c r="V263" s="5">
        <v>47040001</v>
      </c>
      <c r="W263" s="5" t="s">
        <v>28</v>
      </c>
    </row>
    <row r="264" spans="2:23" x14ac:dyDescent="0.25">
      <c r="B264" s="4">
        <v>50007690</v>
      </c>
      <c r="C264" s="4">
        <v>0</v>
      </c>
      <c r="D264" s="5">
        <v>21040001</v>
      </c>
      <c r="E264" s="4" t="s">
        <v>503</v>
      </c>
      <c r="F264" s="4">
        <v>1061</v>
      </c>
      <c r="G264" s="6">
        <v>38956</v>
      </c>
      <c r="H264" s="7">
        <v>11255</v>
      </c>
      <c r="I264" s="7">
        <v>0</v>
      </c>
      <c r="J264" s="7">
        <v>0</v>
      </c>
      <c r="K264" s="7">
        <v>0</v>
      </c>
      <c r="L264" s="7">
        <f t="shared" si="16"/>
        <v>11255</v>
      </c>
      <c r="M264" s="7">
        <v>-10693</v>
      </c>
      <c r="N264" s="7">
        <v>0</v>
      </c>
      <c r="O264" s="7">
        <v>0</v>
      </c>
      <c r="P264" s="7">
        <f t="shared" si="17"/>
        <v>-10693</v>
      </c>
      <c r="Q264" s="7">
        <f t="shared" si="18"/>
        <v>562</v>
      </c>
      <c r="R264" s="7">
        <f t="shared" si="19"/>
        <v>562</v>
      </c>
      <c r="S264" s="5" t="s">
        <v>475</v>
      </c>
      <c r="T264" s="5">
        <v>100801</v>
      </c>
      <c r="U264" s="5" t="s">
        <v>32</v>
      </c>
      <c r="V264" s="5">
        <v>47040001</v>
      </c>
      <c r="W264" s="5" t="s">
        <v>28</v>
      </c>
    </row>
    <row r="265" spans="2:23" x14ac:dyDescent="0.25">
      <c r="B265" s="4">
        <v>50007691</v>
      </c>
      <c r="C265" s="4">
        <v>0</v>
      </c>
      <c r="D265" s="5">
        <v>21040001</v>
      </c>
      <c r="E265" s="4" t="s">
        <v>503</v>
      </c>
      <c r="F265" s="4">
        <v>1061</v>
      </c>
      <c r="G265" s="6">
        <v>38967</v>
      </c>
      <c r="H265" s="7">
        <v>11255</v>
      </c>
      <c r="I265" s="7">
        <v>0</v>
      </c>
      <c r="J265" s="7">
        <v>0</v>
      </c>
      <c r="K265" s="7">
        <v>0</v>
      </c>
      <c r="L265" s="7">
        <f t="shared" si="16"/>
        <v>11255</v>
      </c>
      <c r="M265" s="7">
        <v>-10693</v>
      </c>
      <c r="N265" s="7">
        <v>0</v>
      </c>
      <c r="O265" s="7">
        <v>0</v>
      </c>
      <c r="P265" s="7">
        <f t="shared" si="17"/>
        <v>-10693</v>
      </c>
      <c r="Q265" s="7">
        <f t="shared" si="18"/>
        <v>562</v>
      </c>
      <c r="R265" s="7">
        <f t="shared" si="19"/>
        <v>562</v>
      </c>
      <c r="S265" s="5" t="s">
        <v>475</v>
      </c>
      <c r="T265" s="5">
        <v>100801</v>
      </c>
      <c r="U265" s="5" t="s">
        <v>32</v>
      </c>
      <c r="V265" s="5">
        <v>47040001</v>
      </c>
      <c r="W265" s="5" t="s">
        <v>28</v>
      </c>
    </row>
    <row r="266" spans="2:23" x14ac:dyDescent="0.25">
      <c r="B266" s="4">
        <v>50007694</v>
      </c>
      <c r="C266" s="4">
        <v>0</v>
      </c>
      <c r="D266" s="5">
        <v>21040001</v>
      </c>
      <c r="E266" s="4" t="s">
        <v>479</v>
      </c>
      <c r="F266" s="4">
        <v>1061</v>
      </c>
      <c r="G266" s="6">
        <v>38219</v>
      </c>
      <c r="H266" s="7">
        <v>11305</v>
      </c>
      <c r="I266" s="7">
        <v>0</v>
      </c>
      <c r="J266" s="7">
        <v>0</v>
      </c>
      <c r="K266" s="7">
        <v>-11305</v>
      </c>
      <c r="L266" s="7">
        <f t="shared" si="16"/>
        <v>0</v>
      </c>
      <c r="M266" s="7">
        <v>-10740</v>
      </c>
      <c r="N266" s="7">
        <v>0</v>
      </c>
      <c r="O266" s="7">
        <v>10740</v>
      </c>
      <c r="P266" s="7">
        <f t="shared" si="17"/>
        <v>0</v>
      </c>
      <c r="Q266" s="7">
        <f t="shared" si="18"/>
        <v>565</v>
      </c>
      <c r="R266" s="7">
        <f t="shared" si="19"/>
        <v>0</v>
      </c>
      <c r="S266" s="5" t="s">
        <v>475</v>
      </c>
      <c r="T266" s="5">
        <v>100801</v>
      </c>
      <c r="U266" s="5" t="s">
        <v>32</v>
      </c>
      <c r="V266" s="5">
        <v>47040001</v>
      </c>
      <c r="W266" s="5" t="s">
        <v>28</v>
      </c>
    </row>
    <row r="267" spans="2:23" x14ac:dyDescent="0.25">
      <c r="B267" s="4">
        <v>50007695</v>
      </c>
      <c r="C267" s="4">
        <v>0</v>
      </c>
      <c r="D267" s="5">
        <v>21040001</v>
      </c>
      <c r="E267" s="4" t="s">
        <v>546</v>
      </c>
      <c r="F267" s="4">
        <v>1061</v>
      </c>
      <c r="G267" s="6">
        <v>39106</v>
      </c>
      <c r="H267" s="7">
        <v>11315</v>
      </c>
      <c r="I267" s="7">
        <v>0</v>
      </c>
      <c r="J267" s="7">
        <v>0</v>
      </c>
      <c r="K267" s="7">
        <v>0</v>
      </c>
      <c r="L267" s="7">
        <f t="shared" si="16"/>
        <v>11315</v>
      </c>
      <c r="M267" s="7">
        <v>-10750</v>
      </c>
      <c r="N267" s="7">
        <v>0</v>
      </c>
      <c r="O267" s="7">
        <v>0</v>
      </c>
      <c r="P267" s="7">
        <f t="shared" si="17"/>
        <v>-10750</v>
      </c>
      <c r="Q267" s="7">
        <f t="shared" si="18"/>
        <v>565</v>
      </c>
      <c r="R267" s="7">
        <f t="shared" si="19"/>
        <v>565</v>
      </c>
      <c r="S267" s="5" t="s">
        <v>475</v>
      </c>
      <c r="T267" s="5">
        <v>100801</v>
      </c>
      <c r="U267" s="5" t="s">
        <v>32</v>
      </c>
      <c r="V267" s="5">
        <v>47040001</v>
      </c>
      <c r="W267" s="5" t="s">
        <v>28</v>
      </c>
    </row>
    <row r="268" spans="2:23" x14ac:dyDescent="0.25">
      <c r="B268" s="4">
        <v>50007699</v>
      </c>
      <c r="C268" s="4">
        <v>0</v>
      </c>
      <c r="D268" s="5">
        <v>21040001</v>
      </c>
      <c r="E268" s="4" t="s">
        <v>479</v>
      </c>
      <c r="F268" s="4">
        <v>1061</v>
      </c>
      <c r="G268" s="6">
        <v>38905</v>
      </c>
      <c r="H268" s="7">
        <v>11357</v>
      </c>
      <c r="I268" s="7">
        <v>0</v>
      </c>
      <c r="J268" s="7">
        <v>0</v>
      </c>
      <c r="K268" s="7">
        <v>0</v>
      </c>
      <c r="L268" s="7">
        <f t="shared" si="16"/>
        <v>11357</v>
      </c>
      <c r="M268" s="7">
        <v>-10790</v>
      </c>
      <c r="N268" s="7">
        <v>0</v>
      </c>
      <c r="O268" s="7">
        <v>0</v>
      </c>
      <c r="P268" s="7">
        <f t="shared" si="17"/>
        <v>-10790</v>
      </c>
      <c r="Q268" s="7">
        <f t="shared" si="18"/>
        <v>567</v>
      </c>
      <c r="R268" s="7">
        <f t="shared" si="19"/>
        <v>567</v>
      </c>
      <c r="S268" s="5" t="s">
        <v>475</v>
      </c>
      <c r="T268" s="5">
        <v>100801</v>
      </c>
      <c r="U268" s="5" t="s">
        <v>32</v>
      </c>
      <c r="V268" s="5">
        <v>47040001</v>
      </c>
      <c r="W268" s="5" t="s">
        <v>28</v>
      </c>
    </row>
    <row r="269" spans="2:23" x14ac:dyDescent="0.25">
      <c r="B269" s="4">
        <v>50007707</v>
      </c>
      <c r="C269" s="4">
        <v>0</v>
      </c>
      <c r="D269" s="5">
        <v>21040001</v>
      </c>
      <c r="E269" s="4" t="s">
        <v>549</v>
      </c>
      <c r="F269" s="4">
        <v>1061</v>
      </c>
      <c r="G269" s="6">
        <v>39447</v>
      </c>
      <c r="H269" s="7">
        <v>11503</v>
      </c>
      <c r="I269" s="7">
        <v>0</v>
      </c>
      <c r="J269" s="7">
        <v>0</v>
      </c>
      <c r="K269" s="7">
        <v>0</v>
      </c>
      <c r="L269" s="7">
        <f t="shared" si="16"/>
        <v>11503</v>
      </c>
      <c r="M269" s="7">
        <v>-10928</v>
      </c>
      <c r="N269" s="7">
        <v>0</v>
      </c>
      <c r="O269" s="7">
        <v>0</v>
      </c>
      <c r="P269" s="7">
        <f t="shared" si="17"/>
        <v>-10928</v>
      </c>
      <c r="Q269" s="7">
        <f t="shared" si="18"/>
        <v>575</v>
      </c>
      <c r="R269" s="7">
        <f t="shared" si="19"/>
        <v>575</v>
      </c>
      <c r="S269" s="5" t="s">
        <v>475</v>
      </c>
      <c r="T269" s="5">
        <v>100801</v>
      </c>
      <c r="U269" s="5" t="s">
        <v>32</v>
      </c>
      <c r="V269" s="5">
        <v>47040001</v>
      </c>
      <c r="W269" s="5" t="s">
        <v>28</v>
      </c>
    </row>
    <row r="270" spans="2:23" x14ac:dyDescent="0.25">
      <c r="B270" s="4">
        <v>50007708</v>
      </c>
      <c r="C270" s="4">
        <v>0</v>
      </c>
      <c r="D270" s="5">
        <v>21040001</v>
      </c>
      <c r="E270" s="4" t="s">
        <v>549</v>
      </c>
      <c r="F270" s="4">
        <v>1061</v>
      </c>
      <c r="G270" s="6">
        <v>39447</v>
      </c>
      <c r="H270" s="7">
        <v>11503</v>
      </c>
      <c r="I270" s="7">
        <v>0</v>
      </c>
      <c r="J270" s="7">
        <v>0</v>
      </c>
      <c r="K270" s="7">
        <v>0</v>
      </c>
      <c r="L270" s="7">
        <f t="shared" si="16"/>
        <v>11503</v>
      </c>
      <c r="M270" s="7">
        <v>-10928</v>
      </c>
      <c r="N270" s="7">
        <v>0</v>
      </c>
      <c r="O270" s="7">
        <v>0</v>
      </c>
      <c r="P270" s="7">
        <f t="shared" si="17"/>
        <v>-10928</v>
      </c>
      <c r="Q270" s="7">
        <f t="shared" si="18"/>
        <v>575</v>
      </c>
      <c r="R270" s="7">
        <f t="shared" si="19"/>
        <v>575</v>
      </c>
      <c r="S270" s="5" t="s">
        <v>475</v>
      </c>
      <c r="T270" s="5">
        <v>100801</v>
      </c>
      <c r="U270" s="5" t="s">
        <v>32</v>
      </c>
      <c r="V270" s="5">
        <v>47040001</v>
      </c>
      <c r="W270" s="5" t="s">
        <v>28</v>
      </c>
    </row>
    <row r="271" spans="2:23" x14ac:dyDescent="0.25">
      <c r="B271" s="4">
        <v>50007710</v>
      </c>
      <c r="C271" s="4">
        <v>0</v>
      </c>
      <c r="D271" s="5">
        <v>21040001</v>
      </c>
      <c r="E271" s="4" t="s">
        <v>516</v>
      </c>
      <c r="F271" s="4">
        <v>1061</v>
      </c>
      <c r="G271" s="6">
        <v>38870</v>
      </c>
      <c r="H271" s="7">
        <v>11520</v>
      </c>
      <c r="I271" s="7">
        <v>0</v>
      </c>
      <c r="J271" s="7">
        <v>0</v>
      </c>
      <c r="K271" s="7">
        <v>0</v>
      </c>
      <c r="L271" s="7">
        <f t="shared" si="16"/>
        <v>11520</v>
      </c>
      <c r="M271" s="7">
        <v>-10944</v>
      </c>
      <c r="N271" s="7">
        <v>0</v>
      </c>
      <c r="O271" s="7">
        <v>0</v>
      </c>
      <c r="P271" s="7">
        <f t="shared" si="17"/>
        <v>-10944</v>
      </c>
      <c r="Q271" s="7">
        <f t="shared" si="18"/>
        <v>576</v>
      </c>
      <c r="R271" s="7">
        <f t="shared" si="19"/>
        <v>576</v>
      </c>
      <c r="S271" s="5" t="s">
        <v>475</v>
      </c>
      <c r="T271" s="5">
        <v>100801</v>
      </c>
      <c r="U271" s="5" t="s">
        <v>32</v>
      </c>
      <c r="V271" s="5">
        <v>47040001</v>
      </c>
      <c r="W271" s="5" t="s">
        <v>28</v>
      </c>
    </row>
    <row r="272" spans="2:23" x14ac:dyDescent="0.25">
      <c r="B272" s="4">
        <v>50007713</v>
      </c>
      <c r="C272" s="4">
        <v>0</v>
      </c>
      <c r="D272" s="5">
        <v>21040001</v>
      </c>
      <c r="E272" s="4" t="s">
        <v>525</v>
      </c>
      <c r="F272" s="4">
        <v>1061</v>
      </c>
      <c r="G272" s="6">
        <v>38990</v>
      </c>
      <c r="H272" s="7">
        <v>11581</v>
      </c>
      <c r="I272" s="7">
        <v>0</v>
      </c>
      <c r="J272" s="7">
        <v>0</v>
      </c>
      <c r="K272" s="7">
        <v>0</v>
      </c>
      <c r="L272" s="7">
        <f t="shared" si="16"/>
        <v>11581</v>
      </c>
      <c r="M272" s="7">
        <v>-11002</v>
      </c>
      <c r="N272" s="7">
        <v>0</v>
      </c>
      <c r="O272" s="7">
        <v>0</v>
      </c>
      <c r="P272" s="7">
        <f t="shared" si="17"/>
        <v>-11002</v>
      </c>
      <c r="Q272" s="7">
        <f t="shared" si="18"/>
        <v>579</v>
      </c>
      <c r="R272" s="7">
        <f t="shared" si="19"/>
        <v>579</v>
      </c>
      <c r="S272" s="5" t="s">
        <v>475</v>
      </c>
      <c r="T272" s="5">
        <v>100801</v>
      </c>
      <c r="U272" s="5" t="s">
        <v>32</v>
      </c>
      <c r="V272" s="5">
        <v>47040001</v>
      </c>
      <c r="W272" s="5" t="s">
        <v>28</v>
      </c>
    </row>
    <row r="273" spans="2:23" x14ac:dyDescent="0.25">
      <c r="B273" s="4">
        <v>50007714</v>
      </c>
      <c r="C273" s="4">
        <v>0</v>
      </c>
      <c r="D273" s="5">
        <v>21040001</v>
      </c>
      <c r="E273" s="4" t="s">
        <v>550</v>
      </c>
      <c r="F273" s="4">
        <v>1061</v>
      </c>
      <c r="G273" s="6">
        <v>38990</v>
      </c>
      <c r="H273" s="7">
        <v>11600</v>
      </c>
      <c r="I273" s="7">
        <v>0</v>
      </c>
      <c r="J273" s="7">
        <v>0</v>
      </c>
      <c r="K273" s="7">
        <v>0</v>
      </c>
      <c r="L273" s="7">
        <f t="shared" si="16"/>
        <v>11600</v>
      </c>
      <c r="M273" s="7">
        <v>-11020</v>
      </c>
      <c r="N273" s="7">
        <v>0</v>
      </c>
      <c r="O273" s="7">
        <v>0</v>
      </c>
      <c r="P273" s="7">
        <f t="shared" si="17"/>
        <v>-11020</v>
      </c>
      <c r="Q273" s="7">
        <f t="shared" si="18"/>
        <v>580</v>
      </c>
      <c r="R273" s="7">
        <f t="shared" si="19"/>
        <v>580</v>
      </c>
      <c r="S273" s="5" t="s">
        <v>475</v>
      </c>
      <c r="T273" s="5">
        <v>100801</v>
      </c>
      <c r="U273" s="5" t="s">
        <v>32</v>
      </c>
      <c r="V273" s="5">
        <v>47040001</v>
      </c>
      <c r="W273" s="5" t="s">
        <v>28</v>
      </c>
    </row>
    <row r="274" spans="2:23" x14ac:dyDescent="0.25">
      <c r="B274" s="4">
        <v>50007718</v>
      </c>
      <c r="C274" s="4">
        <v>0</v>
      </c>
      <c r="D274" s="5">
        <v>21040001</v>
      </c>
      <c r="E274" s="4" t="s">
        <v>525</v>
      </c>
      <c r="F274" s="4">
        <v>1061</v>
      </c>
      <c r="G274" s="6">
        <v>38937</v>
      </c>
      <c r="H274" s="7">
        <v>11645</v>
      </c>
      <c r="I274" s="7">
        <v>0</v>
      </c>
      <c r="J274" s="7">
        <v>0</v>
      </c>
      <c r="K274" s="7">
        <v>0</v>
      </c>
      <c r="L274" s="7">
        <f t="shared" si="16"/>
        <v>11645</v>
      </c>
      <c r="M274" s="7">
        <v>-11063</v>
      </c>
      <c r="N274" s="7">
        <v>0</v>
      </c>
      <c r="O274" s="7">
        <v>0</v>
      </c>
      <c r="P274" s="7">
        <f t="shared" si="17"/>
        <v>-11063</v>
      </c>
      <c r="Q274" s="7">
        <f t="shared" si="18"/>
        <v>582</v>
      </c>
      <c r="R274" s="7">
        <f t="shared" si="19"/>
        <v>582</v>
      </c>
      <c r="S274" s="5" t="s">
        <v>475</v>
      </c>
      <c r="T274" s="5">
        <v>100801</v>
      </c>
      <c r="U274" s="5" t="s">
        <v>32</v>
      </c>
      <c r="V274" s="5">
        <v>47040001</v>
      </c>
      <c r="W274" s="5" t="s">
        <v>28</v>
      </c>
    </row>
    <row r="275" spans="2:23" x14ac:dyDescent="0.25">
      <c r="B275" s="4">
        <v>50007780</v>
      </c>
      <c r="C275" s="4">
        <v>0</v>
      </c>
      <c r="D275" s="5">
        <v>21040001</v>
      </c>
      <c r="E275" s="4" t="s">
        <v>508</v>
      </c>
      <c r="F275" s="4">
        <v>1061</v>
      </c>
      <c r="G275" s="6">
        <v>39082</v>
      </c>
      <c r="H275" s="7">
        <v>12550</v>
      </c>
      <c r="I275" s="7">
        <v>0</v>
      </c>
      <c r="J275" s="7">
        <v>0</v>
      </c>
      <c r="K275" s="7">
        <v>0</v>
      </c>
      <c r="L275" s="7">
        <f t="shared" si="16"/>
        <v>12550</v>
      </c>
      <c r="M275" s="7">
        <v>-11923</v>
      </c>
      <c r="N275" s="7">
        <v>0</v>
      </c>
      <c r="O275" s="7">
        <v>0</v>
      </c>
      <c r="P275" s="7">
        <f t="shared" si="17"/>
        <v>-11923</v>
      </c>
      <c r="Q275" s="7">
        <f t="shared" si="18"/>
        <v>627</v>
      </c>
      <c r="R275" s="7">
        <f t="shared" si="19"/>
        <v>627</v>
      </c>
      <c r="S275" s="5" t="s">
        <v>475</v>
      </c>
      <c r="T275" s="5">
        <v>100801</v>
      </c>
      <c r="U275" s="5" t="s">
        <v>32</v>
      </c>
      <c r="V275" s="5">
        <v>47040001</v>
      </c>
      <c r="W275" s="5" t="s">
        <v>28</v>
      </c>
    </row>
    <row r="276" spans="2:23" x14ac:dyDescent="0.25">
      <c r="B276" s="4">
        <v>50007847</v>
      </c>
      <c r="C276" s="4">
        <v>0</v>
      </c>
      <c r="D276" s="5">
        <v>21040001</v>
      </c>
      <c r="E276" s="4" t="s">
        <v>482</v>
      </c>
      <c r="F276" s="4">
        <v>1061</v>
      </c>
      <c r="G276" s="6">
        <v>39067</v>
      </c>
      <c r="H276" s="7">
        <v>13604</v>
      </c>
      <c r="I276" s="7">
        <v>0</v>
      </c>
      <c r="J276" s="7">
        <v>0</v>
      </c>
      <c r="K276" s="7">
        <v>0</v>
      </c>
      <c r="L276" s="7">
        <f t="shared" si="16"/>
        <v>13604</v>
      </c>
      <c r="M276" s="7">
        <v>-12924</v>
      </c>
      <c r="N276" s="7">
        <v>0</v>
      </c>
      <c r="O276" s="7">
        <v>0</v>
      </c>
      <c r="P276" s="7">
        <f t="shared" si="17"/>
        <v>-12924</v>
      </c>
      <c r="Q276" s="7">
        <f t="shared" si="18"/>
        <v>680</v>
      </c>
      <c r="R276" s="7">
        <f t="shared" si="19"/>
        <v>680</v>
      </c>
      <c r="S276" s="5" t="s">
        <v>475</v>
      </c>
      <c r="T276" s="5">
        <v>100801</v>
      </c>
      <c r="U276" s="5" t="s">
        <v>32</v>
      </c>
      <c r="V276" s="5">
        <v>47040001</v>
      </c>
      <c r="W276" s="5" t="s">
        <v>28</v>
      </c>
    </row>
    <row r="277" spans="2:23" x14ac:dyDescent="0.25">
      <c r="B277" s="4">
        <v>50007893</v>
      </c>
      <c r="C277" s="4">
        <v>0</v>
      </c>
      <c r="D277" s="5">
        <v>21040001</v>
      </c>
      <c r="E277" s="4" t="s">
        <v>529</v>
      </c>
      <c r="F277" s="4">
        <v>1061</v>
      </c>
      <c r="G277" s="6">
        <v>39020</v>
      </c>
      <c r="H277" s="7">
        <v>14247</v>
      </c>
      <c r="I277" s="7">
        <v>0</v>
      </c>
      <c r="J277" s="7">
        <v>0</v>
      </c>
      <c r="K277" s="7">
        <v>0</v>
      </c>
      <c r="L277" s="7">
        <f t="shared" si="16"/>
        <v>14247</v>
      </c>
      <c r="M277" s="7">
        <v>-13535</v>
      </c>
      <c r="N277" s="7">
        <v>0</v>
      </c>
      <c r="O277" s="7">
        <v>0</v>
      </c>
      <c r="P277" s="7">
        <f t="shared" si="17"/>
        <v>-13535</v>
      </c>
      <c r="Q277" s="7">
        <f t="shared" si="18"/>
        <v>712</v>
      </c>
      <c r="R277" s="7">
        <f t="shared" si="19"/>
        <v>712</v>
      </c>
      <c r="S277" s="5" t="s">
        <v>475</v>
      </c>
      <c r="T277" s="5">
        <v>100801</v>
      </c>
      <c r="U277" s="5" t="s">
        <v>32</v>
      </c>
      <c r="V277" s="5">
        <v>47040001</v>
      </c>
      <c r="W277" s="5" t="s">
        <v>28</v>
      </c>
    </row>
    <row r="278" spans="2:23" x14ac:dyDescent="0.25">
      <c r="B278" s="4">
        <v>50007899</v>
      </c>
      <c r="C278" s="4">
        <v>0</v>
      </c>
      <c r="D278" s="5">
        <v>21040001</v>
      </c>
      <c r="E278" s="4" t="s">
        <v>503</v>
      </c>
      <c r="F278" s="4">
        <v>1061</v>
      </c>
      <c r="G278" s="6">
        <v>38971</v>
      </c>
      <c r="H278" s="7">
        <v>14423</v>
      </c>
      <c r="I278" s="7">
        <v>0</v>
      </c>
      <c r="J278" s="7">
        <v>0</v>
      </c>
      <c r="K278" s="7">
        <v>0</v>
      </c>
      <c r="L278" s="7">
        <f t="shared" si="16"/>
        <v>14423</v>
      </c>
      <c r="M278" s="7">
        <v>-13702</v>
      </c>
      <c r="N278" s="7">
        <v>0</v>
      </c>
      <c r="O278" s="7">
        <v>0</v>
      </c>
      <c r="P278" s="7">
        <f t="shared" si="17"/>
        <v>-13702</v>
      </c>
      <c r="Q278" s="7">
        <f t="shared" si="18"/>
        <v>721</v>
      </c>
      <c r="R278" s="7">
        <f t="shared" si="19"/>
        <v>721</v>
      </c>
      <c r="S278" s="5" t="s">
        <v>475</v>
      </c>
      <c r="T278" s="5">
        <v>100801</v>
      </c>
      <c r="U278" s="5" t="s">
        <v>32</v>
      </c>
      <c r="V278" s="5">
        <v>47040001</v>
      </c>
      <c r="W278" s="5" t="s">
        <v>28</v>
      </c>
    </row>
    <row r="279" spans="2:23" x14ac:dyDescent="0.25">
      <c r="B279" s="4">
        <v>50007914</v>
      </c>
      <c r="C279" s="4">
        <v>0</v>
      </c>
      <c r="D279" s="5">
        <v>21040001</v>
      </c>
      <c r="E279" s="4" t="s">
        <v>551</v>
      </c>
      <c r="F279" s="4">
        <v>1061</v>
      </c>
      <c r="G279" s="6">
        <v>40968</v>
      </c>
      <c r="H279" s="7">
        <v>14755</v>
      </c>
      <c r="I279" s="7">
        <v>0</v>
      </c>
      <c r="J279" s="7">
        <v>0</v>
      </c>
      <c r="K279" s="7">
        <v>0</v>
      </c>
      <c r="L279" s="7">
        <f t="shared" si="16"/>
        <v>14755</v>
      </c>
      <c r="M279" s="7">
        <v>-12638</v>
      </c>
      <c r="N279" s="7">
        <v>-1380</v>
      </c>
      <c r="O279" s="7">
        <v>0</v>
      </c>
      <c r="P279" s="7">
        <f t="shared" si="17"/>
        <v>-14018</v>
      </c>
      <c r="Q279" s="7">
        <f t="shared" si="18"/>
        <v>2117</v>
      </c>
      <c r="R279" s="7">
        <f t="shared" si="19"/>
        <v>737</v>
      </c>
      <c r="S279" s="5" t="s">
        <v>475</v>
      </c>
      <c r="T279" s="5">
        <v>100801</v>
      </c>
      <c r="U279" s="5" t="s">
        <v>32</v>
      </c>
      <c r="V279" s="5">
        <v>47040001</v>
      </c>
      <c r="W279" s="5" t="s">
        <v>28</v>
      </c>
    </row>
    <row r="280" spans="2:23" x14ac:dyDescent="0.25">
      <c r="B280" s="4">
        <v>50007979</v>
      </c>
      <c r="C280" s="4">
        <v>0</v>
      </c>
      <c r="D280" s="5">
        <v>21040001</v>
      </c>
      <c r="E280" s="4" t="s">
        <v>503</v>
      </c>
      <c r="F280" s="4">
        <v>1061</v>
      </c>
      <c r="G280" s="6">
        <v>38884</v>
      </c>
      <c r="H280" s="7">
        <v>15938</v>
      </c>
      <c r="I280" s="7">
        <v>0</v>
      </c>
      <c r="J280" s="7">
        <v>0</v>
      </c>
      <c r="K280" s="7">
        <v>0</v>
      </c>
      <c r="L280" s="7">
        <f t="shared" si="16"/>
        <v>15938</v>
      </c>
      <c r="M280" s="7">
        <v>-15142</v>
      </c>
      <c r="N280" s="7">
        <v>0</v>
      </c>
      <c r="O280" s="7">
        <v>0</v>
      </c>
      <c r="P280" s="7">
        <f t="shared" si="17"/>
        <v>-15142</v>
      </c>
      <c r="Q280" s="7">
        <f t="shared" si="18"/>
        <v>796</v>
      </c>
      <c r="R280" s="7">
        <f t="shared" si="19"/>
        <v>796</v>
      </c>
      <c r="S280" s="5" t="s">
        <v>475</v>
      </c>
      <c r="T280" s="5">
        <v>100801</v>
      </c>
      <c r="U280" s="5" t="s">
        <v>32</v>
      </c>
      <c r="V280" s="5">
        <v>47040001</v>
      </c>
      <c r="W280" s="5" t="s">
        <v>28</v>
      </c>
    </row>
    <row r="281" spans="2:23" x14ac:dyDescent="0.25">
      <c r="B281" s="4">
        <v>50007980</v>
      </c>
      <c r="C281" s="4">
        <v>0</v>
      </c>
      <c r="D281" s="5">
        <v>21040001</v>
      </c>
      <c r="E281" s="4" t="s">
        <v>533</v>
      </c>
      <c r="F281" s="4">
        <v>1062</v>
      </c>
      <c r="G281" s="6">
        <v>38869</v>
      </c>
      <c r="H281" s="7">
        <v>15939</v>
      </c>
      <c r="I281" s="7">
        <v>0</v>
      </c>
      <c r="J281" s="7">
        <v>0</v>
      </c>
      <c r="K281" s="7">
        <v>0</v>
      </c>
      <c r="L281" s="7">
        <f t="shared" si="16"/>
        <v>15939</v>
      </c>
      <c r="M281" s="7">
        <v>-15143</v>
      </c>
      <c r="N281" s="7">
        <v>0</v>
      </c>
      <c r="O281" s="7">
        <v>0</v>
      </c>
      <c r="P281" s="7">
        <f t="shared" si="17"/>
        <v>-15143</v>
      </c>
      <c r="Q281" s="7">
        <f t="shared" si="18"/>
        <v>796</v>
      </c>
      <c r="R281" s="7">
        <f t="shared" si="19"/>
        <v>796</v>
      </c>
      <c r="S281" s="5" t="s">
        <v>475</v>
      </c>
      <c r="T281" s="5">
        <v>100802</v>
      </c>
      <c r="U281" s="5" t="s">
        <v>27</v>
      </c>
      <c r="V281" s="5">
        <v>47040001</v>
      </c>
      <c r="W281" s="5" t="s">
        <v>28</v>
      </c>
    </row>
    <row r="282" spans="2:23" x14ac:dyDescent="0.25">
      <c r="B282" s="4">
        <v>50007999</v>
      </c>
      <c r="C282" s="4">
        <v>0</v>
      </c>
      <c r="D282" s="5">
        <v>21040001</v>
      </c>
      <c r="E282" s="4" t="s">
        <v>503</v>
      </c>
      <c r="F282" s="4">
        <v>1061</v>
      </c>
      <c r="G282" s="6">
        <v>39070</v>
      </c>
      <c r="H282" s="7">
        <v>16405</v>
      </c>
      <c r="I282" s="7">
        <v>0</v>
      </c>
      <c r="J282" s="7">
        <v>0</v>
      </c>
      <c r="K282" s="7">
        <v>0</v>
      </c>
      <c r="L282" s="7">
        <f t="shared" si="16"/>
        <v>16405</v>
      </c>
      <c r="M282" s="7">
        <v>-15585</v>
      </c>
      <c r="N282" s="7">
        <v>0</v>
      </c>
      <c r="O282" s="7">
        <v>0</v>
      </c>
      <c r="P282" s="7">
        <f t="shared" si="17"/>
        <v>-15585</v>
      </c>
      <c r="Q282" s="7">
        <f t="shared" si="18"/>
        <v>820</v>
      </c>
      <c r="R282" s="7">
        <f t="shared" si="19"/>
        <v>820</v>
      </c>
      <c r="S282" s="5" t="s">
        <v>475</v>
      </c>
      <c r="T282" s="5">
        <v>100801</v>
      </c>
      <c r="U282" s="5" t="s">
        <v>32</v>
      </c>
      <c r="V282" s="5">
        <v>47040001</v>
      </c>
      <c r="W282" s="5" t="s">
        <v>28</v>
      </c>
    </row>
    <row r="283" spans="2:23" x14ac:dyDescent="0.25">
      <c r="B283" s="4">
        <v>50008013</v>
      </c>
      <c r="C283" s="4">
        <v>0</v>
      </c>
      <c r="D283" s="5">
        <v>21040001</v>
      </c>
      <c r="E283" s="4" t="s">
        <v>525</v>
      </c>
      <c r="F283" s="4">
        <v>1061</v>
      </c>
      <c r="G283" s="6">
        <v>39082</v>
      </c>
      <c r="H283" s="7">
        <v>16624</v>
      </c>
      <c r="I283" s="7">
        <v>0</v>
      </c>
      <c r="J283" s="7">
        <v>0</v>
      </c>
      <c r="K283" s="7">
        <v>0</v>
      </c>
      <c r="L283" s="7">
        <f t="shared" si="16"/>
        <v>16624</v>
      </c>
      <c r="M283" s="7">
        <v>-15793</v>
      </c>
      <c r="N283" s="7">
        <v>0</v>
      </c>
      <c r="O283" s="7">
        <v>0</v>
      </c>
      <c r="P283" s="7">
        <f t="shared" si="17"/>
        <v>-15793</v>
      </c>
      <c r="Q283" s="7">
        <f t="shared" si="18"/>
        <v>831</v>
      </c>
      <c r="R283" s="7">
        <f t="shared" si="19"/>
        <v>831</v>
      </c>
      <c r="S283" s="5" t="s">
        <v>475</v>
      </c>
      <c r="T283" s="5">
        <v>100801</v>
      </c>
      <c r="U283" s="5" t="s">
        <v>32</v>
      </c>
      <c r="V283" s="5">
        <v>47040001</v>
      </c>
      <c r="W283" s="5" t="s">
        <v>28</v>
      </c>
    </row>
    <row r="284" spans="2:23" x14ac:dyDescent="0.25">
      <c r="B284" s="4">
        <v>50008022</v>
      </c>
      <c r="C284" s="4">
        <v>0</v>
      </c>
      <c r="D284" s="5">
        <v>21040001</v>
      </c>
      <c r="E284" s="4" t="s">
        <v>525</v>
      </c>
      <c r="F284" s="4">
        <v>1061</v>
      </c>
      <c r="G284" s="6">
        <v>38910</v>
      </c>
      <c r="H284" s="7">
        <v>16986</v>
      </c>
      <c r="I284" s="7">
        <v>0</v>
      </c>
      <c r="J284" s="7">
        <v>0</v>
      </c>
      <c r="K284" s="7">
        <v>0</v>
      </c>
      <c r="L284" s="7">
        <f t="shared" si="16"/>
        <v>16986</v>
      </c>
      <c r="M284" s="7">
        <v>-16137</v>
      </c>
      <c r="N284" s="7">
        <v>0</v>
      </c>
      <c r="O284" s="7">
        <v>0</v>
      </c>
      <c r="P284" s="7">
        <f t="shared" si="17"/>
        <v>-16137</v>
      </c>
      <c r="Q284" s="7">
        <f t="shared" si="18"/>
        <v>849</v>
      </c>
      <c r="R284" s="7">
        <f t="shared" si="19"/>
        <v>849</v>
      </c>
      <c r="S284" s="5" t="s">
        <v>475</v>
      </c>
      <c r="T284" s="5">
        <v>100801</v>
      </c>
      <c r="U284" s="5" t="s">
        <v>32</v>
      </c>
      <c r="V284" s="5">
        <v>47040001</v>
      </c>
      <c r="W284" s="5" t="s">
        <v>28</v>
      </c>
    </row>
    <row r="285" spans="2:23" x14ac:dyDescent="0.25">
      <c r="B285" s="4">
        <v>50008024</v>
      </c>
      <c r="C285" s="4">
        <v>0</v>
      </c>
      <c r="D285" s="5">
        <v>21040001</v>
      </c>
      <c r="E285" s="4" t="s">
        <v>552</v>
      </c>
      <c r="F285" s="4">
        <v>1061</v>
      </c>
      <c r="G285" s="6">
        <v>39447</v>
      </c>
      <c r="H285" s="7">
        <v>16998</v>
      </c>
      <c r="I285" s="7">
        <v>0</v>
      </c>
      <c r="J285" s="7">
        <v>0</v>
      </c>
      <c r="K285" s="7">
        <v>0</v>
      </c>
      <c r="L285" s="7">
        <f t="shared" si="16"/>
        <v>16998</v>
      </c>
      <c r="M285" s="7">
        <v>-16149</v>
      </c>
      <c r="N285" s="7">
        <v>0</v>
      </c>
      <c r="O285" s="7">
        <v>0</v>
      </c>
      <c r="P285" s="7">
        <f t="shared" si="17"/>
        <v>-16149</v>
      </c>
      <c r="Q285" s="7">
        <f t="shared" si="18"/>
        <v>849</v>
      </c>
      <c r="R285" s="7">
        <f t="shared" si="19"/>
        <v>849</v>
      </c>
      <c r="S285" s="5" t="s">
        <v>475</v>
      </c>
      <c r="T285" s="5">
        <v>100801</v>
      </c>
      <c r="U285" s="5" t="s">
        <v>32</v>
      </c>
      <c r="V285" s="5">
        <v>47040001</v>
      </c>
      <c r="W285" s="5" t="s">
        <v>28</v>
      </c>
    </row>
    <row r="286" spans="2:23" x14ac:dyDescent="0.25">
      <c r="B286" s="4">
        <v>50008026</v>
      </c>
      <c r="C286" s="4">
        <v>0</v>
      </c>
      <c r="D286" s="5">
        <v>21040001</v>
      </c>
      <c r="E286" s="4" t="s">
        <v>553</v>
      </c>
      <c r="F286" s="4">
        <v>1061</v>
      </c>
      <c r="G286" s="6">
        <v>38983</v>
      </c>
      <c r="H286" s="7">
        <v>17000</v>
      </c>
      <c r="I286" s="7">
        <v>0</v>
      </c>
      <c r="J286" s="7">
        <v>0</v>
      </c>
      <c r="K286" s="7">
        <v>0</v>
      </c>
      <c r="L286" s="7">
        <f t="shared" si="16"/>
        <v>17000</v>
      </c>
      <c r="M286" s="7">
        <v>-16150</v>
      </c>
      <c r="N286" s="7">
        <v>0</v>
      </c>
      <c r="O286" s="7">
        <v>0</v>
      </c>
      <c r="P286" s="7">
        <f t="shared" si="17"/>
        <v>-16150</v>
      </c>
      <c r="Q286" s="7">
        <f t="shared" si="18"/>
        <v>850</v>
      </c>
      <c r="R286" s="7">
        <f t="shared" si="19"/>
        <v>850</v>
      </c>
      <c r="S286" s="5" t="s">
        <v>475</v>
      </c>
      <c r="T286" s="5">
        <v>100801</v>
      </c>
      <c r="U286" s="5" t="s">
        <v>32</v>
      </c>
      <c r="V286" s="5">
        <v>47040001</v>
      </c>
      <c r="W286" s="5" t="s">
        <v>28</v>
      </c>
    </row>
    <row r="287" spans="2:23" x14ac:dyDescent="0.25">
      <c r="B287" s="4">
        <v>50008031</v>
      </c>
      <c r="C287" s="4">
        <v>0</v>
      </c>
      <c r="D287" s="5">
        <v>21040001</v>
      </c>
      <c r="E287" s="4" t="s">
        <v>533</v>
      </c>
      <c r="F287" s="4">
        <v>1062</v>
      </c>
      <c r="G287" s="6">
        <v>38838</v>
      </c>
      <c r="H287" s="7">
        <v>17160</v>
      </c>
      <c r="I287" s="7">
        <v>0</v>
      </c>
      <c r="J287" s="7">
        <v>0</v>
      </c>
      <c r="K287" s="7">
        <v>0</v>
      </c>
      <c r="L287" s="7">
        <f t="shared" si="16"/>
        <v>17160</v>
      </c>
      <c r="M287" s="7">
        <v>-16302</v>
      </c>
      <c r="N287" s="7">
        <v>0</v>
      </c>
      <c r="O287" s="7">
        <v>0</v>
      </c>
      <c r="P287" s="7">
        <f t="shared" si="17"/>
        <v>-16302</v>
      </c>
      <c r="Q287" s="7">
        <f t="shared" si="18"/>
        <v>858</v>
      </c>
      <c r="R287" s="7">
        <f t="shared" si="19"/>
        <v>858</v>
      </c>
      <c r="S287" s="5" t="s">
        <v>475</v>
      </c>
      <c r="T287" s="5">
        <v>100802</v>
      </c>
      <c r="U287" s="5" t="s">
        <v>27</v>
      </c>
      <c r="V287" s="5">
        <v>47040001</v>
      </c>
      <c r="W287" s="5" t="s">
        <v>28</v>
      </c>
    </row>
    <row r="288" spans="2:23" x14ac:dyDescent="0.25">
      <c r="B288" s="4">
        <v>50008060</v>
      </c>
      <c r="C288" s="4">
        <v>0</v>
      </c>
      <c r="D288" s="5">
        <v>21040001</v>
      </c>
      <c r="E288" s="4" t="s">
        <v>554</v>
      </c>
      <c r="F288" s="4">
        <v>1061</v>
      </c>
      <c r="G288" s="6">
        <v>39008</v>
      </c>
      <c r="H288" s="7">
        <v>17902</v>
      </c>
      <c r="I288" s="7">
        <v>0</v>
      </c>
      <c r="J288" s="7">
        <v>0</v>
      </c>
      <c r="K288" s="7">
        <v>0</v>
      </c>
      <c r="L288" s="7">
        <f t="shared" si="16"/>
        <v>17902</v>
      </c>
      <c r="M288" s="7">
        <v>-17007</v>
      </c>
      <c r="N288" s="7">
        <v>0</v>
      </c>
      <c r="O288" s="7">
        <v>0</v>
      </c>
      <c r="P288" s="7">
        <f t="shared" si="17"/>
        <v>-17007</v>
      </c>
      <c r="Q288" s="7">
        <f t="shared" si="18"/>
        <v>895</v>
      </c>
      <c r="R288" s="7">
        <f t="shared" si="19"/>
        <v>895</v>
      </c>
      <c r="S288" s="5" t="s">
        <v>475</v>
      </c>
      <c r="T288" s="5">
        <v>100801</v>
      </c>
      <c r="U288" s="5" t="s">
        <v>32</v>
      </c>
      <c r="V288" s="5">
        <v>47040001</v>
      </c>
      <c r="W288" s="5" t="s">
        <v>28</v>
      </c>
    </row>
    <row r="289" spans="2:23" x14ac:dyDescent="0.25">
      <c r="B289" s="4">
        <v>50008063</v>
      </c>
      <c r="C289" s="4">
        <v>0</v>
      </c>
      <c r="D289" s="5">
        <v>21040001</v>
      </c>
      <c r="E289" s="4" t="s">
        <v>555</v>
      </c>
      <c r="F289" s="4">
        <v>1061</v>
      </c>
      <c r="G289" s="6">
        <v>38260</v>
      </c>
      <c r="H289" s="7">
        <v>18000</v>
      </c>
      <c r="I289" s="7">
        <v>0</v>
      </c>
      <c r="J289" s="7">
        <v>0</v>
      </c>
      <c r="K289" s="7">
        <v>0</v>
      </c>
      <c r="L289" s="7">
        <f t="shared" si="16"/>
        <v>18000</v>
      </c>
      <c r="M289" s="7">
        <v>-17100</v>
      </c>
      <c r="N289" s="7">
        <v>0</v>
      </c>
      <c r="O289" s="7">
        <v>0</v>
      </c>
      <c r="P289" s="7">
        <f t="shared" si="17"/>
        <v>-17100</v>
      </c>
      <c r="Q289" s="7">
        <f t="shared" si="18"/>
        <v>900</v>
      </c>
      <c r="R289" s="7">
        <f t="shared" si="19"/>
        <v>900</v>
      </c>
      <c r="S289" s="5" t="s">
        <v>475</v>
      </c>
      <c r="T289" s="5">
        <v>100801</v>
      </c>
      <c r="U289" s="5" t="s">
        <v>32</v>
      </c>
      <c r="V289" s="5">
        <v>47040001</v>
      </c>
      <c r="W289" s="5" t="s">
        <v>28</v>
      </c>
    </row>
    <row r="290" spans="2:23" x14ac:dyDescent="0.25">
      <c r="B290" s="4">
        <v>50008064</v>
      </c>
      <c r="C290" s="4">
        <v>0</v>
      </c>
      <c r="D290" s="5">
        <v>21040001</v>
      </c>
      <c r="E290" s="4" t="s">
        <v>503</v>
      </c>
      <c r="F290" s="4">
        <v>1061</v>
      </c>
      <c r="G290" s="6">
        <v>38990</v>
      </c>
      <c r="H290" s="7">
        <v>18000</v>
      </c>
      <c r="I290" s="7">
        <v>0</v>
      </c>
      <c r="J290" s="7">
        <v>0</v>
      </c>
      <c r="K290" s="7">
        <v>0</v>
      </c>
      <c r="L290" s="7">
        <f t="shared" si="16"/>
        <v>18000</v>
      </c>
      <c r="M290" s="7">
        <v>-17100</v>
      </c>
      <c r="N290" s="7">
        <v>0</v>
      </c>
      <c r="O290" s="7">
        <v>0</v>
      </c>
      <c r="P290" s="7">
        <f t="shared" si="17"/>
        <v>-17100</v>
      </c>
      <c r="Q290" s="7">
        <f t="shared" si="18"/>
        <v>900</v>
      </c>
      <c r="R290" s="7">
        <f t="shared" si="19"/>
        <v>900</v>
      </c>
      <c r="S290" s="5" t="s">
        <v>475</v>
      </c>
      <c r="T290" s="5">
        <v>100801</v>
      </c>
      <c r="U290" s="5" t="s">
        <v>32</v>
      </c>
      <c r="V290" s="5">
        <v>47040001</v>
      </c>
      <c r="W290" s="5" t="s">
        <v>28</v>
      </c>
    </row>
    <row r="291" spans="2:23" x14ac:dyDescent="0.25">
      <c r="B291" s="4">
        <v>50008067</v>
      </c>
      <c r="C291" s="4">
        <v>0</v>
      </c>
      <c r="D291" s="5">
        <v>21040001</v>
      </c>
      <c r="E291" s="4" t="s">
        <v>526</v>
      </c>
      <c r="F291" s="4">
        <v>1061</v>
      </c>
      <c r="G291" s="6">
        <v>38686</v>
      </c>
      <c r="H291" s="7">
        <v>18020</v>
      </c>
      <c r="I291" s="7">
        <v>0</v>
      </c>
      <c r="J291" s="7">
        <v>0</v>
      </c>
      <c r="K291" s="7">
        <v>0</v>
      </c>
      <c r="L291" s="7">
        <f t="shared" si="16"/>
        <v>18020</v>
      </c>
      <c r="M291" s="7">
        <v>-17119</v>
      </c>
      <c r="N291" s="7">
        <v>0</v>
      </c>
      <c r="O291" s="7">
        <v>0</v>
      </c>
      <c r="P291" s="7">
        <f t="shared" si="17"/>
        <v>-17119</v>
      </c>
      <c r="Q291" s="7">
        <f t="shared" si="18"/>
        <v>901</v>
      </c>
      <c r="R291" s="7">
        <f t="shared" si="19"/>
        <v>901</v>
      </c>
      <c r="S291" s="5" t="s">
        <v>475</v>
      </c>
      <c r="T291" s="5">
        <v>100801</v>
      </c>
      <c r="U291" s="5" t="s">
        <v>32</v>
      </c>
      <c r="V291" s="5">
        <v>47040001</v>
      </c>
      <c r="W291" s="5" t="s">
        <v>28</v>
      </c>
    </row>
    <row r="292" spans="2:23" x14ac:dyDescent="0.25">
      <c r="B292" s="4">
        <v>50008086</v>
      </c>
      <c r="C292" s="4">
        <v>0</v>
      </c>
      <c r="D292" s="5">
        <v>21040001</v>
      </c>
      <c r="E292" s="4" t="s">
        <v>539</v>
      </c>
      <c r="F292" s="4">
        <v>1061</v>
      </c>
      <c r="G292" s="6">
        <v>38236</v>
      </c>
      <c r="H292" s="7">
        <v>18520</v>
      </c>
      <c r="I292" s="7">
        <v>0</v>
      </c>
      <c r="J292" s="7">
        <v>0</v>
      </c>
      <c r="K292" s="7">
        <v>0</v>
      </c>
      <c r="L292" s="7">
        <f t="shared" si="16"/>
        <v>18520</v>
      </c>
      <c r="M292" s="7">
        <v>-17594</v>
      </c>
      <c r="N292" s="7">
        <v>0</v>
      </c>
      <c r="O292" s="7">
        <v>0</v>
      </c>
      <c r="P292" s="7">
        <f t="shared" si="17"/>
        <v>-17594</v>
      </c>
      <c r="Q292" s="7">
        <f t="shared" si="18"/>
        <v>926</v>
      </c>
      <c r="R292" s="7">
        <f t="shared" si="19"/>
        <v>926</v>
      </c>
      <c r="S292" s="5" t="s">
        <v>475</v>
      </c>
      <c r="T292" s="5">
        <v>100801</v>
      </c>
      <c r="U292" s="5" t="s">
        <v>32</v>
      </c>
      <c r="V292" s="5">
        <v>47040001</v>
      </c>
      <c r="W292" s="5" t="s">
        <v>28</v>
      </c>
    </row>
    <row r="293" spans="2:23" x14ac:dyDescent="0.25">
      <c r="B293" s="4">
        <v>50008088</v>
      </c>
      <c r="C293" s="4">
        <v>0</v>
      </c>
      <c r="D293" s="5">
        <v>21040001</v>
      </c>
      <c r="E293" s="4" t="s">
        <v>515</v>
      </c>
      <c r="F293" s="4">
        <v>1061</v>
      </c>
      <c r="G293" s="6">
        <v>38956</v>
      </c>
      <c r="H293" s="7">
        <v>18579</v>
      </c>
      <c r="I293" s="7">
        <v>0</v>
      </c>
      <c r="J293" s="7">
        <v>0</v>
      </c>
      <c r="K293" s="7">
        <v>0</v>
      </c>
      <c r="L293" s="7">
        <f t="shared" si="16"/>
        <v>18579</v>
      </c>
      <c r="M293" s="7">
        <v>-17651</v>
      </c>
      <c r="N293" s="7">
        <v>0</v>
      </c>
      <c r="O293" s="7">
        <v>0</v>
      </c>
      <c r="P293" s="7">
        <f t="shared" si="17"/>
        <v>-17651</v>
      </c>
      <c r="Q293" s="7">
        <f t="shared" si="18"/>
        <v>928</v>
      </c>
      <c r="R293" s="7">
        <f t="shared" si="19"/>
        <v>928</v>
      </c>
      <c r="S293" s="5" t="s">
        <v>475</v>
      </c>
      <c r="T293" s="5">
        <v>100801</v>
      </c>
      <c r="U293" s="5" t="s">
        <v>32</v>
      </c>
      <c r="V293" s="5">
        <v>47040001</v>
      </c>
      <c r="W293" s="5" t="s">
        <v>28</v>
      </c>
    </row>
    <row r="294" spans="2:23" x14ac:dyDescent="0.25">
      <c r="B294" s="4">
        <v>50008141</v>
      </c>
      <c r="C294" s="4">
        <v>0</v>
      </c>
      <c r="D294" s="5">
        <v>21040001</v>
      </c>
      <c r="E294" s="4" t="s">
        <v>525</v>
      </c>
      <c r="F294" s="4">
        <v>1061</v>
      </c>
      <c r="G294" s="6">
        <v>38651</v>
      </c>
      <c r="H294" s="7">
        <v>19842</v>
      </c>
      <c r="I294" s="7">
        <v>0</v>
      </c>
      <c r="J294" s="7">
        <v>0</v>
      </c>
      <c r="K294" s="7">
        <v>0</v>
      </c>
      <c r="L294" s="7">
        <f t="shared" si="16"/>
        <v>19842</v>
      </c>
      <c r="M294" s="7">
        <v>-18850</v>
      </c>
      <c r="N294" s="7">
        <v>0</v>
      </c>
      <c r="O294" s="7">
        <v>0</v>
      </c>
      <c r="P294" s="7">
        <f t="shared" si="17"/>
        <v>-18850</v>
      </c>
      <c r="Q294" s="7">
        <f t="shared" si="18"/>
        <v>992</v>
      </c>
      <c r="R294" s="7">
        <f t="shared" si="19"/>
        <v>992</v>
      </c>
      <c r="S294" s="5" t="s">
        <v>475</v>
      </c>
      <c r="T294" s="5">
        <v>100801</v>
      </c>
      <c r="U294" s="5" t="s">
        <v>32</v>
      </c>
      <c r="V294" s="5">
        <v>47040001</v>
      </c>
      <c r="W294" s="5" t="s">
        <v>28</v>
      </c>
    </row>
    <row r="295" spans="2:23" x14ac:dyDescent="0.25">
      <c r="B295" s="4">
        <v>50008156</v>
      </c>
      <c r="C295" s="4">
        <v>0</v>
      </c>
      <c r="D295" s="5">
        <v>21040001</v>
      </c>
      <c r="E295" s="4" t="s">
        <v>482</v>
      </c>
      <c r="F295" s="4">
        <v>1061</v>
      </c>
      <c r="G295" s="6">
        <v>39082</v>
      </c>
      <c r="H295" s="7">
        <v>20017</v>
      </c>
      <c r="I295" s="7">
        <v>0</v>
      </c>
      <c r="J295" s="7">
        <v>0</v>
      </c>
      <c r="K295" s="7">
        <v>0</v>
      </c>
      <c r="L295" s="7">
        <f t="shared" si="16"/>
        <v>20017</v>
      </c>
      <c r="M295" s="7">
        <v>-19017</v>
      </c>
      <c r="N295" s="7">
        <v>0</v>
      </c>
      <c r="O295" s="7">
        <v>0</v>
      </c>
      <c r="P295" s="7">
        <f t="shared" si="17"/>
        <v>-19017</v>
      </c>
      <c r="Q295" s="7">
        <f t="shared" si="18"/>
        <v>1000</v>
      </c>
      <c r="R295" s="7">
        <f t="shared" si="19"/>
        <v>1000</v>
      </c>
      <c r="S295" s="5" t="s">
        <v>475</v>
      </c>
      <c r="T295" s="5">
        <v>100801</v>
      </c>
      <c r="U295" s="5" t="s">
        <v>32</v>
      </c>
      <c r="V295" s="5">
        <v>47040001</v>
      </c>
      <c r="W295" s="5" t="s">
        <v>28</v>
      </c>
    </row>
    <row r="296" spans="2:23" x14ac:dyDescent="0.25">
      <c r="B296" s="4">
        <v>50008189</v>
      </c>
      <c r="C296" s="4">
        <v>0</v>
      </c>
      <c r="D296" s="5">
        <v>21040001</v>
      </c>
      <c r="E296" s="4" t="s">
        <v>511</v>
      </c>
      <c r="F296" s="4">
        <v>1061</v>
      </c>
      <c r="G296" s="6">
        <v>39077</v>
      </c>
      <c r="H296" s="7">
        <v>14269.33</v>
      </c>
      <c r="I296" s="7">
        <v>0</v>
      </c>
      <c r="J296" s="7">
        <v>0</v>
      </c>
      <c r="K296" s="7">
        <v>0</v>
      </c>
      <c r="L296" s="7">
        <f t="shared" si="16"/>
        <v>14269.33</v>
      </c>
      <c r="M296" s="7">
        <v>-13556.33</v>
      </c>
      <c r="N296" s="7">
        <v>0</v>
      </c>
      <c r="O296" s="7">
        <v>0</v>
      </c>
      <c r="P296" s="7">
        <f t="shared" si="17"/>
        <v>-13556.33</v>
      </c>
      <c r="Q296" s="7">
        <f t="shared" si="18"/>
        <v>713</v>
      </c>
      <c r="R296" s="7">
        <f t="shared" si="19"/>
        <v>713</v>
      </c>
      <c r="S296" s="5" t="s">
        <v>475</v>
      </c>
      <c r="T296" s="5">
        <v>100801</v>
      </c>
      <c r="U296" s="5" t="s">
        <v>32</v>
      </c>
      <c r="V296" s="5">
        <v>47040001</v>
      </c>
      <c r="W296" s="5" t="s">
        <v>28</v>
      </c>
    </row>
    <row r="297" spans="2:23" x14ac:dyDescent="0.25">
      <c r="B297" s="4">
        <v>50008203</v>
      </c>
      <c r="C297" s="4">
        <v>0</v>
      </c>
      <c r="D297" s="5">
        <v>21040001</v>
      </c>
      <c r="E297" s="4" t="s">
        <v>556</v>
      </c>
      <c r="F297" s="4">
        <v>1062</v>
      </c>
      <c r="G297" s="6">
        <v>41364</v>
      </c>
      <c r="H297" s="7">
        <v>22013</v>
      </c>
      <c r="I297" s="7">
        <v>0</v>
      </c>
      <c r="J297" s="7">
        <v>0</v>
      </c>
      <c r="K297" s="7">
        <v>0</v>
      </c>
      <c r="L297" s="7">
        <f t="shared" si="16"/>
        <v>22013</v>
      </c>
      <c r="M297" s="7">
        <v>-16598</v>
      </c>
      <c r="N297" s="7">
        <v>-2160</v>
      </c>
      <c r="O297" s="7">
        <v>0</v>
      </c>
      <c r="P297" s="7">
        <f t="shared" si="17"/>
        <v>-18758</v>
      </c>
      <c r="Q297" s="7">
        <f t="shared" si="18"/>
        <v>5415</v>
      </c>
      <c r="R297" s="7">
        <f t="shared" si="19"/>
        <v>3255</v>
      </c>
      <c r="S297" s="5" t="s">
        <v>475</v>
      </c>
      <c r="T297" s="5">
        <v>100802</v>
      </c>
      <c r="U297" s="5" t="s">
        <v>27</v>
      </c>
      <c r="V297" s="5">
        <v>47040001</v>
      </c>
      <c r="W297" s="5" t="s">
        <v>28</v>
      </c>
    </row>
    <row r="298" spans="2:23" x14ac:dyDescent="0.25">
      <c r="B298" s="4">
        <v>50008234</v>
      </c>
      <c r="C298" s="4">
        <v>0</v>
      </c>
      <c r="D298" s="5">
        <v>21040001</v>
      </c>
      <c r="E298" s="4" t="s">
        <v>517</v>
      </c>
      <c r="F298" s="4">
        <v>1061</v>
      </c>
      <c r="G298" s="6">
        <v>38848</v>
      </c>
      <c r="H298" s="7">
        <v>23164</v>
      </c>
      <c r="I298" s="7">
        <v>0</v>
      </c>
      <c r="J298" s="7">
        <v>0</v>
      </c>
      <c r="K298" s="7">
        <v>0</v>
      </c>
      <c r="L298" s="7">
        <f t="shared" si="16"/>
        <v>23164</v>
      </c>
      <c r="M298" s="7">
        <v>-22006</v>
      </c>
      <c r="N298" s="7">
        <v>0</v>
      </c>
      <c r="O298" s="7">
        <v>0</v>
      </c>
      <c r="P298" s="7">
        <f t="shared" si="17"/>
        <v>-22006</v>
      </c>
      <c r="Q298" s="7">
        <f t="shared" si="18"/>
        <v>1158</v>
      </c>
      <c r="R298" s="7">
        <f t="shared" si="19"/>
        <v>1158</v>
      </c>
      <c r="S298" s="5" t="s">
        <v>475</v>
      </c>
      <c r="T298" s="5">
        <v>100801</v>
      </c>
      <c r="U298" s="5" t="s">
        <v>32</v>
      </c>
      <c r="V298" s="5">
        <v>47040001</v>
      </c>
      <c r="W298" s="5" t="s">
        <v>28</v>
      </c>
    </row>
    <row r="299" spans="2:23" x14ac:dyDescent="0.25">
      <c r="B299" s="4">
        <v>50008251</v>
      </c>
      <c r="C299" s="4">
        <v>0</v>
      </c>
      <c r="D299" s="5">
        <v>21040001</v>
      </c>
      <c r="E299" s="4" t="s">
        <v>557</v>
      </c>
      <c r="F299" s="4">
        <v>1061</v>
      </c>
      <c r="G299" s="6">
        <v>40968</v>
      </c>
      <c r="H299" s="7">
        <v>23703</v>
      </c>
      <c r="I299" s="7">
        <v>0</v>
      </c>
      <c r="J299" s="7">
        <v>0</v>
      </c>
      <c r="K299" s="7">
        <v>0</v>
      </c>
      <c r="L299" s="7">
        <f t="shared" si="16"/>
        <v>23703</v>
      </c>
      <c r="M299" s="7">
        <v>-20302</v>
      </c>
      <c r="N299" s="7">
        <v>-2216</v>
      </c>
      <c r="O299" s="7">
        <v>0</v>
      </c>
      <c r="P299" s="7">
        <f t="shared" si="17"/>
        <v>-22518</v>
      </c>
      <c r="Q299" s="7">
        <f t="shared" si="18"/>
        <v>3401</v>
      </c>
      <c r="R299" s="7">
        <f t="shared" si="19"/>
        <v>1185</v>
      </c>
      <c r="S299" s="5" t="s">
        <v>475</v>
      </c>
      <c r="T299" s="5">
        <v>100801</v>
      </c>
      <c r="U299" s="5" t="s">
        <v>32</v>
      </c>
      <c r="V299" s="5">
        <v>47040001</v>
      </c>
      <c r="W299" s="5" t="s">
        <v>28</v>
      </c>
    </row>
    <row r="300" spans="2:23" x14ac:dyDescent="0.25">
      <c r="B300" s="4">
        <v>50008300</v>
      </c>
      <c r="C300" s="4">
        <v>0</v>
      </c>
      <c r="D300" s="5">
        <v>21040001</v>
      </c>
      <c r="E300" s="4" t="s">
        <v>558</v>
      </c>
      <c r="F300" s="4">
        <v>1061</v>
      </c>
      <c r="G300" s="6">
        <v>40968</v>
      </c>
      <c r="H300" s="7">
        <v>25994</v>
      </c>
      <c r="I300" s="7">
        <v>0</v>
      </c>
      <c r="J300" s="7">
        <v>0</v>
      </c>
      <c r="K300" s="7">
        <v>0</v>
      </c>
      <c r="L300" s="7">
        <f t="shared" si="16"/>
        <v>25994</v>
      </c>
      <c r="M300" s="7">
        <v>-22265</v>
      </c>
      <c r="N300" s="7">
        <v>-2430</v>
      </c>
      <c r="O300" s="7">
        <v>0</v>
      </c>
      <c r="P300" s="7">
        <f t="shared" si="17"/>
        <v>-24695</v>
      </c>
      <c r="Q300" s="7">
        <f t="shared" si="18"/>
        <v>3729</v>
      </c>
      <c r="R300" s="7">
        <f t="shared" si="19"/>
        <v>1299</v>
      </c>
      <c r="S300" s="5" t="s">
        <v>475</v>
      </c>
      <c r="T300" s="5">
        <v>100801</v>
      </c>
      <c r="U300" s="5" t="s">
        <v>32</v>
      </c>
      <c r="V300" s="5">
        <v>47040001</v>
      </c>
      <c r="W300" s="5" t="s">
        <v>28</v>
      </c>
    </row>
    <row r="301" spans="2:23" x14ac:dyDescent="0.25">
      <c r="B301" s="4">
        <v>50008305</v>
      </c>
      <c r="C301" s="4">
        <v>0</v>
      </c>
      <c r="D301" s="5">
        <v>21040001</v>
      </c>
      <c r="E301" s="4" t="s">
        <v>504</v>
      </c>
      <c r="F301" s="4">
        <v>1061</v>
      </c>
      <c r="G301" s="6">
        <v>38849</v>
      </c>
      <c r="H301" s="7">
        <v>26246</v>
      </c>
      <c r="I301" s="7">
        <v>0</v>
      </c>
      <c r="J301" s="7">
        <v>0</v>
      </c>
      <c r="K301" s="7">
        <v>0</v>
      </c>
      <c r="L301" s="7">
        <f t="shared" si="16"/>
        <v>26246</v>
      </c>
      <c r="M301" s="7">
        <v>-24934</v>
      </c>
      <c r="N301" s="7">
        <v>0</v>
      </c>
      <c r="O301" s="7">
        <v>0</v>
      </c>
      <c r="P301" s="7">
        <f t="shared" si="17"/>
        <v>-24934</v>
      </c>
      <c r="Q301" s="7">
        <f t="shared" si="18"/>
        <v>1312</v>
      </c>
      <c r="R301" s="7">
        <f t="shared" si="19"/>
        <v>1312</v>
      </c>
      <c r="S301" s="5" t="s">
        <v>475</v>
      </c>
      <c r="T301" s="5">
        <v>100801</v>
      </c>
      <c r="U301" s="5" t="s">
        <v>32</v>
      </c>
      <c r="V301" s="5">
        <v>47040001</v>
      </c>
      <c r="W301" s="5" t="s">
        <v>28</v>
      </c>
    </row>
    <row r="302" spans="2:23" x14ac:dyDescent="0.25">
      <c r="B302" s="4">
        <v>50008321</v>
      </c>
      <c r="C302" s="4">
        <v>0</v>
      </c>
      <c r="D302" s="5">
        <v>21040001</v>
      </c>
      <c r="E302" s="4" t="s">
        <v>559</v>
      </c>
      <c r="F302" s="4">
        <v>1061</v>
      </c>
      <c r="G302" s="6">
        <v>38905</v>
      </c>
      <c r="H302" s="7">
        <v>26827</v>
      </c>
      <c r="I302" s="7">
        <v>0</v>
      </c>
      <c r="J302" s="7">
        <v>0</v>
      </c>
      <c r="K302" s="7">
        <v>0</v>
      </c>
      <c r="L302" s="7">
        <f t="shared" si="16"/>
        <v>26827</v>
      </c>
      <c r="M302" s="7">
        <v>-25486</v>
      </c>
      <c r="N302" s="7">
        <v>0</v>
      </c>
      <c r="O302" s="7">
        <v>0</v>
      </c>
      <c r="P302" s="7">
        <f t="shared" si="17"/>
        <v>-25486</v>
      </c>
      <c r="Q302" s="7">
        <f t="shared" si="18"/>
        <v>1341</v>
      </c>
      <c r="R302" s="7">
        <f t="shared" si="19"/>
        <v>1341</v>
      </c>
      <c r="S302" s="5" t="s">
        <v>475</v>
      </c>
      <c r="T302" s="5">
        <v>100801</v>
      </c>
      <c r="U302" s="5" t="s">
        <v>32</v>
      </c>
      <c r="V302" s="5">
        <v>47040001</v>
      </c>
      <c r="W302" s="5" t="s">
        <v>28</v>
      </c>
    </row>
    <row r="303" spans="2:23" x14ac:dyDescent="0.25">
      <c r="B303" s="4">
        <v>50008356</v>
      </c>
      <c r="C303" s="4">
        <v>0</v>
      </c>
      <c r="D303" s="5">
        <v>21040001</v>
      </c>
      <c r="E303" s="4" t="s">
        <v>560</v>
      </c>
      <c r="F303" s="4">
        <v>1062</v>
      </c>
      <c r="G303" s="6">
        <v>38849</v>
      </c>
      <c r="H303" s="7">
        <v>28921</v>
      </c>
      <c r="I303" s="7">
        <v>0</v>
      </c>
      <c r="J303" s="7">
        <v>0</v>
      </c>
      <c r="K303" s="7">
        <v>0</v>
      </c>
      <c r="L303" s="7">
        <f t="shared" si="16"/>
        <v>28921</v>
      </c>
      <c r="M303" s="7">
        <v>-27475</v>
      </c>
      <c r="N303" s="7">
        <v>0</v>
      </c>
      <c r="O303" s="7">
        <v>0</v>
      </c>
      <c r="P303" s="7">
        <f t="shared" si="17"/>
        <v>-27475</v>
      </c>
      <c r="Q303" s="7">
        <f t="shared" si="18"/>
        <v>1446</v>
      </c>
      <c r="R303" s="7">
        <f t="shared" si="19"/>
        <v>1446</v>
      </c>
      <c r="S303" s="5" t="s">
        <v>475</v>
      </c>
      <c r="T303" s="5">
        <v>100802</v>
      </c>
      <c r="U303" s="5" t="s">
        <v>27</v>
      </c>
      <c r="V303" s="5">
        <v>47040001</v>
      </c>
      <c r="W303" s="5" t="s">
        <v>28</v>
      </c>
    </row>
    <row r="304" spans="2:23" x14ac:dyDescent="0.25">
      <c r="B304" s="4">
        <v>50008372</v>
      </c>
      <c r="C304" s="4">
        <v>0</v>
      </c>
      <c r="D304" s="5">
        <v>21040001</v>
      </c>
      <c r="E304" s="4" t="s">
        <v>561</v>
      </c>
      <c r="F304" s="4">
        <v>1061</v>
      </c>
      <c r="G304" s="6">
        <v>38891</v>
      </c>
      <c r="H304" s="7">
        <v>29670</v>
      </c>
      <c r="I304" s="7">
        <v>0</v>
      </c>
      <c r="J304" s="7">
        <v>0</v>
      </c>
      <c r="K304" s="7">
        <v>0</v>
      </c>
      <c r="L304" s="7">
        <f t="shared" si="16"/>
        <v>29670</v>
      </c>
      <c r="M304" s="7">
        <v>-28187</v>
      </c>
      <c r="N304" s="7">
        <v>0</v>
      </c>
      <c r="O304" s="7">
        <v>0</v>
      </c>
      <c r="P304" s="7">
        <f t="shared" si="17"/>
        <v>-28187</v>
      </c>
      <c r="Q304" s="7">
        <f t="shared" si="18"/>
        <v>1483</v>
      </c>
      <c r="R304" s="7">
        <f t="shared" si="19"/>
        <v>1483</v>
      </c>
      <c r="S304" s="5" t="s">
        <v>475</v>
      </c>
      <c r="T304" s="5">
        <v>100801</v>
      </c>
      <c r="U304" s="5" t="s">
        <v>32</v>
      </c>
      <c r="V304" s="5">
        <v>47040001</v>
      </c>
      <c r="W304" s="5" t="s">
        <v>28</v>
      </c>
    </row>
    <row r="305" spans="2:23" x14ac:dyDescent="0.25">
      <c r="B305" s="4">
        <v>50008418</v>
      </c>
      <c r="C305" s="4">
        <v>0</v>
      </c>
      <c r="D305" s="5">
        <v>21040001</v>
      </c>
      <c r="E305" s="4" t="s">
        <v>562</v>
      </c>
      <c r="F305" s="4">
        <v>1061</v>
      </c>
      <c r="G305" s="6">
        <v>40968</v>
      </c>
      <c r="H305" s="7">
        <v>32046</v>
      </c>
      <c r="I305" s="7">
        <v>0</v>
      </c>
      <c r="J305" s="7">
        <v>0</v>
      </c>
      <c r="K305" s="7">
        <v>0</v>
      </c>
      <c r="L305" s="7">
        <f t="shared" si="16"/>
        <v>32046</v>
      </c>
      <c r="M305" s="7">
        <v>-27448</v>
      </c>
      <c r="N305" s="7">
        <v>-2996</v>
      </c>
      <c r="O305" s="7">
        <v>0</v>
      </c>
      <c r="P305" s="7">
        <f t="shared" si="17"/>
        <v>-30444</v>
      </c>
      <c r="Q305" s="7">
        <f t="shared" si="18"/>
        <v>4598</v>
      </c>
      <c r="R305" s="7">
        <f t="shared" si="19"/>
        <v>1602</v>
      </c>
      <c r="S305" s="5" t="s">
        <v>475</v>
      </c>
      <c r="T305" s="5">
        <v>100801</v>
      </c>
      <c r="U305" s="5" t="s">
        <v>32</v>
      </c>
      <c r="V305" s="5">
        <v>47040001</v>
      </c>
      <c r="W305" s="5" t="s">
        <v>28</v>
      </c>
    </row>
    <row r="306" spans="2:23" x14ac:dyDescent="0.25">
      <c r="B306" s="4">
        <v>50008436</v>
      </c>
      <c r="C306" s="4">
        <v>0</v>
      </c>
      <c r="D306" s="5">
        <v>21040001</v>
      </c>
      <c r="E306" s="4" t="s">
        <v>563</v>
      </c>
      <c r="F306" s="4">
        <v>1061</v>
      </c>
      <c r="G306" s="6">
        <v>39077</v>
      </c>
      <c r="H306" s="7">
        <v>33407</v>
      </c>
      <c r="I306" s="7">
        <v>0</v>
      </c>
      <c r="J306" s="7">
        <v>0</v>
      </c>
      <c r="K306" s="7">
        <v>0</v>
      </c>
      <c r="L306" s="7">
        <f t="shared" si="16"/>
        <v>33407</v>
      </c>
      <c r="M306" s="7">
        <v>-31737</v>
      </c>
      <c r="N306" s="7">
        <v>0</v>
      </c>
      <c r="O306" s="7">
        <v>0</v>
      </c>
      <c r="P306" s="7">
        <f t="shared" si="17"/>
        <v>-31737</v>
      </c>
      <c r="Q306" s="7">
        <f t="shared" si="18"/>
        <v>1670</v>
      </c>
      <c r="R306" s="7">
        <f t="shared" si="19"/>
        <v>1670</v>
      </c>
      <c r="S306" s="5" t="s">
        <v>475</v>
      </c>
      <c r="T306" s="5">
        <v>100801</v>
      </c>
      <c r="U306" s="5" t="s">
        <v>32</v>
      </c>
      <c r="V306" s="5">
        <v>47040001</v>
      </c>
      <c r="W306" s="5" t="s">
        <v>28</v>
      </c>
    </row>
    <row r="307" spans="2:23" x14ac:dyDescent="0.25">
      <c r="B307" s="4">
        <v>50008437</v>
      </c>
      <c r="C307" s="4">
        <v>0</v>
      </c>
      <c r="D307" s="5">
        <v>21040001</v>
      </c>
      <c r="E307" s="4" t="s">
        <v>523</v>
      </c>
      <c r="F307" s="4">
        <v>1061</v>
      </c>
      <c r="G307" s="6">
        <v>38971</v>
      </c>
      <c r="H307" s="7">
        <v>33503</v>
      </c>
      <c r="I307" s="7">
        <v>0</v>
      </c>
      <c r="J307" s="7">
        <v>0</v>
      </c>
      <c r="K307" s="7">
        <v>0</v>
      </c>
      <c r="L307" s="7">
        <f t="shared" si="16"/>
        <v>33503</v>
      </c>
      <c r="M307" s="7">
        <v>-31828</v>
      </c>
      <c r="N307" s="7">
        <v>0</v>
      </c>
      <c r="O307" s="7">
        <v>0</v>
      </c>
      <c r="P307" s="7">
        <f t="shared" si="17"/>
        <v>-31828</v>
      </c>
      <c r="Q307" s="7">
        <f t="shared" si="18"/>
        <v>1675</v>
      </c>
      <c r="R307" s="7">
        <f t="shared" si="19"/>
        <v>1675</v>
      </c>
      <c r="S307" s="5" t="s">
        <v>475</v>
      </c>
      <c r="T307" s="5">
        <v>100801</v>
      </c>
      <c r="U307" s="5" t="s">
        <v>32</v>
      </c>
      <c r="V307" s="5">
        <v>47040001</v>
      </c>
      <c r="W307" s="5" t="s">
        <v>28</v>
      </c>
    </row>
    <row r="308" spans="2:23" x14ac:dyDescent="0.25">
      <c r="B308" s="4">
        <v>50008450</v>
      </c>
      <c r="C308" s="4">
        <v>0</v>
      </c>
      <c r="D308" s="5">
        <v>21040001</v>
      </c>
      <c r="E308" s="4" t="s">
        <v>512</v>
      </c>
      <c r="F308" s="4">
        <v>1061</v>
      </c>
      <c r="G308" s="6">
        <v>38955</v>
      </c>
      <c r="H308" s="7">
        <v>34511</v>
      </c>
      <c r="I308" s="7">
        <v>0</v>
      </c>
      <c r="J308" s="7">
        <v>0</v>
      </c>
      <c r="K308" s="7">
        <v>0</v>
      </c>
      <c r="L308" s="7">
        <f t="shared" si="16"/>
        <v>34511</v>
      </c>
      <c r="M308" s="7">
        <v>-32786</v>
      </c>
      <c r="N308" s="7">
        <v>0</v>
      </c>
      <c r="O308" s="7">
        <v>0</v>
      </c>
      <c r="P308" s="7">
        <f t="shared" si="17"/>
        <v>-32786</v>
      </c>
      <c r="Q308" s="7">
        <f t="shared" si="18"/>
        <v>1725</v>
      </c>
      <c r="R308" s="7">
        <f t="shared" si="19"/>
        <v>1725</v>
      </c>
      <c r="S308" s="5" t="s">
        <v>475</v>
      </c>
      <c r="T308" s="5">
        <v>100801</v>
      </c>
      <c r="U308" s="5" t="s">
        <v>32</v>
      </c>
      <c r="V308" s="5">
        <v>47040001</v>
      </c>
      <c r="W308" s="5" t="s">
        <v>28</v>
      </c>
    </row>
    <row r="309" spans="2:23" x14ac:dyDescent="0.25">
      <c r="B309" s="4">
        <v>50008453</v>
      </c>
      <c r="C309" s="4">
        <v>0</v>
      </c>
      <c r="D309" s="5">
        <v>21040001</v>
      </c>
      <c r="E309" s="4" t="s">
        <v>525</v>
      </c>
      <c r="F309" s="4">
        <v>1061</v>
      </c>
      <c r="G309" s="6">
        <v>38990</v>
      </c>
      <c r="H309" s="7">
        <v>34744</v>
      </c>
      <c r="I309" s="7">
        <v>0</v>
      </c>
      <c r="J309" s="7">
        <v>0</v>
      </c>
      <c r="K309" s="7">
        <v>0</v>
      </c>
      <c r="L309" s="7">
        <f t="shared" si="16"/>
        <v>34744</v>
      </c>
      <c r="M309" s="7">
        <v>-33007</v>
      </c>
      <c r="N309" s="7">
        <v>0</v>
      </c>
      <c r="O309" s="7">
        <v>0</v>
      </c>
      <c r="P309" s="7">
        <f t="shared" si="17"/>
        <v>-33007</v>
      </c>
      <c r="Q309" s="7">
        <f t="shared" si="18"/>
        <v>1737</v>
      </c>
      <c r="R309" s="7">
        <f t="shared" si="19"/>
        <v>1737</v>
      </c>
      <c r="S309" s="5" t="s">
        <v>475</v>
      </c>
      <c r="T309" s="5">
        <v>100801</v>
      </c>
      <c r="U309" s="5" t="s">
        <v>32</v>
      </c>
      <c r="V309" s="5">
        <v>47040001</v>
      </c>
      <c r="W309" s="5" t="s">
        <v>28</v>
      </c>
    </row>
    <row r="310" spans="2:23" x14ac:dyDescent="0.25">
      <c r="B310" s="4">
        <v>50008495</v>
      </c>
      <c r="C310" s="4">
        <v>0</v>
      </c>
      <c r="D310" s="5">
        <v>21040001</v>
      </c>
      <c r="E310" s="4" t="s">
        <v>564</v>
      </c>
      <c r="F310" s="4">
        <v>1061</v>
      </c>
      <c r="G310" s="6">
        <v>40968</v>
      </c>
      <c r="H310" s="7">
        <v>37569</v>
      </c>
      <c r="I310" s="7">
        <v>0</v>
      </c>
      <c r="J310" s="7">
        <v>0</v>
      </c>
      <c r="K310" s="7">
        <v>0</v>
      </c>
      <c r="L310" s="7">
        <f t="shared" si="16"/>
        <v>37569</v>
      </c>
      <c r="M310" s="7">
        <v>-32178</v>
      </c>
      <c r="N310" s="7">
        <v>-3513</v>
      </c>
      <c r="O310" s="7">
        <v>0</v>
      </c>
      <c r="P310" s="7">
        <f t="shared" si="17"/>
        <v>-35691</v>
      </c>
      <c r="Q310" s="7">
        <f t="shared" si="18"/>
        <v>5391</v>
      </c>
      <c r="R310" s="7">
        <f t="shared" si="19"/>
        <v>1878</v>
      </c>
      <c r="S310" s="5" t="s">
        <v>475</v>
      </c>
      <c r="T310" s="5">
        <v>100801</v>
      </c>
      <c r="U310" s="5" t="s">
        <v>32</v>
      </c>
      <c r="V310" s="5">
        <v>47040001</v>
      </c>
      <c r="W310" s="5" t="s">
        <v>28</v>
      </c>
    </row>
    <row r="311" spans="2:23" x14ac:dyDescent="0.25">
      <c r="B311" s="4">
        <v>50008557</v>
      </c>
      <c r="C311" s="4">
        <v>0</v>
      </c>
      <c r="D311" s="5">
        <v>21040001</v>
      </c>
      <c r="E311" s="4" t="s">
        <v>565</v>
      </c>
      <c r="F311" s="4">
        <v>1061</v>
      </c>
      <c r="G311" s="6">
        <v>40968</v>
      </c>
      <c r="H311" s="7">
        <v>42998</v>
      </c>
      <c r="I311" s="7">
        <v>0</v>
      </c>
      <c r="J311" s="7">
        <v>0</v>
      </c>
      <c r="K311" s="7">
        <v>0</v>
      </c>
      <c r="L311" s="7">
        <f t="shared" si="16"/>
        <v>42998</v>
      </c>
      <c r="M311" s="7">
        <v>-36829</v>
      </c>
      <c r="N311" s="7">
        <v>-4020</v>
      </c>
      <c r="O311" s="7">
        <v>0</v>
      </c>
      <c r="P311" s="7">
        <f t="shared" si="17"/>
        <v>-40849</v>
      </c>
      <c r="Q311" s="7">
        <f t="shared" si="18"/>
        <v>6169</v>
      </c>
      <c r="R311" s="7">
        <f t="shared" si="19"/>
        <v>2149</v>
      </c>
      <c r="S311" s="5" t="s">
        <v>475</v>
      </c>
      <c r="T311" s="5">
        <v>100801</v>
      </c>
      <c r="U311" s="5" t="s">
        <v>32</v>
      </c>
      <c r="V311" s="5">
        <v>47040001</v>
      </c>
      <c r="W311" s="5" t="s">
        <v>28</v>
      </c>
    </row>
    <row r="312" spans="2:23" x14ac:dyDescent="0.25">
      <c r="B312" s="4">
        <v>50008568</v>
      </c>
      <c r="C312" s="4">
        <v>0</v>
      </c>
      <c r="D312" s="5">
        <v>21040001</v>
      </c>
      <c r="E312" s="4" t="s">
        <v>533</v>
      </c>
      <c r="F312" s="4">
        <v>1062</v>
      </c>
      <c r="G312" s="6">
        <v>38860</v>
      </c>
      <c r="H312" s="7">
        <v>44980</v>
      </c>
      <c r="I312" s="7">
        <v>0</v>
      </c>
      <c r="J312" s="7">
        <v>0</v>
      </c>
      <c r="K312" s="7">
        <v>0</v>
      </c>
      <c r="L312" s="7">
        <f t="shared" si="16"/>
        <v>44980</v>
      </c>
      <c r="M312" s="7">
        <v>-42731</v>
      </c>
      <c r="N312" s="7">
        <v>0</v>
      </c>
      <c r="O312" s="7">
        <v>0</v>
      </c>
      <c r="P312" s="7">
        <f t="shared" si="17"/>
        <v>-42731</v>
      </c>
      <c r="Q312" s="7">
        <f t="shared" si="18"/>
        <v>2249</v>
      </c>
      <c r="R312" s="7">
        <f t="shared" si="19"/>
        <v>2249</v>
      </c>
      <c r="S312" s="5" t="s">
        <v>475</v>
      </c>
      <c r="T312" s="5">
        <v>100802</v>
      </c>
      <c r="U312" s="5" t="s">
        <v>27</v>
      </c>
      <c r="V312" s="5">
        <v>47040001</v>
      </c>
      <c r="W312" s="5" t="s">
        <v>28</v>
      </c>
    </row>
    <row r="313" spans="2:23" x14ac:dyDescent="0.25">
      <c r="B313" s="4">
        <v>50008635</v>
      </c>
      <c r="C313" s="4">
        <v>0</v>
      </c>
      <c r="D313" s="5">
        <v>21040001</v>
      </c>
      <c r="E313" s="4" t="s">
        <v>566</v>
      </c>
      <c r="F313" s="4">
        <v>1061</v>
      </c>
      <c r="G313" s="6">
        <v>38260</v>
      </c>
      <c r="H313" s="7">
        <v>54510</v>
      </c>
      <c r="I313" s="7">
        <v>0</v>
      </c>
      <c r="J313" s="7">
        <v>0</v>
      </c>
      <c r="K313" s="7">
        <v>0</v>
      </c>
      <c r="L313" s="7">
        <f t="shared" si="16"/>
        <v>54510</v>
      </c>
      <c r="M313" s="7">
        <v>-51785</v>
      </c>
      <c r="N313" s="7">
        <v>0</v>
      </c>
      <c r="O313" s="7">
        <v>0</v>
      </c>
      <c r="P313" s="7">
        <f t="shared" si="17"/>
        <v>-51785</v>
      </c>
      <c r="Q313" s="7">
        <f t="shared" si="18"/>
        <v>2725</v>
      </c>
      <c r="R313" s="7">
        <f t="shared" si="19"/>
        <v>2725</v>
      </c>
      <c r="S313" s="5" t="s">
        <v>475</v>
      </c>
      <c r="T313" s="5">
        <v>100801</v>
      </c>
      <c r="U313" s="5" t="s">
        <v>32</v>
      </c>
      <c r="V313" s="5">
        <v>47040001</v>
      </c>
      <c r="W313" s="5" t="s">
        <v>28</v>
      </c>
    </row>
    <row r="314" spans="2:23" x14ac:dyDescent="0.25">
      <c r="B314" s="4">
        <v>50008637</v>
      </c>
      <c r="C314" s="4">
        <v>0</v>
      </c>
      <c r="D314" s="5">
        <v>21040001</v>
      </c>
      <c r="E314" s="4" t="s">
        <v>567</v>
      </c>
      <c r="F314" s="4">
        <v>1061</v>
      </c>
      <c r="G314" s="6">
        <v>40968</v>
      </c>
      <c r="H314" s="7">
        <v>55266</v>
      </c>
      <c r="I314" s="7">
        <v>0</v>
      </c>
      <c r="J314" s="7">
        <v>0</v>
      </c>
      <c r="K314" s="7">
        <v>0</v>
      </c>
      <c r="L314" s="7">
        <f t="shared" si="16"/>
        <v>55266</v>
      </c>
      <c r="M314" s="7">
        <v>-47336</v>
      </c>
      <c r="N314" s="7">
        <v>-5167</v>
      </c>
      <c r="O314" s="7">
        <v>0</v>
      </c>
      <c r="P314" s="7">
        <f t="shared" si="17"/>
        <v>-52503</v>
      </c>
      <c r="Q314" s="7">
        <f t="shared" si="18"/>
        <v>7930</v>
      </c>
      <c r="R314" s="7">
        <f t="shared" si="19"/>
        <v>2763</v>
      </c>
      <c r="S314" s="5" t="s">
        <v>475</v>
      </c>
      <c r="T314" s="5">
        <v>100801</v>
      </c>
      <c r="U314" s="5" t="s">
        <v>32</v>
      </c>
      <c r="V314" s="5">
        <v>47040001</v>
      </c>
      <c r="W314" s="5" t="s">
        <v>28</v>
      </c>
    </row>
    <row r="315" spans="2:23" x14ac:dyDescent="0.25">
      <c r="B315" s="4">
        <v>50008640</v>
      </c>
      <c r="C315" s="4">
        <v>0</v>
      </c>
      <c r="D315" s="5">
        <v>21040001</v>
      </c>
      <c r="E315" s="4" t="s">
        <v>568</v>
      </c>
      <c r="F315" s="4">
        <v>1061</v>
      </c>
      <c r="G315" s="6">
        <v>38979</v>
      </c>
      <c r="H315" s="7">
        <v>56471</v>
      </c>
      <c r="I315" s="7">
        <v>0</v>
      </c>
      <c r="J315" s="7">
        <v>0</v>
      </c>
      <c r="K315" s="7">
        <v>0</v>
      </c>
      <c r="L315" s="7">
        <f t="shared" si="16"/>
        <v>56471</v>
      </c>
      <c r="M315" s="7">
        <v>-53648</v>
      </c>
      <c r="N315" s="7">
        <v>0</v>
      </c>
      <c r="O315" s="7">
        <v>0</v>
      </c>
      <c r="P315" s="7">
        <f t="shared" si="17"/>
        <v>-53648</v>
      </c>
      <c r="Q315" s="7">
        <f t="shared" si="18"/>
        <v>2823</v>
      </c>
      <c r="R315" s="7">
        <f t="shared" si="19"/>
        <v>2823</v>
      </c>
      <c r="S315" s="5" t="s">
        <v>475</v>
      </c>
      <c r="T315" s="5">
        <v>100801</v>
      </c>
      <c r="U315" s="5" t="s">
        <v>32</v>
      </c>
      <c r="V315" s="5">
        <v>47040001</v>
      </c>
      <c r="W315" s="5" t="s">
        <v>28</v>
      </c>
    </row>
    <row r="316" spans="2:23" x14ac:dyDescent="0.25">
      <c r="B316" s="4">
        <v>50008674</v>
      </c>
      <c r="C316" s="4">
        <v>0</v>
      </c>
      <c r="D316" s="5">
        <v>21040001</v>
      </c>
      <c r="E316" s="4" t="s">
        <v>569</v>
      </c>
      <c r="F316" s="4">
        <v>1062</v>
      </c>
      <c r="G316" s="6">
        <v>39107</v>
      </c>
      <c r="H316" s="7">
        <v>63194</v>
      </c>
      <c r="I316" s="7">
        <v>0</v>
      </c>
      <c r="J316" s="7">
        <v>0</v>
      </c>
      <c r="K316" s="7">
        <v>0</v>
      </c>
      <c r="L316" s="7">
        <f t="shared" si="16"/>
        <v>63194</v>
      </c>
      <c r="M316" s="7">
        <v>-60035</v>
      </c>
      <c r="N316" s="7">
        <v>0</v>
      </c>
      <c r="O316" s="7">
        <v>0</v>
      </c>
      <c r="P316" s="7">
        <f t="shared" si="17"/>
        <v>-60035</v>
      </c>
      <c r="Q316" s="7">
        <f t="shared" si="18"/>
        <v>3159</v>
      </c>
      <c r="R316" s="7">
        <f t="shared" si="19"/>
        <v>3159</v>
      </c>
      <c r="S316" s="5" t="s">
        <v>475</v>
      </c>
      <c r="T316" s="5">
        <v>100802</v>
      </c>
      <c r="U316" s="5" t="s">
        <v>27</v>
      </c>
      <c r="V316" s="5">
        <v>47040001</v>
      </c>
      <c r="W316" s="5" t="s">
        <v>28</v>
      </c>
    </row>
    <row r="317" spans="2:23" x14ac:dyDescent="0.25">
      <c r="B317" s="4">
        <v>50008682</v>
      </c>
      <c r="C317" s="4">
        <v>0</v>
      </c>
      <c r="D317" s="5">
        <v>21040001</v>
      </c>
      <c r="E317" s="4" t="s">
        <v>570</v>
      </c>
      <c r="F317" s="4">
        <v>1062</v>
      </c>
      <c r="G317" s="6">
        <v>38849</v>
      </c>
      <c r="H317" s="7">
        <v>65222</v>
      </c>
      <c r="I317" s="7">
        <v>0</v>
      </c>
      <c r="J317" s="7">
        <v>0</v>
      </c>
      <c r="K317" s="7">
        <v>0</v>
      </c>
      <c r="L317" s="7">
        <f t="shared" si="16"/>
        <v>65222</v>
      </c>
      <c r="M317" s="7">
        <v>-61961</v>
      </c>
      <c r="N317" s="7">
        <v>0</v>
      </c>
      <c r="O317" s="7">
        <v>0</v>
      </c>
      <c r="P317" s="7">
        <f t="shared" si="17"/>
        <v>-61961</v>
      </c>
      <c r="Q317" s="7">
        <f t="shared" si="18"/>
        <v>3261</v>
      </c>
      <c r="R317" s="7">
        <f t="shared" si="19"/>
        <v>3261</v>
      </c>
      <c r="S317" s="5" t="s">
        <v>475</v>
      </c>
      <c r="T317" s="5">
        <v>100802</v>
      </c>
      <c r="U317" s="5" t="s">
        <v>27</v>
      </c>
      <c r="V317" s="5">
        <v>47040001</v>
      </c>
      <c r="W317" s="5" t="s">
        <v>28</v>
      </c>
    </row>
    <row r="318" spans="2:23" x14ac:dyDescent="0.25">
      <c r="B318" s="4">
        <v>50008698</v>
      </c>
      <c r="C318" s="4">
        <v>0</v>
      </c>
      <c r="D318" s="5">
        <v>21040001</v>
      </c>
      <c r="E318" s="4" t="s">
        <v>523</v>
      </c>
      <c r="F318" s="4">
        <v>1061</v>
      </c>
      <c r="G318" s="6">
        <v>38983</v>
      </c>
      <c r="H318" s="7">
        <v>68679</v>
      </c>
      <c r="I318" s="7">
        <v>0</v>
      </c>
      <c r="J318" s="7">
        <v>0</v>
      </c>
      <c r="K318" s="7">
        <v>0</v>
      </c>
      <c r="L318" s="7">
        <f t="shared" si="16"/>
        <v>68679</v>
      </c>
      <c r="M318" s="7">
        <v>-65246</v>
      </c>
      <c r="N318" s="7">
        <v>0</v>
      </c>
      <c r="O318" s="7">
        <v>0</v>
      </c>
      <c r="P318" s="7">
        <f t="shared" si="17"/>
        <v>-65246</v>
      </c>
      <c r="Q318" s="7">
        <f t="shared" si="18"/>
        <v>3433</v>
      </c>
      <c r="R318" s="7">
        <f t="shared" si="19"/>
        <v>3433</v>
      </c>
      <c r="S318" s="5" t="s">
        <v>475</v>
      </c>
      <c r="T318" s="5">
        <v>100801</v>
      </c>
      <c r="U318" s="5" t="s">
        <v>32</v>
      </c>
      <c r="V318" s="5">
        <v>47040001</v>
      </c>
      <c r="W318" s="5" t="s">
        <v>28</v>
      </c>
    </row>
    <row r="319" spans="2:23" x14ac:dyDescent="0.25">
      <c r="B319" s="4">
        <v>50008725</v>
      </c>
      <c r="C319" s="4">
        <v>0</v>
      </c>
      <c r="D319" s="5">
        <v>21040001</v>
      </c>
      <c r="E319" s="4" t="s">
        <v>571</v>
      </c>
      <c r="F319" s="4">
        <v>1061</v>
      </c>
      <c r="G319" s="6">
        <v>38260</v>
      </c>
      <c r="H319" s="7">
        <v>74500</v>
      </c>
      <c r="I319" s="7">
        <v>0</v>
      </c>
      <c r="J319" s="7">
        <v>0</v>
      </c>
      <c r="K319" s="7">
        <v>0</v>
      </c>
      <c r="L319" s="7">
        <f t="shared" si="16"/>
        <v>74500</v>
      </c>
      <c r="M319" s="7">
        <v>-70775</v>
      </c>
      <c r="N319" s="7">
        <v>0</v>
      </c>
      <c r="O319" s="7">
        <v>0</v>
      </c>
      <c r="P319" s="7">
        <f t="shared" si="17"/>
        <v>-70775</v>
      </c>
      <c r="Q319" s="7">
        <f t="shared" si="18"/>
        <v>3725</v>
      </c>
      <c r="R319" s="7">
        <f t="shared" si="19"/>
        <v>3725</v>
      </c>
      <c r="S319" s="5" t="s">
        <v>475</v>
      </c>
      <c r="T319" s="5">
        <v>100801</v>
      </c>
      <c r="U319" s="5" t="s">
        <v>32</v>
      </c>
      <c r="V319" s="5">
        <v>47040001</v>
      </c>
      <c r="W319" s="5" t="s">
        <v>28</v>
      </c>
    </row>
    <row r="320" spans="2:23" x14ac:dyDescent="0.25">
      <c r="B320" s="4">
        <v>50008753</v>
      </c>
      <c r="C320" s="4">
        <v>0</v>
      </c>
      <c r="D320" s="5">
        <v>21040001</v>
      </c>
      <c r="E320" s="4" t="s">
        <v>572</v>
      </c>
      <c r="F320" s="4">
        <v>1061</v>
      </c>
      <c r="G320" s="6">
        <v>39082</v>
      </c>
      <c r="H320" s="7">
        <v>83717</v>
      </c>
      <c r="I320" s="7">
        <v>0</v>
      </c>
      <c r="J320" s="7">
        <v>0</v>
      </c>
      <c r="K320" s="7">
        <v>0</v>
      </c>
      <c r="L320" s="7">
        <f t="shared" si="16"/>
        <v>83717</v>
      </c>
      <c r="M320" s="7">
        <v>-79532</v>
      </c>
      <c r="N320" s="7">
        <v>0</v>
      </c>
      <c r="O320" s="7">
        <v>0</v>
      </c>
      <c r="P320" s="7">
        <f t="shared" si="17"/>
        <v>-79532</v>
      </c>
      <c r="Q320" s="7">
        <f t="shared" si="18"/>
        <v>4185</v>
      </c>
      <c r="R320" s="7">
        <f t="shared" si="19"/>
        <v>4185</v>
      </c>
      <c r="S320" s="5" t="s">
        <v>475</v>
      </c>
      <c r="T320" s="5">
        <v>100801</v>
      </c>
      <c r="U320" s="5" t="s">
        <v>32</v>
      </c>
      <c r="V320" s="5">
        <v>47040001</v>
      </c>
      <c r="W320" s="5" t="s">
        <v>28</v>
      </c>
    </row>
    <row r="321" spans="2:23" x14ac:dyDescent="0.25">
      <c r="B321" s="4">
        <v>50008771</v>
      </c>
      <c r="C321" s="4">
        <v>0</v>
      </c>
      <c r="D321" s="5">
        <v>21040001</v>
      </c>
      <c r="E321" s="4" t="s">
        <v>573</v>
      </c>
      <c r="F321" s="4">
        <v>1062</v>
      </c>
      <c r="G321" s="6">
        <v>39107</v>
      </c>
      <c r="H321" s="7">
        <v>91654</v>
      </c>
      <c r="I321" s="7">
        <v>0</v>
      </c>
      <c r="J321" s="7">
        <v>0</v>
      </c>
      <c r="K321" s="7">
        <v>0</v>
      </c>
      <c r="L321" s="7">
        <f t="shared" si="16"/>
        <v>91654</v>
      </c>
      <c r="M321" s="7">
        <v>-87072</v>
      </c>
      <c r="N321" s="7">
        <v>0</v>
      </c>
      <c r="O321" s="7">
        <v>0</v>
      </c>
      <c r="P321" s="7">
        <f t="shared" si="17"/>
        <v>-87072</v>
      </c>
      <c r="Q321" s="7">
        <f t="shared" si="18"/>
        <v>4582</v>
      </c>
      <c r="R321" s="7">
        <f t="shared" si="19"/>
        <v>4582</v>
      </c>
      <c r="S321" s="5" t="s">
        <v>475</v>
      </c>
      <c r="T321" s="5">
        <v>100802</v>
      </c>
      <c r="U321" s="5" t="s">
        <v>27</v>
      </c>
      <c r="V321" s="5">
        <v>47040001</v>
      </c>
      <c r="W321" s="5" t="s">
        <v>28</v>
      </c>
    </row>
    <row r="322" spans="2:23" x14ac:dyDescent="0.25">
      <c r="B322" s="4">
        <v>50008799</v>
      </c>
      <c r="C322" s="4">
        <v>0</v>
      </c>
      <c r="D322" s="5">
        <v>21040001</v>
      </c>
      <c r="E322" s="4" t="s">
        <v>524</v>
      </c>
      <c r="F322" s="4">
        <v>1061</v>
      </c>
      <c r="G322" s="6">
        <v>38236</v>
      </c>
      <c r="H322" s="7">
        <v>115335</v>
      </c>
      <c r="I322" s="7">
        <v>0</v>
      </c>
      <c r="J322" s="7">
        <v>0</v>
      </c>
      <c r="K322" s="7">
        <v>-27542.69</v>
      </c>
      <c r="L322" s="7">
        <f t="shared" si="16"/>
        <v>87792.31</v>
      </c>
      <c r="M322" s="7">
        <v>-109569</v>
      </c>
      <c r="N322" s="7">
        <v>0</v>
      </c>
      <c r="O322" s="7">
        <v>26165.73</v>
      </c>
      <c r="P322" s="7">
        <f t="shared" si="17"/>
        <v>-83403.27</v>
      </c>
      <c r="Q322" s="7">
        <f t="shared" si="18"/>
        <v>5766</v>
      </c>
      <c r="R322" s="7">
        <f t="shared" si="19"/>
        <v>4389.0399999999936</v>
      </c>
      <c r="S322" s="5" t="s">
        <v>475</v>
      </c>
      <c r="T322" s="5">
        <v>100801</v>
      </c>
      <c r="U322" s="5" t="s">
        <v>32</v>
      </c>
      <c r="V322" s="5">
        <v>47040001</v>
      </c>
      <c r="W322" s="5" t="s">
        <v>28</v>
      </c>
    </row>
    <row r="323" spans="2:23" x14ac:dyDescent="0.25">
      <c r="B323" s="4">
        <v>50008826</v>
      </c>
      <c r="C323" s="4">
        <v>0</v>
      </c>
      <c r="D323" s="5">
        <v>21040001</v>
      </c>
      <c r="E323" s="4" t="s">
        <v>572</v>
      </c>
      <c r="F323" s="4">
        <v>1061</v>
      </c>
      <c r="G323" s="6">
        <v>39082</v>
      </c>
      <c r="H323" s="7">
        <v>148802</v>
      </c>
      <c r="I323" s="7">
        <v>0</v>
      </c>
      <c r="J323" s="7">
        <v>0</v>
      </c>
      <c r="K323" s="7">
        <v>0</v>
      </c>
      <c r="L323" s="7">
        <f t="shared" si="16"/>
        <v>148802</v>
      </c>
      <c r="M323" s="7">
        <v>-141362</v>
      </c>
      <c r="N323" s="7">
        <v>0</v>
      </c>
      <c r="O323" s="7">
        <v>0</v>
      </c>
      <c r="P323" s="7">
        <f t="shared" si="17"/>
        <v>-141362</v>
      </c>
      <c r="Q323" s="7">
        <f t="shared" si="18"/>
        <v>7440</v>
      </c>
      <c r="R323" s="7">
        <f t="shared" si="19"/>
        <v>7440</v>
      </c>
      <c r="S323" s="5" t="s">
        <v>475</v>
      </c>
      <c r="T323" s="5">
        <v>100801</v>
      </c>
      <c r="U323" s="5" t="s">
        <v>32</v>
      </c>
      <c r="V323" s="5">
        <v>47040001</v>
      </c>
      <c r="W323" s="5" t="s">
        <v>28</v>
      </c>
    </row>
    <row r="324" spans="2:23" x14ac:dyDescent="0.25">
      <c r="B324" s="4">
        <v>50008857</v>
      </c>
      <c r="C324" s="4">
        <v>0</v>
      </c>
      <c r="D324" s="5">
        <v>21040001</v>
      </c>
      <c r="E324" s="4" t="s">
        <v>574</v>
      </c>
      <c r="F324" s="4">
        <v>1061</v>
      </c>
      <c r="G324" s="6">
        <v>38934</v>
      </c>
      <c r="H324" s="7">
        <v>224853</v>
      </c>
      <c r="I324" s="7">
        <v>0</v>
      </c>
      <c r="J324" s="7">
        <v>0</v>
      </c>
      <c r="K324" s="7">
        <v>0</v>
      </c>
      <c r="L324" s="7">
        <f t="shared" si="16"/>
        <v>224853</v>
      </c>
      <c r="M324" s="7">
        <v>-213611</v>
      </c>
      <c r="N324" s="7">
        <v>0</v>
      </c>
      <c r="O324" s="7">
        <v>0</v>
      </c>
      <c r="P324" s="7">
        <f t="shared" si="17"/>
        <v>-213611</v>
      </c>
      <c r="Q324" s="7">
        <f t="shared" si="18"/>
        <v>11242</v>
      </c>
      <c r="R324" s="7">
        <f t="shared" si="19"/>
        <v>11242</v>
      </c>
      <c r="S324" s="5" t="s">
        <v>475</v>
      </c>
      <c r="T324" s="5">
        <v>100801</v>
      </c>
      <c r="U324" s="5" t="s">
        <v>32</v>
      </c>
      <c r="V324" s="5">
        <v>47040001</v>
      </c>
      <c r="W324" s="5" t="s">
        <v>28</v>
      </c>
    </row>
    <row r="325" spans="2:23" x14ac:dyDescent="0.25">
      <c r="B325" s="4">
        <v>50008870</v>
      </c>
      <c r="C325" s="4">
        <v>0</v>
      </c>
      <c r="D325" s="5">
        <v>21040001</v>
      </c>
      <c r="E325" s="4" t="s">
        <v>575</v>
      </c>
      <c r="F325" s="4">
        <v>1062</v>
      </c>
      <c r="G325" s="6">
        <v>39106</v>
      </c>
      <c r="H325" s="7">
        <v>275993</v>
      </c>
      <c r="I325" s="7">
        <v>0</v>
      </c>
      <c r="J325" s="7">
        <v>0</v>
      </c>
      <c r="K325" s="7">
        <v>0</v>
      </c>
      <c r="L325" s="7">
        <f t="shared" ref="L325:L388" si="20">SUM(H325:K325)</f>
        <v>275993</v>
      </c>
      <c r="M325" s="7">
        <v>-262194</v>
      </c>
      <c r="N325" s="7">
        <v>0</v>
      </c>
      <c r="O325" s="7">
        <v>0</v>
      </c>
      <c r="P325" s="7">
        <f t="shared" ref="P325:P388" si="21">SUM(M325:O325)</f>
        <v>-262194</v>
      </c>
      <c r="Q325" s="7">
        <f t="shared" ref="Q325:Q388" si="22">H325+M325</f>
        <v>13799</v>
      </c>
      <c r="R325" s="7">
        <f t="shared" ref="R325:R388" si="23">L325+P325</f>
        <v>13799</v>
      </c>
      <c r="S325" s="5" t="s">
        <v>475</v>
      </c>
      <c r="T325" s="5">
        <v>100802</v>
      </c>
      <c r="U325" s="5" t="s">
        <v>27</v>
      </c>
      <c r="V325" s="5">
        <v>47040001</v>
      </c>
      <c r="W325" s="5" t="s">
        <v>28</v>
      </c>
    </row>
    <row r="326" spans="2:23" x14ac:dyDescent="0.25">
      <c r="B326" s="4">
        <v>50008903</v>
      </c>
      <c r="C326" s="4">
        <v>0</v>
      </c>
      <c r="D326" s="5">
        <v>21040001</v>
      </c>
      <c r="E326" s="4" t="s">
        <v>576</v>
      </c>
      <c r="F326" s="4">
        <v>1061</v>
      </c>
      <c r="G326" s="6">
        <v>38983</v>
      </c>
      <c r="H326" s="7">
        <v>5167109</v>
      </c>
      <c r="I326" s="7">
        <v>0</v>
      </c>
      <c r="J326" s="7">
        <v>0</v>
      </c>
      <c r="K326" s="7">
        <v>0</v>
      </c>
      <c r="L326" s="7">
        <f t="shared" si="20"/>
        <v>5167109</v>
      </c>
      <c r="M326" s="7">
        <v>-4908754</v>
      </c>
      <c r="N326" s="7">
        <v>0</v>
      </c>
      <c r="O326" s="7">
        <v>0</v>
      </c>
      <c r="P326" s="7">
        <f t="shared" si="21"/>
        <v>-4908754</v>
      </c>
      <c r="Q326" s="7">
        <f t="shared" si="22"/>
        <v>258355</v>
      </c>
      <c r="R326" s="7">
        <f t="shared" si="23"/>
        <v>258355</v>
      </c>
      <c r="S326" s="5" t="s">
        <v>475</v>
      </c>
      <c r="T326" s="5">
        <v>100801</v>
      </c>
      <c r="U326" s="5" t="s">
        <v>32</v>
      </c>
      <c r="V326" s="5">
        <v>47040001</v>
      </c>
      <c r="W326" s="5" t="s">
        <v>28</v>
      </c>
    </row>
    <row r="327" spans="2:23" x14ac:dyDescent="0.25">
      <c r="B327" s="4">
        <v>51003372</v>
      </c>
      <c r="C327" s="4">
        <v>0</v>
      </c>
      <c r="D327" s="5">
        <v>21040011</v>
      </c>
      <c r="E327" s="4" t="s">
        <v>577</v>
      </c>
      <c r="F327" s="4">
        <v>1062</v>
      </c>
      <c r="G327" s="6">
        <v>41547</v>
      </c>
      <c r="H327" s="7">
        <v>72500</v>
      </c>
      <c r="I327" s="7">
        <v>0</v>
      </c>
      <c r="J327" s="7">
        <v>0</v>
      </c>
      <c r="K327" s="7">
        <v>0</v>
      </c>
      <c r="L327" s="7">
        <f t="shared" si="20"/>
        <v>72500</v>
      </c>
      <c r="M327" s="7">
        <v>-68875</v>
      </c>
      <c r="N327" s="7">
        <v>0</v>
      </c>
      <c r="O327" s="7">
        <v>0</v>
      </c>
      <c r="P327" s="7">
        <f t="shared" si="21"/>
        <v>-68875</v>
      </c>
      <c r="Q327" s="7">
        <f t="shared" si="22"/>
        <v>3625</v>
      </c>
      <c r="R327" s="7">
        <f t="shared" si="23"/>
        <v>3625</v>
      </c>
      <c r="S327" s="5" t="s">
        <v>475</v>
      </c>
      <c r="T327" s="5">
        <v>100802</v>
      </c>
      <c r="U327" s="5" t="s">
        <v>27</v>
      </c>
      <c r="V327" s="5">
        <v>47040001</v>
      </c>
      <c r="W327" s="5" t="s">
        <v>28</v>
      </c>
    </row>
    <row r="328" spans="2:23" x14ac:dyDescent="0.25">
      <c r="B328" s="4">
        <v>51003373</v>
      </c>
      <c r="C328" s="4">
        <v>0</v>
      </c>
      <c r="D328" s="5">
        <v>21040011</v>
      </c>
      <c r="E328" s="4" t="s">
        <v>578</v>
      </c>
      <c r="F328" s="4">
        <v>1062</v>
      </c>
      <c r="G328" s="6">
        <v>41639</v>
      </c>
      <c r="H328" s="7">
        <v>139338</v>
      </c>
      <c r="I328" s="7">
        <v>0</v>
      </c>
      <c r="J328" s="7">
        <v>0</v>
      </c>
      <c r="K328" s="7">
        <v>0</v>
      </c>
      <c r="L328" s="7">
        <f t="shared" si="20"/>
        <v>139338</v>
      </c>
      <c r="M328" s="7">
        <v>-132372</v>
      </c>
      <c r="N328" s="7">
        <v>0</v>
      </c>
      <c r="O328" s="7">
        <v>0</v>
      </c>
      <c r="P328" s="7">
        <f t="shared" si="21"/>
        <v>-132372</v>
      </c>
      <c r="Q328" s="7">
        <f t="shared" si="22"/>
        <v>6966</v>
      </c>
      <c r="R328" s="7">
        <f t="shared" si="23"/>
        <v>6966</v>
      </c>
      <c r="S328" s="5" t="s">
        <v>475</v>
      </c>
      <c r="T328" s="5">
        <v>100802</v>
      </c>
      <c r="U328" s="5" t="s">
        <v>27</v>
      </c>
      <c r="V328" s="5">
        <v>47040001</v>
      </c>
      <c r="W328" s="5" t="s">
        <v>28</v>
      </c>
    </row>
    <row r="329" spans="2:23" x14ac:dyDescent="0.25">
      <c r="B329" s="4">
        <v>51003423</v>
      </c>
      <c r="C329" s="4">
        <v>0</v>
      </c>
      <c r="D329" s="5">
        <v>21040011</v>
      </c>
      <c r="E329" s="4" t="s">
        <v>579</v>
      </c>
      <c r="F329" s="4">
        <v>1061</v>
      </c>
      <c r="G329" s="6">
        <v>38860</v>
      </c>
      <c r="H329" s="7">
        <v>99</v>
      </c>
      <c r="I329" s="7">
        <v>0</v>
      </c>
      <c r="J329" s="7">
        <v>0</v>
      </c>
      <c r="K329" s="7">
        <v>0</v>
      </c>
      <c r="L329" s="7">
        <f t="shared" si="20"/>
        <v>99</v>
      </c>
      <c r="M329" s="7">
        <v>-94</v>
      </c>
      <c r="N329" s="7">
        <v>0</v>
      </c>
      <c r="O329" s="7">
        <v>0</v>
      </c>
      <c r="P329" s="7">
        <f t="shared" si="21"/>
        <v>-94</v>
      </c>
      <c r="Q329" s="7">
        <f t="shared" si="22"/>
        <v>5</v>
      </c>
      <c r="R329" s="7">
        <f t="shared" si="23"/>
        <v>5</v>
      </c>
      <c r="S329" s="5" t="s">
        <v>475</v>
      </c>
      <c r="T329" s="5">
        <v>100801</v>
      </c>
      <c r="U329" s="5" t="s">
        <v>32</v>
      </c>
      <c r="V329" s="5">
        <v>47040001</v>
      </c>
      <c r="W329" s="5" t="s">
        <v>28</v>
      </c>
    </row>
    <row r="330" spans="2:23" x14ac:dyDescent="0.25">
      <c r="B330" s="4">
        <v>51003424</v>
      </c>
      <c r="C330" s="4">
        <v>0</v>
      </c>
      <c r="D330" s="5">
        <v>21040011</v>
      </c>
      <c r="E330" s="4" t="s">
        <v>579</v>
      </c>
      <c r="F330" s="4">
        <v>1061</v>
      </c>
      <c r="G330" s="6">
        <v>38905</v>
      </c>
      <c r="H330" s="7">
        <v>106</v>
      </c>
      <c r="I330" s="7">
        <v>0</v>
      </c>
      <c r="J330" s="7">
        <v>0</v>
      </c>
      <c r="K330" s="7">
        <v>0</v>
      </c>
      <c r="L330" s="7">
        <f t="shared" si="20"/>
        <v>106</v>
      </c>
      <c r="M330" s="7">
        <v>-101</v>
      </c>
      <c r="N330" s="7">
        <v>0</v>
      </c>
      <c r="O330" s="7">
        <v>0</v>
      </c>
      <c r="P330" s="7">
        <f t="shared" si="21"/>
        <v>-101</v>
      </c>
      <c r="Q330" s="7">
        <f t="shared" si="22"/>
        <v>5</v>
      </c>
      <c r="R330" s="7">
        <f t="shared" si="23"/>
        <v>5</v>
      </c>
      <c r="S330" s="5" t="s">
        <v>475</v>
      </c>
      <c r="T330" s="5">
        <v>100801</v>
      </c>
      <c r="U330" s="5" t="s">
        <v>32</v>
      </c>
      <c r="V330" s="5">
        <v>47040001</v>
      </c>
      <c r="W330" s="5" t="s">
        <v>28</v>
      </c>
    </row>
    <row r="331" spans="2:23" x14ac:dyDescent="0.25">
      <c r="B331" s="4">
        <v>51003433</v>
      </c>
      <c r="C331" s="4">
        <v>0</v>
      </c>
      <c r="D331" s="5">
        <v>21040011</v>
      </c>
      <c r="E331" s="4" t="s">
        <v>580</v>
      </c>
      <c r="F331" s="4">
        <v>1061</v>
      </c>
      <c r="G331" s="6">
        <v>39478</v>
      </c>
      <c r="H331" s="7">
        <v>245</v>
      </c>
      <c r="I331" s="7">
        <v>0</v>
      </c>
      <c r="J331" s="7">
        <v>0</v>
      </c>
      <c r="K331" s="7">
        <v>0</v>
      </c>
      <c r="L331" s="7">
        <f t="shared" si="20"/>
        <v>245</v>
      </c>
      <c r="M331" s="7">
        <v>-233</v>
      </c>
      <c r="N331" s="7">
        <v>0</v>
      </c>
      <c r="O331" s="7">
        <v>0</v>
      </c>
      <c r="P331" s="7">
        <f t="shared" si="21"/>
        <v>-233</v>
      </c>
      <c r="Q331" s="7">
        <f t="shared" si="22"/>
        <v>12</v>
      </c>
      <c r="R331" s="7">
        <f t="shared" si="23"/>
        <v>12</v>
      </c>
      <c r="S331" s="5" t="s">
        <v>475</v>
      </c>
      <c r="T331" s="5">
        <v>100801</v>
      </c>
      <c r="U331" s="5" t="s">
        <v>32</v>
      </c>
      <c r="V331" s="5">
        <v>47040001</v>
      </c>
      <c r="W331" s="5" t="s">
        <v>28</v>
      </c>
    </row>
    <row r="332" spans="2:23" x14ac:dyDescent="0.25">
      <c r="B332" s="4">
        <v>51003434</v>
      </c>
      <c r="C332" s="4">
        <v>0</v>
      </c>
      <c r="D332" s="5">
        <v>21040011</v>
      </c>
      <c r="E332" s="4" t="s">
        <v>580</v>
      </c>
      <c r="F332" s="4">
        <v>1061</v>
      </c>
      <c r="G332" s="6">
        <v>39478</v>
      </c>
      <c r="H332" s="7">
        <v>245</v>
      </c>
      <c r="I332" s="7">
        <v>0</v>
      </c>
      <c r="J332" s="7">
        <v>0</v>
      </c>
      <c r="K332" s="7">
        <v>0</v>
      </c>
      <c r="L332" s="7">
        <f t="shared" si="20"/>
        <v>245</v>
      </c>
      <c r="M332" s="7">
        <v>-233</v>
      </c>
      <c r="N332" s="7">
        <v>0</v>
      </c>
      <c r="O332" s="7">
        <v>0</v>
      </c>
      <c r="P332" s="7">
        <f t="shared" si="21"/>
        <v>-233</v>
      </c>
      <c r="Q332" s="7">
        <f t="shared" si="22"/>
        <v>12</v>
      </c>
      <c r="R332" s="7">
        <f t="shared" si="23"/>
        <v>12</v>
      </c>
      <c r="S332" s="5" t="s">
        <v>475</v>
      </c>
      <c r="T332" s="5">
        <v>100801</v>
      </c>
      <c r="U332" s="5" t="s">
        <v>32</v>
      </c>
      <c r="V332" s="5">
        <v>47040001</v>
      </c>
      <c r="W332" s="5" t="s">
        <v>28</v>
      </c>
    </row>
    <row r="333" spans="2:23" x14ac:dyDescent="0.25">
      <c r="B333" s="4">
        <v>51003439</v>
      </c>
      <c r="C333" s="4">
        <v>0</v>
      </c>
      <c r="D333" s="5">
        <v>21040011</v>
      </c>
      <c r="E333" s="4" t="s">
        <v>581</v>
      </c>
      <c r="F333" s="4">
        <v>1061</v>
      </c>
      <c r="G333" s="6">
        <v>39080</v>
      </c>
      <c r="H333" s="7">
        <v>308</v>
      </c>
      <c r="I333" s="7">
        <v>0</v>
      </c>
      <c r="J333" s="7">
        <v>0</v>
      </c>
      <c r="K333" s="7">
        <v>-308</v>
      </c>
      <c r="L333" s="7">
        <f t="shared" si="20"/>
        <v>0</v>
      </c>
      <c r="M333" s="7">
        <v>-293</v>
      </c>
      <c r="N333" s="7">
        <v>0</v>
      </c>
      <c r="O333" s="7">
        <v>293</v>
      </c>
      <c r="P333" s="7">
        <f t="shared" si="21"/>
        <v>0</v>
      </c>
      <c r="Q333" s="7">
        <f t="shared" si="22"/>
        <v>15</v>
      </c>
      <c r="R333" s="7">
        <f t="shared" si="23"/>
        <v>0</v>
      </c>
      <c r="S333" s="5" t="s">
        <v>475</v>
      </c>
      <c r="T333" s="5">
        <v>100801</v>
      </c>
      <c r="U333" s="5" t="s">
        <v>32</v>
      </c>
      <c r="V333" s="5">
        <v>47040001</v>
      </c>
      <c r="W333" s="5" t="s">
        <v>28</v>
      </c>
    </row>
    <row r="334" spans="2:23" x14ac:dyDescent="0.25">
      <c r="B334" s="4">
        <v>51003440</v>
      </c>
      <c r="C334" s="4">
        <v>0</v>
      </c>
      <c r="D334" s="5">
        <v>21040011</v>
      </c>
      <c r="E334" s="4" t="s">
        <v>582</v>
      </c>
      <c r="F334" s="4">
        <v>1062</v>
      </c>
      <c r="G334" s="6">
        <v>39077</v>
      </c>
      <c r="H334" s="7">
        <v>308</v>
      </c>
      <c r="I334" s="7">
        <v>0</v>
      </c>
      <c r="J334" s="7">
        <v>0</v>
      </c>
      <c r="K334" s="7">
        <v>-308</v>
      </c>
      <c r="L334" s="7">
        <f t="shared" si="20"/>
        <v>0</v>
      </c>
      <c r="M334" s="7">
        <v>-293</v>
      </c>
      <c r="N334" s="7">
        <v>0</v>
      </c>
      <c r="O334" s="7">
        <v>293</v>
      </c>
      <c r="P334" s="7">
        <f t="shared" si="21"/>
        <v>0</v>
      </c>
      <c r="Q334" s="7">
        <f t="shared" si="22"/>
        <v>15</v>
      </c>
      <c r="R334" s="7">
        <f t="shared" si="23"/>
        <v>0</v>
      </c>
      <c r="S334" s="5" t="s">
        <v>475</v>
      </c>
      <c r="T334" s="5">
        <v>100802</v>
      </c>
      <c r="U334" s="5" t="s">
        <v>27</v>
      </c>
      <c r="V334" s="5">
        <v>47040001</v>
      </c>
      <c r="W334" s="5" t="s">
        <v>28</v>
      </c>
    </row>
    <row r="335" spans="2:23" x14ac:dyDescent="0.25">
      <c r="B335" s="4">
        <v>51003444</v>
      </c>
      <c r="C335" s="4">
        <v>0</v>
      </c>
      <c r="D335" s="5">
        <v>21040011</v>
      </c>
      <c r="E335" s="4" t="s">
        <v>583</v>
      </c>
      <c r="F335" s="4">
        <v>1061</v>
      </c>
      <c r="G335" s="6">
        <v>39061</v>
      </c>
      <c r="H335" s="7">
        <v>327</v>
      </c>
      <c r="I335" s="7">
        <v>0</v>
      </c>
      <c r="J335" s="7">
        <v>0</v>
      </c>
      <c r="K335" s="7">
        <v>0</v>
      </c>
      <c r="L335" s="7">
        <f t="shared" si="20"/>
        <v>327</v>
      </c>
      <c r="M335" s="7">
        <v>-311</v>
      </c>
      <c r="N335" s="7">
        <v>0</v>
      </c>
      <c r="O335" s="7">
        <v>0</v>
      </c>
      <c r="P335" s="7">
        <f t="shared" si="21"/>
        <v>-311</v>
      </c>
      <c r="Q335" s="7">
        <f t="shared" si="22"/>
        <v>16</v>
      </c>
      <c r="R335" s="7">
        <f t="shared" si="23"/>
        <v>16</v>
      </c>
      <c r="S335" s="5" t="s">
        <v>475</v>
      </c>
      <c r="T335" s="5">
        <v>100801</v>
      </c>
      <c r="U335" s="5" t="s">
        <v>32</v>
      </c>
      <c r="V335" s="5">
        <v>47040001</v>
      </c>
      <c r="W335" s="5" t="s">
        <v>28</v>
      </c>
    </row>
    <row r="336" spans="2:23" x14ac:dyDescent="0.25">
      <c r="B336" s="4">
        <v>51003447</v>
      </c>
      <c r="C336" s="4">
        <v>0</v>
      </c>
      <c r="D336" s="5">
        <v>21040011</v>
      </c>
      <c r="E336" s="4" t="s">
        <v>480</v>
      </c>
      <c r="F336" s="4">
        <v>1061</v>
      </c>
      <c r="G336" s="6">
        <v>39016</v>
      </c>
      <c r="H336" s="7">
        <v>337</v>
      </c>
      <c r="I336" s="7">
        <v>0</v>
      </c>
      <c r="J336" s="7">
        <v>0</v>
      </c>
      <c r="K336" s="7">
        <v>0</v>
      </c>
      <c r="L336" s="7">
        <f t="shared" si="20"/>
        <v>337</v>
      </c>
      <c r="M336" s="7">
        <v>-320</v>
      </c>
      <c r="N336" s="7">
        <v>0</v>
      </c>
      <c r="O336" s="7">
        <v>0</v>
      </c>
      <c r="P336" s="7">
        <f t="shared" si="21"/>
        <v>-320</v>
      </c>
      <c r="Q336" s="7">
        <f t="shared" si="22"/>
        <v>17</v>
      </c>
      <c r="R336" s="7">
        <f t="shared" si="23"/>
        <v>17</v>
      </c>
      <c r="S336" s="5" t="s">
        <v>475</v>
      </c>
      <c r="T336" s="5">
        <v>100801</v>
      </c>
      <c r="U336" s="5" t="s">
        <v>32</v>
      </c>
      <c r="V336" s="5">
        <v>47040001</v>
      </c>
      <c r="W336" s="5" t="s">
        <v>28</v>
      </c>
    </row>
    <row r="337" spans="2:23" x14ac:dyDescent="0.25">
      <c r="B337" s="4">
        <v>51003448</v>
      </c>
      <c r="C337" s="4">
        <v>0</v>
      </c>
      <c r="D337" s="5">
        <v>21040011</v>
      </c>
      <c r="E337" s="4" t="s">
        <v>480</v>
      </c>
      <c r="F337" s="4">
        <v>1061</v>
      </c>
      <c r="G337" s="6">
        <v>39030</v>
      </c>
      <c r="H337" s="7">
        <v>337</v>
      </c>
      <c r="I337" s="7">
        <v>0</v>
      </c>
      <c r="J337" s="7">
        <v>0</v>
      </c>
      <c r="K337" s="7">
        <v>0</v>
      </c>
      <c r="L337" s="7">
        <f t="shared" si="20"/>
        <v>337</v>
      </c>
      <c r="M337" s="7">
        <v>-320</v>
      </c>
      <c r="N337" s="7">
        <v>0</v>
      </c>
      <c r="O337" s="7">
        <v>0</v>
      </c>
      <c r="P337" s="7">
        <f t="shared" si="21"/>
        <v>-320</v>
      </c>
      <c r="Q337" s="7">
        <f t="shared" si="22"/>
        <v>17</v>
      </c>
      <c r="R337" s="7">
        <f t="shared" si="23"/>
        <v>17</v>
      </c>
      <c r="S337" s="5" t="s">
        <v>475</v>
      </c>
      <c r="T337" s="5">
        <v>100801</v>
      </c>
      <c r="U337" s="5" t="s">
        <v>32</v>
      </c>
      <c r="V337" s="5">
        <v>47040001</v>
      </c>
      <c r="W337" s="5" t="s">
        <v>28</v>
      </c>
    </row>
    <row r="338" spans="2:23" x14ac:dyDescent="0.25">
      <c r="B338" s="4">
        <v>51003449</v>
      </c>
      <c r="C338" s="4">
        <v>0</v>
      </c>
      <c r="D338" s="5">
        <v>21040011</v>
      </c>
      <c r="E338" s="4" t="s">
        <v>584</v>
      </c>
      <c r="F338" s="4">
        <v>1061</v>
      </c>
      <c r="G338" s="6">
        <v>39447</v>
      </c>
      <c r="H338" s="7">
        <v>345</v>
      </c>
      <c r="I338" s="7">
        <v>0</v>
      </c>
      <c r="J338" s="7">
        <v>0</v>
      </c>
      <c r="K338" s="7">
        <v>0</v>
      </c>
      <c r="L338" s="7">
        <f t="shared" si="20"/>
        <v>345</v>
      </c>
      <c r="M338" s="7">
        <v>-328</v>
      </c>
      <c r="N338" s="7">
        <v>0</v>
      </c>
      <c r="O338" s="7">
        <v>0</v>
      </c>
      <c r="P338" s="7">
        <f t="shared" si="21"/>
        <v>-328</v>
      </c>
      <c r="Q338" s="7">
        <f t="shared" si="22"/>
        <v>17</v>
      </c>
      <c r="R338" s="7">
        <f t="shared" si="23"/>
        <v>17</v>
      </c>
      <c r="S338" s="5" t="s">
        <v>475</v>
      </c>
      <c r="T338" s="5">
        <v>100801</v>
      </c>
      <c r="U338" s="5" t="s">
        <v>32</v>
      </c>
      <c r="V338" s="5">
        <v>47040001</v>
      </c>
      <c r="W338" s="5" t="s">
        <v>28</v>
      </c>
    </row>
    <row r="339" spans="2:23" x14ac:dyDescent="0.25">
      <c r="B339" s="4">
        <v>51003450</v>
      </c>
      <c r="C339" s="4">
        <v>0</v>
      </c>
      <c r="D339" s="5">
        <v>21040011</v>
      </c>
      <c r="E339" s="4" t="s">
        <v>584</v>
      </c>
      <c r="F339" s="4">
        <v>1061</v>
      </c>
      <c r="G339" s="6">
        <v>39447</v>
      </c>
      <c r="H339" s="7">
        <v>345</v>
      </c>
      <c r="I339" s="7">
        <v>0</v>
      </c>
      <c r="J339" s="7">
        <v>0</v>
      </c>
      <c r="K339" s="7">
        <v>0</v>
      </c>
      <c r="L339" s="7">
        <f t="shared" si="20"/>
        <v>345</v>
      </c>
      <c r="M339" s="7">
        <v>-328</v>
      </c>
      <c r="N339" s="7">
        <v>0</v>
      </c>
      <c r="O339" s="7">
        <v>0</v>
      </c>
      <c r="P339" s="7">
        <f t="shared" si="21"/>
        <v>-328</v>
      </c>
      <c r="Q339" s="7">
        <f t="shared" si="22"/>
        <v>17</v>
      </c>
      <c r="R339" s="7">
        <f t="shared" si="23"/>
        <v>17</v>
      </c>
      <c r="S339" s="5" t="s">
        <v>475</v>
      </c>
      <c r="T339" s="5">
        <v>100801</v>
      </c>
      <c r="U339" s="5" t="s">
        <v>32</v>
      </c>
      <c r="V339" s="5">
        <v>47040001</v>
      </c>
      <c r="W339" s="5" t="s">
        <v>28</v>
      </c>
    </row>
    <row r="340" spans="2:23" x14ac:dyDescent="0.25">
      <c r="B340" s="4">
        <v>51003451</v>
      </c>
      <c r="C340" s="4">
        <v>0</v>
      </c>
      <c r="D340" s="5">
        <v>21040011</v>
      </c>
      <c r="E340" s="4" t="s">
        <v>584</v>
      </c>
      <c r="F340" s="4">
        <v>1061</v>
      </c>
      <c r="G340" s="6">
        <v>39447</v>
      </c>
      <c r="H340" s="7">
        <v>345</v>
      </c>
      <c r="I340" s="7">
        <v>0</v>
      </c>
      <c r="J340" s="7">
        <v>0</v>
      </c>
      <c r="K340" s="7">
        <v>0</v>
      </c>
      <c r="L340" s="7">
        <f t="shared" si="20"/>
        <v>345</v>
      </c>
      <c r="M340" s="7">
        <v>-328</v>
      </c>
      <c r="N340" s="7">
        <v>0</v>
      </c>
      <c r="O340" s="7">
        <v>0</v>
      </c>
      <c r="P340" s="7">
        <f t="shared" si="21"/>
        <v>-328</v>
      </c>
      <c r="Q340" s="7">
        <f t="shared" si="22"/>
        <v>17</v>
      </c>
      <c r="R340" s="7">
        <f t="shared" si="23"/>
        <v>17</v>
      </c>
      <c r="S340" s="5" t="s">
        <v>475</v>
      </c>
      <c r="T340" s="5">
        <v>100801</v>
      </c>
      <c r="U340" s="5" t="s">
        <v>32</v>
      </c>
      <c r="V340" s="5">
        <v>47040001</v>
      </c>
      <c r="W340" s="5" t="s">
        <v>28</v>
      </c>
    </row>
    <row r="341" spans="2:23" x14ac:dyDescent="0.25">
      <c r="B341" s="4">
        <v>51003452</v>
      </c>
      <c r="C341" s="4">
        <v>0</v>
      </c>
      <c r="D341" s="5">
        <v>21040011</v>
      </c>
      <c r="E341" s="4" t="s">
        <v>584</v>
      </c>
      <c r="F341" s="4">
        <v>1061</v>
      </c>
      <c r="G341" s="6">
        <v>39447</v>
      </c>
      <c r="H341" s="7">
        <v>345</v>
      </c>
      <c r="I341" s="7">
        <v>0</v>
      </c>
      <c r="J341" s="7">
        <v>0</v>
      </c>
      <c r="K341" s="7">
        <v>0</v>
      </c>
      <c r="L341" s="7">
        <f t="shared" si="20"/>
        <v>345</v>
      </c>
      <c r="M341" s="7">
        <v>-328</v>
      </c>
      <c r="N341" s="7">
        <v>0</v>
      </c>
      <c r="O341" s="7">
        <v>0</v>
      </c>
      <c r="P341" s="7">
        <f t="shared" si="21"/>
        <v>-328</v>
      </c>
      <c r="Q341" s="7">
        <f t="shared" si="22"/>
        <v>17</v>
      </c>
      <c r="R341" s="7">
        <f t="shared" si="23"/>
        <v>17</v>
      </c>
      <c r="S341" s="5" t="s">
        <v>475</v>
      </c>
      <c r="T341" s="5">
        <v>100801</v>
      </c>
      <c r="U341" s="5" t="s">
        <v>32</v>
      </c>
      <c r="V341" s="5">
        <v>47040001</v>
      </c>
      <c r="W341" s="5" t="s">
        <v>28</v>
      </c>
    </row>
    <row r="342" spans="2:23" x14ac:dyDescent="0.25">
      <c r="B342" s="4">
        <v>51003453</v>
      </c>
      <c r="C342" s="4">
        <v>0</v>
      </c>
      <c r="D342" s="5">
        <v>21040011</v>
      </c>
      <c r="E342" s="4" t="s">
        <v>584</v>
      </c>
      <c r="F342" s="4">
        <v>1061</v>
      </c>
      <c r="G342" s="6">
        <v>39447</v>
      </c>
      <c r="H342" s="7">
        <v>345</v>
      </c>
      <c r="I342" s="7">
        <v>0</v>
      </c>
      <c r="J342" s="7">
        <v>0</v>
      </c>
      <c r="K342" s="7">
        <v>0</v>
      </c>
      <c r="L342" s="7">
        <f t="shared" si="20"/>
        <v>345</v>
      </c>
      <c r="M342" s="7">
        <v>-328</v>
      </c>
      <c r="N342" s="7">
        <v>0</v>
      </c>
      <c r="O342" s="7">
        <v>0</v>
      </c>
      <c r="P342" s="7">
        <f t="shared" si="21"/>
        <v>-328</v>
      </c>
      <c r="Q342" s="7">
        <f t="shared" si="22"/>
        <v>17</v>
      </c>
      <c r="R342" s="7">
        <f t="shared" si="23"/>
        <v>17</v>
      </c>
      <c r="S342" s="5" t="s">
        <v>475</v>
      </c>
      <c r="T342" s="5">
        <v>100801</v>
      </c>
      <c r="U342" s="5" t="s">
        <v>32</v>
      </c>
      <c r="V342" s="5">
        <v>47040001</v>
      </c>
      <c r="W342" s="5" t="s">
        <v>28</v>
      </c>
    </row>
    <row r="343" spans="2:23" x14ac:dyDescent="0.25">
      <c r="B343" s="4">
        <v>51003454</v>
      </c>
      <c r="C343" s="4">
        <v>0</v>
      </c>
      <c r="D343" s="5">
        <v>21040011</v>
      </c>
      <c r="E343" s="4" t="s">
        <v>584</v>
      </c>
      <c r="F343" s="4">
        <v>1061</v>
      </c>
      <c r="G343" s="6">
        <v>39447</v>
      </c>
      <c r="H343" s="7">
        <v>345</v>
      </c>
      <c r="I343" s="7">
        <v>0</v>
      </c>
      <c r="J343" s="7">
        <v>0</v>
      </c>
      <c r="K343" s="7">
        <v>0</v>
      </c>
      <c r="L343" s="7">
        <f t="shared" si="20"/>
        <v>345</v>
      </c>
      <c r="M343" s="7">
        <v>-328</v>
      </c>
      <c r="N343" s="7">
        <v>0</v>
      </c>
      <c r="O343" s="7">
        <v>0</v>
      </c>
      <c r="P343" s="7">
        <f t="shared" si="21"/>
        <v>-328</v>
      </c>
      <c r="Q343" s="7">
        <f t="shared" si="22"/>
        <v>17</v>
      </c>
      <c r="R343" s="7">
        <f t="shared" si="23"/>
        <v>17</v>
      </c>
      <c r="S343" s="5" t="s">
        <v>475</v>
      </c>
      <c r="T343" s="5">
        <v>100801</v>
      </c>
      <c r="U343" s="5" t="s">
        <v>32</v>
      </c>
      <c r="V343" s="5">
        <v>47040001</v>
      </c>
      <c r="W343" s="5" t="s">
        <v>28</v>
      </c>
    </row>
    <row r="344" spans="2:23" x14ac:dyDescent="0.25">
      <c r="B344" s="4">
        <v>51003456</v>
      </c>
      <c r="C344" s="4">
        <v>0</v>
      </c>
      <c r="D344" s="5">
        <v>21040011</v>
      </c>
      <c r="E344" s="4" t="s">
        <v>585</v>
      </c>
      <c r="F344" s="4">
        <v>1061</v>
      </c>
      <c r="G344" s="6">
        <v>38842</v>
      </c>
      <c r="H344" s="7">
        <v>373</v>
      </c>
      <c r="I344" s="7">
        <v>0</v>
      </c>
      <c r="J344" s="7">
        <v>0</v>
      </c>
      <c r="K344" s="7">
        <v>0</v>
      </c>
      <c r="L344" s="7">
        <f t="shared" si="20"/>
        <v>373</v>
      </c>
      <c r="M344" s="7">
        <v>-354</v>
      </c>
      <c r="N344" s="7">
        <v>0</v>
      </c>
      <c r="O344" s="7">
        <v>0</v>
      </c>
      <c r="P344" s="7">
        <f t="shared" si="21"/>
        <v>-354</v>
      </c>
      <c r="Q344" s="7">
        <f t="shared" si="22"/>
        <v>19</v>
      </c>
      <c r="R344" s="7">
        <f t="shared" si="23"/>
        <v>19</v>
      </c>
      <c r="S344" s="5" t="s">
        <v>475</v>
      </c>
      <c r="T344" s="5">
        <v>100801</v>
      </c>
      <c r="U344" s="5" t="s">
        <v>32</v>
      </c>
      <c r="V344" s="5">
        <v>47040001</v>
      </c>
      <c r="W344" s="5" t="s">
        <v>28</v>
      </c>
    </row>
    <row r="345" spans="2:23" x14ac:dyDescent="0.25">
      <c r="B345" s="4">
        <v>51003459</v>
      </c>
      <c r="C345" s="4">
        <v>0</v>
      </c>
      <c r="D345" s="5">
        <v>21040011</v>
      </c>
      <c r="E345" s="4" t="s">
        <v>586</v>
      </c>
      <c r="F345" s="4">
        <v>1061</v>
      </c>
      <c r="G345" s="6">
        <v>38990</v>
      </c>
      <c r="H345" s="7">
        <v>424</v>
      </c>
      <c r="I345" s="7">
        <v>0</v>
      </c>
      <c r="J345" s="7">
        <v>0</v>
      </c>
      <c r="K345" s="7">
        <v>0</v>
      </c>
      <c r="L345" s="7">
        <f t="shared" si="20"/>
        <v>424</v>
      </c>
      <c r="M345" s="7">
        <v>-402</v>
      </c>
      <c r="N345" s="7">
        <v>0</v>
      </c>
      <c r="O345" s="7">
        <v>0</v>
      </c>
      <c r="P345" s="7">
        <f t="shared" si="21"/>
        <v>-402</v>
      </c>
      <c r="Q345" s="7">
        <f t="shared" si="22"/>
        <v>22</v>
      </c>
      <c r="R345" s="7">
        <f t="shared" si="23"/>
        <v>22</v>
      </c>
      <c r="S345" s="5" t="s">
        <v>475</v>
      </c>
      <c r="T345" s="5">
        <v>100801</v>
      </c>
      <c r="U345" s="5" t="s">
        <v>32</v>
      </c>
      <c r="V345" s="5">
        <v>47040001</v>
      </c>
      <c r="W345" s="5" t="s">
        <v>28</v>
      </c>
    </row>
    <row r="346" spans="2:23" x14ac:dyDescent="0.25">
      <c r="B346" s="4">
        <v>51003460</v>
      </c>
      <c r="C346" s="4">
        <v>0</v>
      </c>
      <c r="D346" s="5">
        <v>21040011</v>
      </c>
      <c r="E346" s="4" t="s">
        <v>587</v>
      </c>
      <c r="F346" s="4">
        <v>1062</v>
      </c>
      <c r="G346" s="6">
        <v>38899</v>
      </c>
      <c r="H346" s="7">
        <v>424</v>
      </c>
      <c r="I346" s="7">
        <v>0</v>
      </c>
      <c r="J346" s="7">
        <v>0</v>
      </c>
      <c r="K346" s="7">
        <v>0</v>
      </c>
      <c r="L346" s="7">
        <f t="shared" si="20"/>
        <v>424</v>
      </c>
      <c r="M346" s="7">
        <v>-403</v>
      </c>
      <c r="N346" s="7">
        <v>0</v>
      </c>
      <c r="O346" s="7">
        <v>0</v>
      </c>
      <c r="P346" s="7">
        <f t="shared" si="21"/>
        <v>-403</v>
      </c>
      <c r="Q346" s="7">
        <f t="shared" si="22"/>
        <v>21</v>
      </c>
      <c r="R346" s="7">
        <f t="shared" si="23"/>
        <v>21</v>
      </c>
      <c r="S346" s="5" t="s">
        <v>475</v>
      </c>
      <c r="T346" s="5">
        <v>100802</v>
      </c>
      <c r="U346" s="5" t="s">
        <v>27</v>
      </c>
      <c r="V346" s="5">
        <v>47040001</v>
      </c>
      <c r="W346" s="5" t="s">
        <v>28</v>
      </c>
    </row>
    <row r="347" spans="2:23" x14ac:dyDescent="0.25">
      <c r="B347" s="4">
        <v>51003475</v>
      </c>
      <c r="C347" s="4">
        <v>0</v>
      </c>
      <c r="D347" s="5">
        <v>21040011</v>
      </c>
      <c r="E347" s="4" t="s">
        <v>588</v>
      </c>
      <c r="F347" s="4">
        <v>1062</v>
      </c>
      <c r="G347" s="6">
        <v>39077</v>
      </c>
      <c r="H347" s="7">
        <v>436</v>
      </c>
      <c r="I347" s="7">
        <v>0</v>
      </c>
      <c r="J347" s="7">
        <v>0</v>
      </c>
      <c r="K347" s="7">
        <v>-436</v>
      </c>
      <c r="L347" s="7">
        <f t="shared" si="20"/>
        <v>0</v>
      </c>
      <c r="M347" s="7">
        <v>-415</v>
      </c>
      <c r="N347" s="7">
        <v>0</v>
      </c>
      <c r="O347" s="7">
        <v>415</v>
      </c>
      <c r="P347" s="7">
        <f t="shared" si="21"/>
        <v>0</v>
      </c>
      <c r="Q347" s="7">
        <f t="shared" si="22"/>
        <v>21</v>
      </c>
      <c r="R347" s="7">
        <f t="shared" si="23"/>
        <v>0</v>
      </c>
      <c r="S347" s="5" t="s">
        <v>475</v>
      </c>
      <c r="T347" s="5">
        <v>100802</v>
      </c>
      <c r="U347" s="5" t="s">
        <v>27</v>
      </c>
      <c r="V347" s="5">
        <v>47040001</v>
      </c>
      <c r="W347" s="5" t="s">
        <v>28</v>
      </c>
    </row>
    <row r="348" spans="2:23" x14ac:dyDescent="0.25">
      <c r="B348" s="4">
        <v>51003486</v>
      </c>
      <c r="C348" s="4">
        <v>0</v>
      </c>
      <c r="D348" s="5">
        <v>21040011</v>
      </c>
      <c r="E348" s="4" t="s">
        <v>589</v>
      </c>
      <c r="F348" s="4">
        <v>1061</v>
      </c>
      <c r="G348" s="6">
        <v>38871</v>
      </c>
      <c r="H348" s="7">
        <v>450</v>
      </c>
      <c r="I348" s="7">
        <v>0</v>
      </c>
      <c r="J348" s="7">
        <v>0</v>
      </c>
      <c r="K348" s="7">
        <v>0</v>
      </c>
      <c r="L348" s="7">
        <f t="shared" si="20"/>
        <v>450</v>
      </c>
      <c r="M348" s="7">
        <v>-427</v>
      </c>
      <c r="N348" s="7">
        <v>0</v>
      </c>
      <c r="O348" s="7">
        <v>0</v>
      </c>
      <c r="P348" s="7">
        <f t="shared" si="21"/>
        <v>-427</v>
      </c>
      <c r="Q348" s="7">
        <f t="shared" si="22"/>
        <v>23</v>
      </c>
      <c r="R348" s="7">
        <f t="shared" si="23"/>
        <v>23</v>
      </c>
      <c r="S348" s="5" t="s">
        <v>475</v>
      </c>
      <c r="T348" s="5">
        <v>100801</v>
      </c>
      <c r="U348" s="5" t="s">
        <v>32</v>
      </c>
      <c r="V348" s="5">
        <v>47040001</v>
      </c>
      <c r="W348" s="5" t="s">
        <v>28</v>
      </c>
    </row>
    <row r="349" spans="2:23" x14ac:dyDescent="0.25">
      <c r="B349" s="4">
        <v>51003495</v>
      </c>
      <c r="C349" s="4">
        <v>0</v>
      </c>
      <c r="D349" s="5">
        <v>21040011</v>
      </c>
      <c r="E349" s="4" t="s">
        <v>590</v>
      </c>
      <c r="F349" s="4">
        <v>1061</v>
      </c>
      <c r="G349" s="6">
        <v>39505</v>
      </c>
      <c r="H349" s="7">
        <v>519</v>
      </c>
      <c r="I349" s="7">
        <v>0</v>
      </c>
      <c r="J349" s="7">
        <v>0</v>
      </c>
      <c r="K349" s="7">
        <v>0</v>
      </c>
      <c r="L349" s="7">
        <f t="shared" si="20"/>
        <v>519</v>
      </c>
      <c r="M349" s="7">
        <v>-493</v>
      </c>
      <c r="N349" s="7">
        <v>0</v>
      </c>
      <c r="O349" s="7">
        <v>0</v>
      </c>
      <c r="P349" s="7">
        <f t="shared" si="21"/>
        <v>-493</v>
      </c>
      <c r="Q349" s="7">
        <f t="shared" si="22"/>
        <v>26</v>
      </c>
      <c r="R349" s="7">
        <f t="shared" si="23"/>
        <v>26</v>
      </c>
      <c r="S349" s="5" t="s">
        <v>475</v>
      </c>
      <c r="T349" s="5">
        <v>100801</v>
      </c>
      <c r="U349" s="5" t="s">
        <v>32</v>
      </c>
      <c r="V349" s="5">
        <v>47040001</v>
      </c>
      <c r="W349" s="5" t="s">
        <v>28</v>
      </c>
    </row>
    <row r="350" spans="2:23" x14ac:dyDescent="0.25">
      <c r="B350" s="4">
        <v>51003496</v>
      </c>
      <c r="C350" s="4">
        <v>0</v>
      </c>
      <c r="D350" s="5">
        <v>21040011</v>
      </c>
      <c r="E350" s="4" t="s">
        <v>591</v>
      </c>
      <c r="F350" s="4">
        <v>1061</v>
      </c>
      <c r="G350" s="6">
        <v>39478</v>
      </c>
      <c r="H350" s="7">
        <v>519</v>
      </c>
      <c r="I350" s="7">
        <v>0</v>
      </c>
      <c r="J350" s="7">
        <v>0</v>
      </c>
      <c r="K350" s="7">
        <v>0</v>
      </c>
      <c r="L350" s="7">
        <f t="shared" si="20"/>
        <v>519</v>
      </c>
      <c r="M350" s="7">
        <v>-494</v>
      </c>
      <c r="N350" s="7">
        <v>0</v>
      </c>
      <c r="O350" s="7">
        <v>0</v>
      </c>
      <c r="P350" s="7">
        <f t="shared" si="21"/>
        <v>-494</v>
      </c>
      <c r="Q350" s="7">
        <f t="shared" si="22"/>
        <v>25</v>
      </c>
      <c r="R350" s="7">
        <f t="shared" si="23"/>
        <v>25</v>
      </c>
      <c r="S350" s="5" t="s">
        <v>475</v>
      </c>
      <c r="T350" s="5">
        <v>100801</v>
      </c>
      <c r="U350" s="5" t="s">
        <v>32</v>
      </c>
      <c r="V350" s="5">
        <v>47040001</v>
      </c>
      <c r="W350" s="5" t="s">
        <v>28</v>
      </c>
    </row>
    <row r="351" spans="2:23" x14ac:dyDescent="0.25">
      <c r="B351" s="4">
        <v>51003497</v>
      </c>
      <c r="C351" s="4">
        <v>0</v>
      </c>
      <c r="D351" s="5">
        <v>21040011</v>
      </c>
      <c r="E351" s="4" t="s">
        <v>591</v>
      </c>
      <c r="F351" s="4">
        <v>1061</v>
      </c>
      <c r="G351" s="6">
        <v>39478</v>
      </c>
      <c r="H351" s="7">
        <v>519</v>
      </c>
      <c r="I351" s="7">
        <v>0</v>
      </c>
      <c r="J351" s="7">
        <v>0</v>
      </c>
      <c r="K351" s="7">
        <v>0</v>
      </c>
      <c r="L351" s="7">
        <f t="shared" si="20"/>
        <v>519</v>
      </c>
      <c r="M351" s="7">
        <v>-494</v>
      </c>
      <c r="N351" s="7">
        <v>0</v>
      </c>
      <c r="O351" s="7">
        <v>0</v>
      </c>
      <c r="P351" s="7">
        <f t="shared" si="21"/>
        <v>-494</v>
      </c>
      <c r="Q351" s="7">
        <f t="shared" si="22"/>
        <v>25</v>
      </c>
      <c r="R351" s="7">
        <f t="shared" si="23"/>
        <v>25</v>
      </c>
      <c r="S351" s="5" t="s">
        <v>475</v>
      </c>
      <c r="T351" s="5">
        <v>100801</v>
      </c>
      <c r="U351" s="5" t="s">
        <v>32</v>
      </c>
      <c r="V351" s="5">
        <v>47040001</v>
      </c>
      <c r="W351" s="5" t="s">
        <v>28</v>
      </c>
    </row>
    <row r="352" spans="2:23" x14ac:dyDescent="0.25">
      <c r="B352" s="4">
        <v>51003498</v>
      </c>
      <c r="C352" s="4">
        <v>0</v>
      </c>
      <c r="D352" s="5">
        <v>21040011</v>
      </c>
      <c r="E352" s="4" t="s">
        <v>591</v>
      </c>
      <c r="F352" s="4">
        <v>1061</v>
      </c>
      <c r="G352" s="6">
        <v>39478</v>
      </c>
      <c r="H352" s="7">
        <v>519</v>
      </c>
      <c r="I352" s="7">
        <v>0</v>
      </c>
      <c r="J352" s="7">
        <v>0</v>
      </c>
      <c r="K352" s="7">
        <v>0</v>
      </c>
      <c r="L352" s="7">
        <f t="shared" si="20"/>
        <v>519</v>
      </c>
      <c r="M352" s="7">
        <v>-494</v>
      </c>
      <c r="N352" s="7">
        <v>0</v>
      </c>
      <c r="O352" s="7">
        <v>0</v>
      </c>
      <c r="P352" s="7">
        <f t="shared" si="21"/>
        <v>-494</v>
      </c>
      <c r="Q352" s="7">
        <f t="shared" si="22"/>
        <v>25</v>
      </c>
      <c r="R352" s="7">
        <f t="shared" si="23"/>
        <v>25</v>
      </c>
      <c r="S352" s="5" t="s">
        <v>475</v>
      </c>
      <c r="T352" s="5">
        <v>100801</v>
      </c>
      <c r="U352" s="5" t="s">
        <v>32</v>
      </c>
      <c r="V352" s="5">
        <v>47040001</v>
      </c>
      <c r="W352" s="5" t="s">
        <v>28</v>
      </c>
    </row>
    <row r="353" spans="2:23" x14ac:dyDescent="0.25">
      <c r="B353" s="4">
        <v>51003499</v>
      </c>
      <c r="C353" s="4">
        <v>0</v>
      </c>
      <c r="D353" s="5">
        <v>21040011</v>
      </c>
      <c r="E353" s="4" t="s">
        <v>592</v>
      </c>
      <c r="F353" s="4">
        <v>1061</v>
      </c>
      <c r="G353" s="6">
        <v>39513</v>
      </c>
      <c r="H353" s="7">
        <v>519</v>
      </c>
      <c r="I353" s="7">
        <v>0</v>
      </c>
      <c r="J353" s="7">
        <v>0</v>
      </c>
      <c r="K353" s="7">
        <v>0</v>
      </c>
      <c r="L353" s="7">
        <f t="shared" si="20"/>
        <v>519</v>
      </c>
      <c r="M353" s="7">
        <v>-493</v>
      </c>
      <c r="N353" s="7">
        <v>0</v>
      </c>
      <c r="O353" s="7">
        <v>0</v>
      </c>
      <c r="P353" s="7">
        <f t="shared" si="21"/>
        <v>-493</v>
      </c>
      <c r="Q353" s="7">
        <f t="shared" si="22"/>
        <v>26</v>
      </c>
      <c r="R353" s="7">
        <f t="shared" si="23"/>
        <v>26</v>
      </c>
      <c r="S353" s="5" t="s">
        <v>475</v>
      </c>
      <c r="T353" s="5">
        <v>100801</v>
      </c>
      <c r="U353" s="5" t="s">
        <v>32</v>
      </c>
      <c r="V353" s="5">
        <v>47040001</v>
      </c>
      <c r="W353" s="5" t="s">
        <v>28</v>
      </c>
    </row>
    <row r="354" spans="2:23" x14ac:dyDescent="0.25">
      <c r="B354" s="4">
        <v>51003515</v>
      </c>
      <c r="C354" s="4">
        <v>0</v>
      </c>
      <c r="D354" s="5">
        <v>21040011</v>
      </c>
      <c r="E354" s="4" t="s">
        <v>583</v>
      </c>
      <c r="F354" s="4">
        <v>1061</v>
      </c>
      <c r="G354" s="6">
        <v>39072</v>
      </c>
      <c r="H354" s="7">
        <v>653</v>
      </c>
      <c r="I354" s="7">
        <v>0</v>
      </c>
      <c r="J354" s="7">
        <v>0</v>
      </c>
      <c r="K354" s="7">
        <v>0</v>
      </c>
      <c r="L354" s="7">
        <f t="shared" si="20"/>
        <v>653</v>
      </c>
      <c r="M354" s="7">
        <v>-620</v>
      </c>
      <c r="N354" s="7">
        <v>0</v>
      </c>
      <c r="O354" s="7">
        <v>0</v>
      </c>
      <c r="P354" s="7">
        <f t="shared" si="21"/>
        <v>-620</v>
      </c>
      <c r="Q354" s="7">
        <f t="shared" si="22"/>
        <v>33</v>
      </c>
      <c r="R354" s="7">
        <f t="shared" si="23"/>
        <v>33</v>
      </c>
      <c r="S354" s="5" t="s">
        <v>475</v>
      </c>
      <c r="T354" s="5">
        <v>100801</v>
      </c>
      <c r="U354" s="5" t="s">
        <v>32</v>
      </c>
      <c r="V354" s="5">
        <v>47040001</v>
      </c>
      <c r="W354" s="5" t="s">
        <v>28</v>
      </c>
    </row>
    <row r="355" spans="2:23" x14ac:dyDescent="0.25">
      <c r="B355" s="4">
        <v>51003516</v>
      </c>
      <c r="C355" s="4">
        <v>0</v>
      </c>
      <c r="D355" s="5">
        <v>21040011</v>
      </c>
      <c r="E355" s="4" t="s">
        <v>583</v>
      </c>
      <c r="F355" s="4">
        <v>1061</v>
      </c>
      <c r="G355" s="6">
        <v>39058</v>
      </c>
      <c r="H355" s="7">
        <v>665</v>
      </c>
      <c r="I355" s="7">
        <v>0</v>
      </c>
      <c r="J355" s="7">
        <v>0</v>
      </c>
      <c r="K355" s="7">
        <v>0</v>
      </c>
      <c r="L355" s="7">
        <f t="shared" si="20"/>
        <v>665</v>
      </c>
      <c r="M355" s="7">
        <v>-632</v>
      </c>
      <c r="N355" s="7">
        <v>0</v>
      </c>
      <c r="O355" s="7">
        <v>0</v>
      </c>
      <c r="P355" s="7">
        <f t="shared" si="21"/>
        <v>-632</v>
      </c>
      <c r="Q355" s="7">
        <f t="shared" si="22"/>
        <v>33</v>
      </c>
      <c r="R355" s="7">
        <f t="shared" si="23"/>
        <v>33</v>
      </c>
      <c r="S355" s="5" t="s">
        <v>475</v>
      </c>
      <c r="T355" s="5">
        <v>100801</v>
      </c>
      <c r="U355" s="5" t="s">
        <v>32</v>
      </c>
      <c r="V355" s="5">
        <v>47040001</v>
      </c>
      <c r="W355" s="5" t="s">
        <v>28</v>
      </c>
    </row>
    <row r="356" spans="2:23" x14ac:dyDescent="0.25">
      <c r="B356" s="4">
        <v>51003558</v>
      </c>
      <c r="C356" s="4">
        <v>0</v>
      </c>
      <c r="D356" s="5">
        <v>21040011</v>
      </c>
      <c r="E356" s="4" t="s">
        <v>593</v>
      </c>
      <c r="F356" s="4">
        <v>1061</v>
      </c>
      <c r="G356" s="6">
        <v>39070</v>
      </c>
      <c r="H356" s="7">
        <v>848</v>
      </c>
      <c r="I356" s="7">
        <v>0</v>
      </c>
      <c r="J356" s="7">
        <v>0</v>
      </c>
      <c r="K356" s="7">
        <v>0</v>
      </c>
      <c r="L356" s="7">
        <f t="shared" si="20"/>
        <v>848</v>
      </c>
      <c r="M356" s="7">
        <v>-806</v>
      </c>
      <c r="N356" s="7">
        <v>0</v>
      </c>
      <c r="O356" s="7">
        <v>0</v>
      </c>
      <c r="P356" s="7">
        <f t="shared" si="21"/>
        <v>-806</v>
      </c>
      <c r="Q356" s="7">
        <f t="shared" si="22"/>
        <v>42</v>
      </c>
      <c r="R356" s="7">
        <f t="shared" si="23"/>
        <v>42</v>
      </c>
      <c r="S356" s="5" t="s">
        <v>475</v>
      </c>
      <c r="T356" s="5">
        <v>100801</v>
      </c>
      <c r="U356" s="5" t="s">
        <v>32</v>
      </c>
      <c r="V356" s="5">
        <v>47040001</v>
      </c>
      <c r="W356" s="5" t="s">
        <v>28</v>
      </c>
    </row>
    <row r="357" spans="2:23" x14ac:dyDescent="0.25">
      <c r="B357" s="4">
        <v>51003575</v>
      </c>
      <c r="C357" s="4">
        <v>0</v>
      </c>
      <c r="D357" s="5">
        <v>21040011</v>
      </c>
      <c r="E357" s="4" t="s">
        <v>583</v>
      </c>
      <c r="F357" s="4">
        <v>1061</v>
      </c>
      <c r="G357" s="6">
        <v>39061</v>
      </c>
      <c r="H357" s="7">
        <v>979</v>
      </c>
      <c r="I357" s="7">
        <v>0</v>
      </c>
      <c r="J357" s="7">
        <v>0</v>
      </c>
      <c r="K357" s="7">
        <v>0</v>
      </c>
      <c r="L357" s="7">
        <f t="shared" si="20"/>
        <v>979</v>
      </c>
      <c r="M357" s="7">
        <v>-931</v>
      </c>
      <c r="N357" s="7">
        <v>0</v>
      </c>
      <c r="O357" s="7">
        <v>0</v>
      </c>
      <c r="P357" s="7">
        <f t="shared" si="21"/>
        <v>-931</v>
      </c>
      <c r="Q357" s="7">
        <f t="shared" si="22"/>
        <v>48</v>
      </c>
      <c r="R357" s="7">
        <f t="shared" si="23"/>
        <v>48</v>
      </c>
      <c r="S357" s="5" t="s">
        <v>475</v>
      </c>
      <c r="T357" s="5">
        <v>100801</v>
      </c>
      <c r="U357" s="5" t="s">
        <v>32</v>
      </c>
      <c r="V357" s="5">
        <v>47040001</v>
      </c>
      <c r="W357" s="5" t="s">
        <v>28</v>
      </c>
    </row>
    <row r="358" spans="2:23" x14ac:dyDescent="0.25">
      <c r="B358" s="4">
        <v>51003592</v>
      </c>
      <c r="C358" s="4">
        <v>0</v>
      </c>
      <c r="D358" s="5">
        <v>21040011</v>
      </c>
      <c r="E358" s="4" t="s">
        <v>586</v>
      </c>
      <c r="F358" s="4">
        <v>1061</v>
      </c>
      <c r="G358" s="6">
        <v>38789</v>
      </c>
      <c r="H358" s="7">
        <v>1120</v>
      </c>
      <c r="I358" s="7">
        <v>0</v>
      </c>
      <c r="J358" s="7">
        <v>0</v>
      </c>
      <c r="K358" s="7">
        <v>0</v>
      </c>
      <c r="L358" s="7">
        <f t="shared" si="20"/>
        <v>1120</v>
      </c>
      <c r="M358" s="7">
        <v>-1064</v>
      </c>
      <c r="N358" s="7">
        <v>0</v>
      </c>
      <c r="O358" s="7">
        <v>0</v>
      </c>
      <c r="P358" s="7">
        <f t="shared" si="21"/>
        <v>-1064</v>
      </c>
      <c r="Q358" s="7">
        <f t="shared" si="22"/>
        <v>56</v>
      </c>
      <c r="R358" s="7">
        <f t="shared" si="23"/>
        <v>56</v>
      </c>
      <c r="S358" s="5" t="s">
        <v>475</v>
      </c>
      <c r="T358" s="5">
        <v>100801</v>
      </c>
      <c r="U358" s="5" t="s">
        <v>32</v>
      </c>
      <c r="V358" s="5">
        <v>47040001</v>
      </c>
      <c r="W358" s="5" t="s">
        <v>28</v>
      </c>
    </row>
    <row r="359" spans="2:23" x14ac:dyDescent="0.25">
      <c r="B359" s="4">
        <v>51003595</v>
      </c>
      <c r="C359" s="4">
        <v>0</v>
      </c>
      <c r="D359" s="5">
        <v>21040011</v>
      </c>
      <c r="E359" s="4" t="s">
        <v>588</v>
      </c>
      <c r="F359" s="4">
        <v>1062</v>
      </c>
      <c r="G359" s="6">
        <v>39077</v>
      </c>
      <c r="H359" s="7">
        <v>1187</v>
      </c>
      <c r="I359" s="7">
        <v>0</v>
      </c>
      <c r="J359" s="7">
        <v>0</v>
      </c>
      <c r="K359" s="7">
        <v>-1187</v>
      </c>
      <c r="L359" s="7">
        <f t="shared" si="20"/>
        <v>0</v>
      </c>
      <c r="M359" s="7">
        <v>-1128</v>
      </c>
      <c r="N359" s="7">
        <v>0</v>
      </c>
      <c r="O359" s="7">
        <v>1128</v>
      </c>
      <c r="P359" s="7">
        <f t="shared" si="21"/>
        <v>0</v>
      </c>
      <c r="Q359" s="7">
        <f t="shared" si="22"/>
        <v>59</v>
      </c>
      <c r="R359" s="7">
        <f t="shared" si="23"/>
        <v>0</v>
      </c>
      <c r="S359" s="5" t="s">
        <v>475</v>
      </c>
      <c r="T359" s="5">
        <v>100802</v>
      </c>
      <c r="U359" s="5" t="s">
        <v>27</v>
      </c>
      <c r="V359" s="5">
        <v>47040001</v>
      </c>
      <c r="W359" s="5" t="s">
        <v>28</v>
      </c>
    </row>
    <row r="360" spans="2:23" x14ac:dyDescent="0.25">
      <c r="B360" s="4">
        <v>51003612</v>
      </c>
      <c r="C360" s="4">
        <v>0</v>
      </c>
      <c r="D360" s="5">
        <v>21040011</v>
      </c>
      <c r="E360" s="4" t="s">
        <v>480</v>
      </c>
      <c r="F360" s="4">
        <v>1061</v>
      </c>
      <c r="G360" s="6">
        <v>39045</v>
      </c>
      <c r="H360" s="7">
        <v>1341</v>
      </c>
      <c r="I360" s="7">
        <v>0</v>
      </c>
      <c r="J360" s="7">
        <v>0</v>
      </c>
      <c r="K360" s="7">
        <v>-1341</v>
      </c>
      <c r="L360" s="7">
        <f t="shared" si="20"/>
        <v>0</v>
      </c>
      <c r="M360" s="7">
        <v>-1274</v>
      </c>
      <c r="N360" s="7">
        <v>0</v>
      </c>
      <c r="O360" s="7">
        <v>1274</v>
      </c>
      <c r="P360" s="7">
        <f t="shared" si="21"/>
        <v>0</v>
      </c>
      <c r="Q360" s="7">
        <f t="shared" si="22"/>
        <v>67</v>
      </c>
      <c r="R360" s="7">
        <f t="shared" si="23"/>
        <v>0</v>
      </c>
      <c r="S360" s="5" t="s">
        <v>475</v>
      </c>
      <c r="T360" s="5">
        <v>100801</v>
      </c>
      <c r="U360" s="5" t="s">
        <v>32</v>
      </c>
      <c r="V360" s="5">
        <v>47040001</v>
      </c>
      <c r="W360" s="5" t="s">
        <v>28</v>
      </c>
    </row>
    <row r="361" spans="2:23" x14ac:dyDescent="0.25">
      <c r="B361" s="4">
        <v>51003614</v>
      </c>
      <c r="C361" s="4">
        <v>0</v>
      </c>
      <c r="D361" s="5">
        <v>21040011</v>
      </c>
      <c r="E361" s="4" t="s">
        <v>594</v>
      </c>
      <c r="F361" s="4">
        <v>1061</v>
      </c>
      <c r="G361" s="6">
        <v>38857</v>
      </c>
      <c r="H361" s="7">
        <v>1361</v>
      </c>
      <c r="I361" s="7">
        <v>0</v>
      </c>
      <c r="J361" s="7">
        <v>0</v>
      </c>
      <c r="K361" s="7">
        <v>0</v>
      </c>
      <c r="L361" s="7">
        <f t="shared" si="20"/>
        <v>1361</v>
      </c>
      <c r="M361" s="7">
        <v>-1292</v>
      </c>
      <c r="N361" s="7">
        <v>0</v>
      </c>
      <c r="O361" s="7">
        <v>0</v>
      </c>
      <c r="P361" s="7">
        <f t="shared" si="21"/>
        <v>-1292</v>
      </c>
      <c r="Q361" s="7">
        <f t="shared" si="22"/>
        <v>69</v>
      </c>
      <c r="R361" s="7">
        <f t="shared" si="23"/>
        <v>69</v>
      </c>
      <c r="S361" s="5" t="s">
        <v>475</v>
      </c>
      <c r="T361" s="5">
        <v>100801</v>
      </c>
      <c r="U361" s="5" t="s">
        <v>32</v>
      </c>
      <c r="V361" s="5">
        <v>47040001</v>
      </c>
      <c r="W361" s="5" t="s">
        <v>28</v>
      </c>
    </row>
    <row r="362" spans="2:23" x14ac:dyDescent="0.25">
      <c r="B362" s="4">
        <v>51003615</v>
      </c>
      <c r="C362" s="4">
        <v>0</v>
      </c>
      <c r="D362" s="5">
        <v>21040011</v>
      </c>
      <c r="E362" s="4" t="s">
        <v>595</v>
      </c>
      <c r="F362" s="4">
        <v>1061</v>
      </c>
      <c r="G362" s="6">
        <v>39497</v>
      </c>
      <c r="H362" s="7">
        <v>1361</v>
      </c>
      <c r="I362" s="7">
        <v>0</v>
      </c>
      <c r="J362" s="7">
        <v>0</v>
      </c>
      <c r="K362" s="7">
        <v>0</v>
      </c>
      <c r="L362" s="7">
        <f t="shared" si="20"/>
        <v>1361</v>
      </c>
      <c r="M362" s="7">
        <v>-1293</v>
      </c>
      <c r="N362" s="7">
        <v>0</v>
      </c>
      <c r="O362" s="7">
        <v>0</v>
      </c>
      <c r="P362" s="7">
        <f t="shared" si="21"/>
        <v>-1293</v>
      </c>
      <c r="Q362" s="7">
        <f t="shared" si="22"/>
        <v>68</v>
      </c>
      <c r="R362" s="7">
        <f t="shared" si="23"/>
        <v>68</v>
      </c>
      <c r="S362" s="5" t="s">
        <v>475</v>
      </c>
      <c r="T362" s="5">
        <v>100801</v>
      </c>
      <c r="U362" s="5" t="s">
        <v>32</v>
      </c>
      <c r="V362" s="5">
        <v>47040001</v>
      </c>
      <c r="W362" s="5" t="s">
        <v>28</v>
      </c>
    </row>
    <row r="363" spans="2:23" x14ac:dyDescent="0.25">
      <c r="B363" s="4">
        <v>51003633</v>
      </c>
      <c r="C363" s="4">
        <v>0</v>
      </c>
      <c r="D363" s="5">
        <v>21040011</v>
      </c>
      <c r="E363" s="4" t="s">
        <v>596</v>
      </c>
      <c r="F363" s="4">
        <v>1062</v>
      </c>
      <c r="G363" s="6">
        <v>39077</v>
      </c>
      <c r="H363" s="7">
        <v>1482</v>
      </c>
      <c r="I363" s="7">
        <v>0</v>
      </c>
      <c r="J363" s="7">
        <v>0</v>
      </c>
      <c r="K363" s="7">
        <v>0</v>
      </c>
      <c r="L363" s="7">
        <f t="shared" si="20"/>
        <v>1482</v>
      </c>
      <c r="M363" s="7">
        <v>-1408</v>
      </c>
      <c r="N363" s="7">
        <v>0</v>
      </c>
      <c r="O363" s="7">
        <v>0</v>
      </c>
      <c r="P363" s="7">
        <f t="shared" si="21"/>
        <v>-1408</v>
      </c>
      <c r="Q363" s="7">
        <f t="shared" si="22"/>
        <v>74</v>
      </c>
      <c r="R363" s="7">
        <f t="shared" si="23"/>
        <v>74</v>
      </c>
      <c r="S363" s="5" t="s">
        <v>475</v>
      </c>
      <c r="T363" s="5">
        <v>100802</v>
      </c>
      <c r="U363" s="5" t="s">
        <v>27</v>
      </c>
      <c r="V363" s="5">
        <v>47040001</v>
      </c>
      <c r="W363" s="5" t="s">
        <v>28</v>
      </c>
    </row>
    <row r="364" spans="2:23" x14ac:dyDescent="0.25">
      <c r="B364" s="4">
        <v>51003638</v>
      </c>
      <c r="C364" s="4">
        <v>0</v>
      </c>
      <c r="D364" s="5">
        <v>21040011</v>
      </c>
      <c r="E364" s="4" t="s">
        <v>593</v>
      </c>
      <c r="F364" s="4">
        <v>1061</v>
      </c>
      <c r="G364" s="6">
        <v>39629</v>
      </c>
      <c r="H364" s="7">
        <v>1557</v>
      </c>
      <c r="I364" s="7">
        <v>0</v>
      </c>
      <c r="J364" s="7">
        <v>0</v>
      </c>
      <c r="K364" s="7">
        <v>0</v>
      </c>
      <c r="L364" s="7">
        <f t="shared" si="20"/>
        <v>1557</v>
      </c>
      <c r="M364" s="7">
        <v>-1479</v>
      </c>
      <c r="N364" s="7">
        <v>0</v>
      </c>
      <c r="O364" s="7">
        <v>0</v>
      </c>
      <c r="P364" s="7">
        <f t="shared" si="21"/>
        <v>-1479</v>
      </c>
      <c r="Q364" s="7">
        <f t="shared" si="22"/>
        <v>78</v>
      </c>
      <c r="R364" s="7">
        <f t="shared" si="23"/>
        <v>78</v>
      </c>
      <c r="S364" s="5" t="s">
        <v>475</v>
      </c>
      <c r="T364" s="5">
        <v>100801</v>
      </c>
      <c r="U364" s="5" t="s">
        <v>32</v>
      </c>
      <c r="V364" s="5">
        <v>47040001</v>
      </c>
      <c r="W364" s="5" t="s">
        <v>28</v>
      </c>
    </row>
    <row r="365" spans="2:23" x14ac:dyDescent="0.25">
      <c r="B365" s="4">
        <v>51003654</v>
      </c>
      <c r="C365" s="4">
        <v>0</v>
      </c>
      <c r="D365" s="5">
        <v>21040011</v>
      </c>
      <c r="E365" s="4" t="s">
        <v>594</v>
      </c>
      <c r="F365" s="4">
        <v>1061</v>
      </c>
      <c r="G365" s="6">
        <v>38940</v>
      </c>
      <c r="H365" s="7">
        <v>1662</v>
      </c>
      <c r="I365" s="7">
        <v>0</v>
      </c>
      <c r="J365" s="7">
        <v>0</v>
      </c>
      <c r="K365" s="7">
        <v>0</v>
      </c>
      <c r="L365" s="7">
        <f t="shared" si="20"/>
        <v>1662</v>
      </c>
      <c r="M365" s="7">
        <v>-1579</v>
      </c>
      <c r="N365" s="7">
        <v>0</v>
      </c>
      <c r="O365" s="7">
        <v>0</v>
      </c>
      <c r="P365" s="7">
        <f t="shared" si="21"/>
        <v>-1579</v>
      </c>
      <c r="Q365" s="7">
        <f t="shared" si="22"/>
        <v>83</v>
      </c>
      <c r="R365" s="7">
        <f t="shared" si="23"/>
        <v>83</v>
      </c>
      <c r="S365" s="5" t="s">
        <v>475</v>
      </c>
      <c r="T365" s="5">
        <v>100801</v>
      </c>
      <c r="U365" s="5" t="s">
        <v>32</v>
      </c>
      <c r="V365" s="5">
        <v>47040001</v>
      </c>
      <c r="W365" s="5" t="s">
        <v>28</v>
      </c>
    </row>
    <row r="366" spans="2:23" x14ac:dyDescent="0.25">
      <c r="B366" s="4">
        <v>51003673</v>
      </c>
      <c r="C366" s="4">
        <v>0</v>
      </c>
      <c r="D366" s="5">
        <v>21040011</v>
      </c>
      <c r="E366" s="4" t="s">
        <v>580</v>
      </c>
      <c r="F366" s="4">
        <v>1061</v>
      </c>
      <c r="G366" s="6">
        <v>39082</v>
      </c>
      <c r="H366" s="7">
        <v>1960</v>
      </c>
      <c r="I366" s="7">
        <v>0</v>
      </c>
      <c r="J366" s="7">
        <v>0</v>
      </c>
      <c r="K366" s="7">
        <v>0</v>
      </c>
      <c r="L366" s="7">
        <f t="shared" si="20"/>
        <v>1960</v>
      </c>
      <c r="M366" s="7">
        <v>-1862</v>
      </c>
      <c r="N366" s="7">
        <v>0</v>
      </c>
      <c r="O366" s="7">
        <v>0</v>
      </c>
      <c r="P366" s="7">
        <f t="shared" si="21"/>
        <v>-1862</v>
      </c>
      <c r="Q366" s="7">
        <f t="shared" si="22"/>
        <v>98</v>
      </c>
      <c r="R366" s="7">
        <f t="shared" si="23"/>
        <v>98</v>
      </c>
      <c r="S366" s="5" t="s">
        <v>475</v>
      </c>
      <c r="T366" s="5">
        <v>100801</v>
      </c>
      <c r="U366" s="5" t="s">
        <v>32</v>
      </c>
      <c r="V366" s="5">
        <v>47040001</v>
      </c>
      <c r="W366" s="5" t="s">
        <v>28</v>
      </c>
    </row>
    <row r="367" spans="2:23" x14ac:dyDescent="0.25">
      <c r="B367" s="4">
        <v>51003679</v>
      </c>
      <c r="C367" s="4">
        <v>0</v>
      </c>
      <c r="D367" s="5">
        <v>21040011</v>
      </c>
      <c r="E367" s="4" t="s">
        <v>580</v>
      </c>
      <c r="F367" s="4">
        <v>1061</v>
      </c>
      <c r="G367" s="6">
        <v>39082</v>
      </c>
      <c r="H367" s="7">
        <v>2010</v>
      </c>
      <c r="I367" s="7">
        <v>0</v>
      </c>
      <c r="J367" s="7">
        <v>0</v>
      </c>
      <c r="K367" s="7">
        <v>0</v>
      </c>
      <c r="L367" s="7">
        <f t="shared" si="20"/>
        <v>2010</v>
      </c>
      <c r="M367" s="7">
        <v>-1910</v>
      </c>
      <c r="N367" s="7">
        <v>0</v>
      </c>
      <c r="O367" s="7">
        <v>0</v>
      </c>
      <c r="P367" s="7">
        <f t="shared" si="21"/>
        <v>-1910</v>
      </c>
      <c r="Q367" s="7">
        <f t="shared" si="22"/>
        <v>100</v>
      </c>
      <c r="R367" s="7">
        <f t="shared" si="23"/>
        <v>100</v>
      </c>
      <c r="S367" s="5" t="s">
        <v>475</v>
      </c>
      <c r="T367" s="5">
        <v>100801</v>
      </c>
      <c r="U367" s="5" t="s">
        <v>32</v>
      </c>
      <c r="V367" s="5">
        <v>47040001</v>
      </c>
      <c r="W367" s="5" t="s">
        <v>28</v>
      </c>
    </row>
    <row r="368" spans="2:23" x14ac:dyDescent="0.25">
      <c r="B368" s="4">
        <v>51003695</v>
      </c>
      <c r="C368" s="4">
        <v>0</v>
      </c>
      <c r="D368" s="5">
        <v>21040011</v>
      </c>
      <c r="E368" s="4" t="s">
        <v>597</v>
      </c>
      <c r="F368" s="4">
        <v>1063</v>
      </c>
      <c r="G368" s="6">
        <v>39505</v>
      </c>
      <c r="H368" s="7">
        <v>2161</v>
      </c>
      <c r="I368" s="7">
        <v>0</v>
      </c>
      <c r="J368" s="7">
        <v>0</v>
      </c>
      <c r="K368" s="7">
        <v>0</v>
      </c>
      <c r="L368" s="7">
        <f t="shared" si="20"/>
        <v>2161</v>
      </c>
      <c r="M368" s="7">
        <v>-2053</v>
      </c>
      <c r="N368" s="7">
        <v>0</v>
      </c>
      <c r="O368" s="7">
        <v>0</v>
      </c>
      <c r="P368" s="7">
        <f t="shared" si="21"/>
        <v>-2053</v>
      </c>
      <c r="Q368" s="7">
        <f t="shared" si="22"/>
        <v>108</v>
      </c>
      <c r="R368" s="7">
        <f t="shared" si="23"/>
        <v>108</v>
      </c>
      <c r="S368" s="5" t="s">
        <v>475</v>
      </c>
      <c r="T368" s="5">
        <v>100803</v>
      </c>
      <c r="U368" s="5" t="s">
        <v>40</v>
      </c>
      <c r="V368" s="5">
        <v>47040001</v>
      </c>
      <c r="W368" s="5" t="s">
        <v>28</v>
      </c>
    </row>
    <row r="369" spans="2:23" x14ac:dyDescent="0.25">
      <c r="B369" s="4">
        <v>51003696</v>
      </c>
      <c r="C369" s="4">
        <v>0</v>
      </c>
      <c r="D369" s="5">
        <v>21040011</v>
      </c>
      <c r="E369" s="4" t="s">
        <v>597</v>
      </c>
      <c r="F369" s="4">
        <v>1063</v>
      </c>
      <c r="G369" s="6">
        <v>39505</v>
      </c>
      <c r="H369" s="7">
        <v>2161</v>
      </c>
      <c r="I369" s="7">
        <v>0</v>
      </c>
      <c r="J369" s="7">
        <v>0</v>
      </c>
      <c r="K369" s="7">
        <v>0</v>
      </c>
      <c r="L369" s="7">
        <f t="shared" si="20"/>
        <v>2161</v>
      </c>
      <c r="M369" s="7">
        <v>-2053</v>
      </c>
      <c r="N369" s="7">
        <v>0</v>
      </c>
      <c r="O369" s="7">
        <v>0</v>
      </c>
      <c r="P369" s="7">
        <f t="shared" si="21"/>
        <v>-2053</v>
      </c>
      <c r="Q369" s="7">
        <f t="shared" si="22"/>
        <v>108</v>
      </c>
      <c r="R369" s="7">
        <f t="shared" si="23"/>
        <v>108</v>
      </c>
      <c r="S369" s="5" t="s">
        <v>475</v>
      </c>
      <c r="T369" s="5">
        <v>100803</v>
      </c>
      <c r="U369" s="5" t="s">
        <v>40</v>
      </c>
      <c r="V369" s="5">
        <v>47040001</v>
      </c>
      <c r="W369" s="5" t="s">
        <v>28</v>
      </c>
    </row>
    <row r="370" spans="2:23" x14ac:dyDescent="0.25">
      <c r="B370" s="4">
        <v>51003697</v>
      </c>
      <c r="C370" s="4">
        <v>0</v>
      </c>
      <c r="D370" s="5">
        <v>21040011</v>
      </c>
      <c r="E370" s="4" t="s">
        <v>597</v>
      </c>
      <c r="F370" s="4">
        <v>1063</v>
      </c>
      <c r="G370" s="6">
        <v>39505</v>
      </c>
      <c r="H370" s="7">
        <v>2162</v>
      </c>
      <c r="I370" s="7">
        <v>0</v>
      </c>
      <c r="J370" s="7">
        <v>0</v>
      </c>
      <c r="K370" s="7">
        <v>0</v>
      </c>
      <c r="L370" s="7">
        <f t="shared" si="20"/>
        <v>2162</v>
      </c>
      <c r="M370" s="7">
        <v>-2054</v>
      </c>
      <c r="N370" s="7">
        <v>0</v>
      </c>
      <c r="O370" s="7">
        <v>0</v>
      </c>
      <c r="P370" s="7">
        <f t="shared" si="21"/>
        <v>-2054</v>
      </c>
      <c r="Q370" s="7">
        <f t="shared" si="22"/>
        <v>108</v>
      </c>
      <c r="R370" s="7">
        <f t="shared" si="23"/>
        <v>108</v>
      </c>
      <c r="S370" s="5" t="s">
        <v>475</v>
      </c>
      <c r="T370" s="5">
        <v>100803</v>
      </c>
      <c r="U370" s="5" t="s">
        <v>40</v>
      </c>
      <c r="V370" s="5">
        <v>47040001</v>
      </c>
      <c r="W370" s="5" t="s">
        <v>28</v>
      </c>
    </row>
    <row r="371" spans="2:23" x14ac:dyDescent="0.25">
      <c r="B371" s="4">
        <v>51003698</v>
      </c>
      <c r="C371" s="4">
        <v>0</v>
      </c>
      <c r="D371" s="5">
        <v>21040011</v>
      </c>
      <c r="E371" s="4" t="s">
        <v>597</v>
      </c>
      <c r="F371" s="4">
        <v>1063</v>
      </c>
      <c r="G371" s="6">
        <v>39505</v>
      </c>
      <c r="H371" s="7">
        <v>2162</v>
      </c>
      <c r="I371" s="7">
        <v>0</v>
      </c>
      <c r="J371" s="7">
        <v>0</v>
      </c>
      <c r="K371" s="7">
        <v>0</v>
      </c>
      <c r="L371" s="7">
        <f t="shared" si="20"/>
        <v>2162</v>
      </c>
      <c r="M371" s="7">
        <v>-2054</v>
      </c>
      <c r="N371" s="7">
        <v>0</v>
      </c>
      <c r="O371" s="7">
        <v>0</v>
      </c>
      <c r="P371" s="7">
        <f t="shared" si="21"/>
        <v>-2054</v>
      </c>
      <c r="Q371" s="7">
        <f t="shared" si="22"/>
        <v>108</v>
      </c>
      <c r="R371" s="7">
        <f t="shared" si="23"/>
        <v>108</v>
      </c>
      <c r="S371" s="5" t="s">
        <v>475</v>
      </c>
      <c r="T371" s="5">
        <v>100803</v>
      </c>
      <c r="U371" s="5" t="s">
        <v>40</v>
      </c>
      <c r="V371" s="5">
        <v>47040001</v>
      </c>
      <c r="W371" s="5" t="s">
        <v>28</v>
      </c>
    </row>
    <row r="372" spans="2:23" x14ac:dyDescent="0.25">
      <c r="B372" s="4">
        <v>51003710</v>
      </c>
      <c r="C372" s="4">
        <v>0</v>
      </c>
      <c r="D372" s="5">
        <v>21040011</v>
      </c>
      <c r="E372" s="4" t="s">
        <v>598</v>
      </c>
      <c r="F372" s="4">
        <v>1061</v>
      </c>
      <c r="G372" s="6">
        <v>40968</v>
      </c>
      <c r="H372" s="7">
        <v>2200</v>
      </c>
      <c r="I372" s="7">
        <v>0</v>
      </c>
      <c r="J372" s="7">
        <v>0</v>
      </c>
      <c r="K372" s="7">
        <v>0</v>
      </c>
      <c r="L372" s="7">
        <f t="shared" si="20"/>
        <v>2200</v>
      </c>
      <c r="M372" s="7">
        <v>-2090</v>
      </c>
      <c r="N372" s="7">
        <v>0</v>
      </c>
      <c r="O372" s="7">
        <v>0</v>
      </c>
      <c r="P372" s="7">
        <f t="shared" si="21"/>
        <v>-2090</v>
      </c>
      <c r="Q372" s="7">
        <f t="shared" si="22"/>
        <v>110</v>
      </c>
      <c r="R372" s="7">
        <f t="shared" si="23"/>
        <v>110</v>
      </c>
      <c r="S372" s="5" t="s">
        <v>475</v>
      </c>
      <c r="T372" s="5">
        <v>100801</v>
      </c>
      <c r="U372" s="5" t="s">
        <v>32</v>
      </c>
      <c r="V372" s="5">
        <v>47040001</v>
      </c>
      <c r="W372" s="5" t="s">
        <v>28</v>
      </c>
    </row>
    <row r="373" spans="2:23" x14ac:dyDescent="0.25">
      <c r="B373" s="4">
        <v>51003762</v>
      </c>
      <c r="C373" s="4">
        <v>0</v>
      </c>
      <c r="D373" s="5">
        <v>21040011</v>
      </c>
      <c r="E373" s="4" t="s">
        <v>520</v>
      </c>
      <c r="F373" s="4">
        <v>1061</v>
      </c>
      <c r="G373" s="6">
        <v>38868</v>
      </c>
      <c r="H373" s="7">
        <v>2600</v>
      </c>
      <c r="I373" s="7">
        <v>0</v>
      </c>
      <c r="J373" s="7">
        <v>0</v>
      </c>
      <c r="K373" s="7">
        <v>0</v>
      </c>
      <c r="L373" s="7">
        <f t="shared" si="20"/>
        <v>2600</v>
      </c>
      <c r="M373" s="7">
        <v>-2470</v>
      </c>
      <c r="N373" s="7">
        <v>0</v>
      </c>
      <c r="O373" s="7">
        <v>0</v>
      </c>
      <c r="P373" s="7">
        <f t="shared" si="21"/>
        <v>-2470</v>
      </c>
      <c r="Q373" s="7">
        <f t="shared" si="22"/>
        <v>130</v>
      </c>
      <c r="R373" s="7">
        <f t="shared" si="23"/>
        <v>130</v>
      </c>
      <c r="S373" s="5" t="s">
        <v>475</v>
      </c>
      <c r="T373" s="5">
        <v>100801</v>
      </c>
      <c r="U373" s="5" t="s">
        <v>32</v>
      </c>
      <c r="V373" s="5">
        <v>47040001</v>
      </c>
      <c r="W373" s="5" t="s">
        <v>28</v>
      </c>
    </row>
    <row r="374" spans="2:23" x14ac:dyDescent="0.25">
      <c r="B374" s="4">
        <v>51003763</v>
      </c>
      <c r="C374" s="4">
        <v>0</v>
      </c>
      <c r="D374" s="5">
        <v>21040011</v>
      </c>
      <c r="E374" s="4" t="s">
        <v>599</v>
      </c>
      <c r="F374" s="4">
        <v>1061</v>
      </c>
      <c r="G374" s="6">
        <v>38909</v>
      </c>
      <c r="H374" s="7">
        <v>2600</v>
      </c>
      <c r="I374" s="7">
        <v>0</v>
      </c>
      <c r="J374" s="7">
        <v>0</v>
      </c>
      <c r="K374" s="7">
        <v>0</v>
      </c>
      <c r="L374" s="7">
        <f t="shared" si="20"/>
        <v>2600</v>
      </c>
      <c r="M374" s="7">
        <v>-2470</v>
      </c>
      <c r="N374" s="7">
        <v>0</v>
      </c>
      <c r="O374" s="7">
        <v>0</v>
      </c>
      <c r="P374" s="7">
        <f t="shared" si="21"/>
        <v>-2470</v>
      </c>
      <c r="Q374" s="7">
        <f t="shared" si="22"/>
        <v>130</v>
      </c>
      <c r="R374" s="7">
        <f t="shared" si="23"/>
        <v>130</v>
      </c>
      <c r="S374" s="5" t="s">
        <v>475</v>
      </c>
      <c r="T374" s="5">
        <v>100801</v>
      </c>
      <c r="U374" s="5" t="s">
        <v>32</v>
      </c>
      <c r="V374" s="5">
        <v>47040001</v>
      </c>
      <c r="W374" s="5" t="s">
        <v>28</v>
      </c>
    </row>
    <row r="375" spans="2:23" x14ac:dyDescent="0.25">
      <c r="B375" s="4">
        <v>51003764</v>
      </c>
      <c r="C375" s="4">
        <v>0</v>
      </c>
      <c r="D375" s="5">
        <v>21040011</v>
      </c>
      <c r="E375" s="4" t="s">
        <v>512</v>
      </c>
      <c r="F375" s="4">
        <v>1061</v>
      </c>
      <c r="G375" s="6">
        <v>38909</v>
      </c>
      <c r="H375" s="7">
        <v>2600</v>
      </c>
      <c r="I375" s="7">
        <v>0</v>
      </c>
      <c r="J375" s="7">
        <v>0</v>
      </c>
      <c r="K375" s="7">
        <v>0</v>
      </c>
      <c r="L375" s="7">
        <f t="shared" si="20"/>
        <v>2600</v>
      </c>
      <c r="M375" s="7">
        <v>-2470</v>
      </c>
      <c r="N375" s="7">
        <v>0</v>
      </c>
      <c r="O375" s="7">
        <v>0</v>
      </c>
      <c r="P375" s="7">
        <f t="shared" si="21"/>
        <v>-2470</v>
      </c>
      <c r="Q375" s="7">
        <f t="shared" si="22"/>
        <v>130</v>
      </c>
      <c r="R375" s="7">
        <f t="shared" si="23"/>
        <v>130</v>
      </c>
      <c r="S375" s="5" t="s">
        <v>475</v>
      </c>
      <c r="T375" s="5">
        <v>100801</v>
      </c>
      <c r="U375" s="5" t="s">
        <v>32</v>
      </c>
      <c r="V375" s="5">
        <v>47040001</v>
      </c>
      <c r="W375" s="5" t="s">
        <v>28</v>
      </c>
    </row>
    <row r="376" spans="2:23" x14ac:dyDescent="0.25">
      <c r="B376" s="4">
        <v>51003798</v>
      </c>
      <c r="C376" s="4">
        <v>0</v>
      </c>
      <c r="D376" s="5">
        <v>21040011</v>
      </c>
      <c r="E376" s="4" t="s">
        <v>600</v>
      </c>
      <c r="F376" s="4">
        <v>1061</v>
      </c>
      <c r="G376" s="6">
        <v>39629</v>
      </c>
      <c r="H376" s="7">
        <v>2850</v>
      </c>
      <c r="I376" s="7">
        <v>0</v>
      </c>
      <c r="J376" s="7">
        <v>0</v>
      </c>
      <c r="K376" s="7">
        <v>-2850</v>
      </c>
      <c r="L376" s="7">
        <f t="shared" si="20"/>
        <v>0</v>
      </c>
      <c r="M376" s="7">
        <v>-2707</v>
      </c>
      <c r="N376" s="7">
        <v>0</v>
      </c>
      <c r="O376" s="7">
        <v>2707</v>
      </c>
      <c r="P376" s="7">
        <f t="shared" si="21"/>
        <v>0</v>
      </c>
      <c r="Q376" s="7">
        <f t="shared" si="22"/>
        <v>143</v>
      </c>
      <c r="R376" s="7">
        <f t="shared" si="23"/>
        <v>0</v>
      </c>
      <c r="S376" s="5" t="s">
        <v>475</v>
      </c>
      <c r="T376" s="5">
        <v>100801</v>
      </c>
      <c r="U376" s="5" t="s">
        <v>32</v>
      </c>
      <c r="V376" s="5">
        <v>47040001</v>
      </c>
      <c r="W376" s="5" t="s">
        <v>28</v>
      </c>
    </row>
    <row r="377" spans="2:23" x14ac:dyDescent="0.25">
      <c r="B377" s="4">
        <v>51003800</v>
      </c>
      <c r="C377" s="4">
        <v>0</v>
      </c>
      <c r="D377" s="5">
        <v>21040011</v>
      </c>
      <c r="E377" s="4" t="s">
        <v>601</v>
      </c>
      <c r="F377" s="4">
        <v>1061</v>
      </c>
      <c r="G377" s="6">
        <v>40968</v>
      </c>
      <c r="H377" s="7">
        <v>2860</v>
      </c>
      <c r="I377" s="7">
        <v>0</v>
      </c>
      <c r="J377" s="7">
        <v>0</v>
      </c>
      <c r="K377" s="7">
        <v>0</v>
      </c>
      <c r="L377" s="7">
        <f t="shared" si="20"/>
        <v>2860</v>
      </c>
      <c r="M377" s="7">
        <v>-2717</v>
      </c>
      <c r="N377" s="7">
        <v>0</v>
      </c>
      <c r="O377" s="7">
        <v>0</v>
      </c>
      <c r="P377" s="7">
        <f t="shared" si="21"/>
        <v>-2717</v>
      </c>
      <c r="Q377" s="7">
        <f t="shared" si="22"/>
        <v>143</v>
      </c>
      <c r="R377" s="7">
        <f t="shared" si="23"/>
        <v>143</v>
      </c>
      <c r="S377" s="5" t="s">
        <v>475</v>
      </c>
      <c r="T377" s="5">
        <v>100801</v>
      </c>
      <c r="U377" s="5" t="s">
        <v>32</v>
      </c>
      <c r="V377" s="5">
        <v>47040001</v>
      </c>
      <c r="W377" s="5" t="s">
        <v>28</v>
      </c>
    </row>
    <row r="378" spans="2:23" x14ac:dyDescent="0.25">
      <c r="B378" s="4">
        <v>51003894</v>
      </c>
      <c r="C378" s="4">
        <v>0</v>
      </c>
      <c r="D378" s="5">
        <v>21040011</v>
      </c>
      <c r="E378" s="4" t="s">
        <v>602</v>
      </c>
      <c r="F378" s="4">
        <v>1061</v>
      </c>
      <c r="G378" s="6">
        <v>38990</v>
      </c>
      <c r="H378" s="7">
        <v>3744</v>
      </c>
      <c r="I378" s="7">
        <v>0</v>
      </c>
      <c r="J378" s="7">
        <v>0</v>
      </c>
      <c r="K378" s="7">
        <v>-3744</v>
      </c>
      <c r="L378" s="7">
        <f t="shared" si="20"/>
        <v>0</v>
      </c>
      <c r="M378" s="7">
        <v>-3557</v>
      </c>
      <c r="N378" s="7">
        <v>0</v>
      </c>
      <c r="O378" s="7">
        <v>3557</v>
      </c>
      <c r="P378" s="7">
        <f t="shared" si="21"/>
        <v>0</v>
      </c>
      <c r="Q378" s="7">
        <f t="shared" si="22"/>
        <v>187</v>
      </c>
      <c r="R378" s="7">
        <f t="shared" si="23"/>
        <v>0</v>
      </c>
      <c r="S378" s="5" t="s">
        <v>475</v>
      </c>
      <c r="T378" s="5">
        <v>100801</v>
      </c>
      <c r="U378" s="5" t="s">
        <v>32</v>
      </c>
      <c r="V378" s="5">
        <v>47040001</v>
      </c>
      <c r="W378" s="5" t="s">
        <v>28</v>
      </c>
    </row>
    <row r="379" spans="2:23" x14ac:dyDescent="0.25">
      <c r="B379" s="4">
        <v>51003898</v>
      </c>
      <c r="C379" s="4">
        <v>0</v>
      </c>
      <c r="D379" s="5">
        <v>21040011</v>
      </c>
      <c r="E379" s="4" t="s">
        <v>603</v>
      </c>
      <c r="F379" s="4">
        <v>1061</v>
      </c>
      <c r="G379" s="6">
        <v>39478</v>
      </c>
      <c r="H379" s="7">
        <v>3800</v>
      </c>
      <c r="I379" s="7">
        <v>0</v>
      </c>
      <c r="J379" s="7">
        <v>0</v>
      </c>
      <c r="K379" s="7">
        <v>0</v>
      </c>
      <c r="L379" s="7">
        <f t="shared" si="20"/>
        <v>3800</v>
      </c>
      <c r="M379" s="7">
        <v>-3610</v>
      </c>
      <c r="N379" s="7">
        <v>0</v>
      </c>
      <c r="O379" s="7">
        <v>0</v>
      </c>
      <c r="P379" s="7">
        <f t="shared" si="21"/>
        <v>-3610</v>
      </c>
      <c r="Q379" s="7">
        <f t="shared" si="22"/>
        <v>190</v>
      </c>
      <c r="R379" s="7">
        <f t="shared" si="23"/>
        <v>190</v>
      </c>
      <c r="S379" s="5" t="s">
        <v>475</v>
      </c>
      <c r="T379" s="5">
        <v>100801</v>
      </c>
      <c r="U379" s="5" t="s">
        <v>32</v>
      </c>
      <c r="V379" s="5">
        <v>47040001</v>
      </c>
      <c r="W379" s="5" t="s">
        <v>28</v>
      </c>
    </row>
    <row r="380" spans="2:23" x14ac:dyDescent="0.25">
      <c r="B380" s="4">
        <v>51003899</v>
      </c>
      <c r="C380" s="4">
        <v>0</v>
      </c>
      <c r="D380" s="5">
        <v>21040011</v>
      </c>
      <c r="E380" s="4" t="s">
        <v>603</v>
      </c>
      <c r="F380" s="4">
        <v>1061</v>
      </c>
      <c r="G380" s="6">
        <v>39478</v>
      </c>
      <c r="H380" s="7">
        <v>3800</v>
      </c>
      <c r="I380" s="7">
        <v>0</v>
      </c>
      <c r="J380" s="7">
        <v>0</v>
      </c>
      <c r="K380" s="7">
        <v>0</v>
      </c>
      <c r="L380" s="7">
        <f t="shared" si="20"/>
        <v>3800</v>
      </c>
      <c r="M380" s="7">
        <v>-3610</v>
      </c>
      <c r="N380" s="7">
        <v>0</v>
      </c>
      <c r="O380" s="7">
        <v>0</v>
      </c>
      <c r="P380" s="7">
        <f t="shared" si="21"/>
        <v>-3610</v>
      </c>
      <c r="Q380" s="7">
        <f t="shared" si="22"/>
        <v>190</v>
      </c>
      <c r="R380" s="7">
        <f t="shared" si="23"/>
        <v>190</v>
      </c>
      <c r="S380" s="5" t="s">
        <v>475</v>
      </c>
      <c r="T380" s="5">
        <v>100801</v>
      </c>
      <c r="U380" s="5" t="s">
        <v>32</v>
      </c>
      <c r="V380" s="5">
        <v>47040001</v>
      </c>
      <c r="W380" s="5" t="s">
        <v>28</v>
      </c>
    </row>
    <row r="381" spans="2:23" x14ac:dyDescent="0.25">
      <c r="B381" s="4">
        <v>51003900</v>
      </c>
      <c r="C381" s="4">
        <v>0</v>
      </c>
      <c r="D381" s="5">
        <v>21040011</v>
      </c>
      <c r="E381" s="4" t="s">
        <v>604</v>
      </c>
      <c r="F381" s="4">
        <v>1061</v>
      </c>
      <c r="G381" s="6">
        <v>38990</v>
      </c>
      <c r="H381" s="7">
        <v>3831</v>
      </c>
      <c r="I381" s="7">
        <v>0</v>
      </c>
      <c r="J381" s="7">
        <v>0</v>
      </c>
      <c r="K381" s="7">
        <v>0</v>
      </c>
      <c r="L381" s="7">
        <f t="shared" si="20"/>
        <v>3831</v>
      </c>
      <c r="M381" s="7">
        <v>-3639</v>
      </c>
      <c r="N381" s="7">
        <v>0</v>
      </c>
      <c r="O381" s="7">
        <v>0</v>
      </c>
      <c r="P381" s="7">
        <f t="shared" si="21"/>
        <v>-3639</v>
      </c>
      <c r="Q381" s="7">
        <f t="shared" si="22"/>
        <v>192</v>
      </c>
      <c r="R381" s="7">
        <f t="shared" si="23"/>
        <v>192</v>
      </c>
      <c r="S381" s="5" t="s">
        <v>475</v>
      </c>
      <c r="T381" s="5">
        <v>100801</v>
      </c>
      <c r="U381" s="5" t="s">
        <v>32</v>
      </c>
      <c r="V381" s="5">
        <v>47040001</v>
      </c>
      <c r="W381" s="5" t="s">
        <v>28</v>
      </c>
    </row>
    <row r="382" spans="2:23" x14ac:dyDescent="0.25">
      <c r="B382" s="4">
        <v>51003918</v>
      </c>
      <c r="C382" s="4">
        <v>0</v>
      </c>
      <c r="D382" s="5">
        <v>21040011</v>
      </c>
      <c r="E382" s="4" t="s">
        <v>605</v>
      </c>
      <c r="F382" s="4">
        <v>1061</v>
      </c>
      <c r="G382" s="6">
        <v>38980</v>
      </c>
      <c r="H382" s="7">
        <v>3990</v>
      </c>
      <c r="I382" s="7">
        <v>0</v>
      </c>
      <c r="J382" s="7">
        <v>0</v>
      </c>
      <c r="K382" s="7">
        <v>0</v>
      </c>
      <c r="L382" s="7">
        <f t="shared" si="20"/>
        <v>3990</v>
      </c>
      <c r="M382" s="7">
        <v>-3790</v>
      </c>
      <c r="N382" s="7">
        <v>0</v>
      </c>
      <c r="O382" s="7">
        <v>0</v>
      </c>
      <c r="P382" s="7">
        <f t="shared" si="21"/>
        <v>-3790</v>
      </c>
      <c r="Q382" s="7">
        <f t="shared" si="22"/>
        <v>200</v>
      </c>
      <c r="R382" s="7">
        <f t="shared" si="23"/>
        <v>200</v>
      </c>
      <c r="S382" s="5" t="s">
        <v>475</v>
      </c>
      <c r="T382" s="5">
        <v>100801</v>
      </c>
      <c r="U382" s="5" t="s">
        <v>32</v>
      </c>
      <c r="V382" s="5">
        <v>47040001</v>
      </c>
      <c r="W382" s="5" t="s">
        <v>28</v>
      </c>
    </row>
    <row r="383" spans="2:23" x14ac:dyDescent="0.25">
      <c r="B383" s="4">
        <v>51003919</v>
      </c>
      <c r="C383" s="4">
        <v>0</v>
      </c>
      <c r="D383" s="5">
        <v>21040011</v>
      </c>
      <c r="E383" s="4" t="s">
        <v>606</v>
      </c>
      <c r="F383" s="4">
        <v>1061</v>
      </c>
      <c r="G383" s="6">
        <v>39538</v>
      </c>
      <c r="H383" s="7">
        <v>3990</v>
      </c>
      <c r="I383" s="7">
        <v>0</v>
      </c>
      <c r="J383" s="7">
        <v>0</v>
      </c>
      <c r="K383" s="7">
        <v>0</v>
      </c>
      <c r="L383" s="7">
        <f t="shared" si="20"/>
        <v>3990</v>
      </c>
      <c r="M383" s="7">
        <v>-3791</v>
      </c>
      <c r="N383" s="7">
        <v>0</v>
      </c>
      <c r="O383" s="7">
        <v>0</v>
      </c>
      <c r="P383" s="7">
        <f t="shared" si="21"/>
        <v>-3791</v>
      </c>
      <c r="Q383" s="7">
        <f t="shared" si="22"/>
        <v>199</v>
      </c>
      <c r="R383" s="7">
        <f t="shared" si="23"/>
        <v>199</v>
      </c>
      <c r="S383" s="5" t="s">
        <v>475</v>
      </c>
      <c r="T383" s="5">
        <v>100801</v>
      </c>
      <c r="U383" s="5" t="s">
        <v>32</v>
      </c>
      <c r="V383" s="5">
        <v>47040001</v>
      </c>
      <c r="W383" s="5" t="s">
        <v>28</v>
      </c>
    </row>
    <row r="384" spans="2:23" x14ac:dyDescent="0.25">
      <c r="B384" s="4">
        <v>51003948</v>
      </c>
      <c r="C384" s="4">
        <v>0</v>
      </c>
      <c r="D384" s="5">
        <v>21040011</v>
      </c>
      <c r="E384" s="4" t="s">
        <v>607</v>
      </c>
      <c r="F384" s="4">
        <v>1061</v>
      </c>
      <c r="G384" s="6">
        <v>39447</v>
      </c>
      <c r="H384" s="7">
        <v>4186</v>
      </c>
      <c r="I384" s="7">
        <v>0</v>
      </c>
      <c r="J384" s="7">
        <v>0</v>
      </c>
      <c r="K384" s="7">
        <v>-4186</v>
      </c>
      <c r="L384" s="7">
        <f t="shared" si="20"/>
        <v>0</v>
      </c>
      <c r="M384" s="7">
        <v>-3976</v>
      </c>
      <c r="N384" s="7">
        <v>0</v>
      </c>
      <c r="O384" s="7">
        <v>3976</v>
      </c>
      <c r="P384" s="7">
        <f t="shared" si="21"/>
        <v>0</v>
      </c>
      <c r="Q384" s="7">
        <f t="shared" si="22"/>
        <v>210</v>
      </c>
      <c r="R384" s="7">
        <f t="shared" si="23"/>
        <v>0</v>
      </c>
      <c r="S384" s="5" t="s">
        <v>475</v>
      </c>
      <c r="T384" s="5">
        <v>100801</v>
      </c>
      <c r="U384" s="5" t="s">
        <v>32</v>
      </c>
      <c r="V384" s="5">
        <v>47040001</v>
      </c>
      <c r="W384" s="5" t="s">
        <v>28</v>
      </c>
    </row>
    <row r="385" spans="2:23" x14ac:dyDescent="0.25">
      <c r="B385" s="4">
        <v>51003998</v>
      </c>
      <c r="C385" s="4">
        <v>0</v>
      </c>
      <c r="D385" s="5">
        <v>21040011</v>
      </c>
      <c r="E385" s="4" t="s">
        <v>583</v>
      </c>
      <c r="F385" s="4">
        <v>1061</v>
      </c>
      <c r="G385" s="6">
        <v>39061</v>
      </c>
      <c r="H385" s="7">
        <v>4896</v>
      </c>
      <c r="I385" s="7">
        <v>0</v>
      </c>
      <c r="J385" s="7">
        <v>0</v>
      </c>
      <c r="K385" s="7">
        <v>0</v>
      </c>
      <c r="L385" s="7">
        <f t="shared" si="20"/>
        <v>4896</v>
      </c>
      <c r="M385" s="7">
        <v>-4651</v>
      </c>
      <c r="N385" s="7">
        <v>0</v>
      </c>
      <c r="O385" s="7">
        <v>0</v>
      </c>
      <c r="P385" s="7">
        <f t="shared" si="21"/>
        <v>-4651</v>
      </c>
      <c r="Q385" s="7">
        <f t="shared" si="22"/>
        <v>245</v>
      </c>
      <c r="R385" s="7">
        <f t="shared" si="23"/>
        <v>245</v>
      </c>
      <c r="S385" s="5" t="s">
        <v>475</v>
      </c>
      <c r="T385" s="5">
        <v>100801</v>
      </c>
      <c r="U385" s="5" t="s">
        <v>32</v>
      </c>
      <c r="V385" s="5">
        <v>47040001</v>
      </c>
      <c r="W385" s="5" t="s">
        <v>28</v>
      </c>
    </row>
    <row r="386" spans="2:23" x14ac:dyDescent="0.25">
      <c r="B386" s="4">
        <v>51004019</v>
      </c>
      <c r="C386" s="4">
        <v>0</v>
      </c>
      <c r="D386" s="5">
        <v>21040011</v>
      </c>
      <c r="E386" s="4" t="s">
        <v>608</v>
      </c>
      <c r="F386" s="4">
        <v>1063</v>
      </c>
      <c r="G386" s="6">
        <v>39497</v>
      </c>
      <c r="H386" s="7">
        <v>5014</v>
      </c>
      <c r="I386" s="7">
        <v>0</v>
      </c>
      <c r="J386" s="7">
        <v>0</v>
      </c>
      <c r="K386" s="7">
        <v>0</v>
      </c>
      <c r="L386" s="7">
        <f t="shared" si="20"/>
        <v>5014</v>
      </c>
      <c r="M386" s="7">
        <v>-4764</v>
      </c>
      <c r="N386" s="7">
        <v>0</v>
      </c>
      <c r="O386" s="7">
        <v>0</v>
      </c>
      <c r="P386" s="7">
        <f t="shared" si="21"/>
        <v>-4764</v>
      </c>
      <c r="Q386" s="7">
        <f t="shared" si="22"/>
        <v>250</v>
      </c>
      <c r="R386" s="7">
        <f t="shared" si="23"/>
        <v>250</v>
      </c>
      <c r="S386" s="5" t="s">
        <v>475</v>
      </c>
      <c r="T386" s="5">
        <v>100803</v>
      </c>
      <c r="U386" s="5" t="s">
        <v>40</v>
      </c>
      <c r="V386" s="5">
        <v>47040001</v>
      </c>
      <c r="W386" s="5" t="s">
        <v>28</v>
      </c>
    </row>
    <row r="387" spans="2:23" x14ac:dyDescent="0.25">
      <c r="B387" s="4">
        <v>51004020</v>
      </c>
      <c r="C387" s="4">
        <v>0</v>
      </c>
      <c r="D387" s="5">
        <v>21040011</v>
      </c>
      <c r="E387" s="4" t="s">
        <v>608</v>
      </c>
      <c r="F387" s="4">
        <v>1063</v>
      </c>
      <c r="G387" s="6">
        <v>39497</v>
      </c>
      <c r="H387" s="7">
        <v>5014</v>
      </c>
      <c r="I387" s="7">
        <v>0</v>
      </c>
      <c r="J387" s="7">
        <v>0</v>
      </c>
      <c r="K387" s="7">
        <v>0</v>
      </c>
      <c r="L387" s="7">
        <f t="shared" si="20"/>
        <v>5014</v>
      </c>
      <c r="M387" s="7">
        <v>-4764</v>
      </c>
      <c r="N387" s="7">
        <v>0</v>
      </c>
      <c r="O387" s="7">
        <v>0</v>
      </c>
      <c r="P387" s="7">
        <f t="shared" si="21"/>
        <v>-4764</v>
      </c>
      <c r="Q387" s="7">
        <f t="shared" si="22"/>
        <v>250</v>
      </c>
      <c r="R387" s="7">
        <f t="shared" si="23"/>
        <v>250</v>
      </c>
      <c r="S387" s="5" t="s">
        <v>475</v>
      </c>
      <c r="T387" s="5">
        <v>100803</v>
      </c>
      <c r="U387" s="5" t="s">
        <v>40</v>
      </c>
      <c r="V387" s="5">
        <v>47040001</v>
      </c>
      <c r="W387" s="5" t="s">
        <v>28</v>
      </c>
    </row>
    <row r="388" spans="2:23" x14ac:dyDescent="0.25">
      <c r="B388" s="4">
        <v>51004021</v>
      </c>
      <c r="C388" s="4">
        <v>0</v>
      </c>
      <c r="D388" s="5">
        <v>21040011</v>
      </c>
      <c r="E388" s="4" t="s">
        <v>608</v>
      </c>
      <c r="F388" s="4">
        <v>1061</v>
      </c>
      <c r="G388" s="6">
        <v>39478</v>
      </c>
      <c r="H388" s="7">
        <v>5015</v>
      </c>
      <c r="I388" s="7">
        <v>0</v>
      </c>
      <c r="J388" s="7">
        <v>0</v>
      </c>
      <c r="K388" s="7">
        <v>0</v>
      </c>
      <c r="L388" s="7">
        <f t="shared" si="20"/>
        <v>5015</v>
      </c>
      <c r="M388" s="7">
        <v>-4764</v>
      </c>
      <c r="N388" s="7">
        <v>0</v>
      </c>
      <c r="O388" s="7">
        <v>0</v>
      </c>
      <c r="P388" s="7">
        <f t="shared" si="21"/>
        <v>-4764</v>
      </c>
      <c r="Q388" s="7">
        <f t="shared" si="22"/>
        <v>251</v>
      </c>
      <c r="R388" s="7">
        <f t="shared" si="23"/>
        <v>251</v>
      </c>
      <c r="S388" s="5" t="s">
        <v>475</v>
      </c>
      <c r="T388" s="5">
        <v>100801</v>
      </c>
      <c r="U388" s="5" t="s">
        <v>32</v>
      </c>
      <c r="V388" s="5">
        <v>47040001</v>
      </c>
      <c r="W388" s="5" t="s">
        <v>28</v>
      </c>
    </row>
    <row r="389" spans="2:23" x14ac:dyDescent="0.25">
      <c r="B389" s="4">
        <v>51004022</v>
      </c>
      <c r="C389" s="4">
        <v>0</v>
      </c>
      <c r="D389" s="5">
        <v>21040011</v>
      </c>
      <c r="E389" s="4" t="s">
        <v>608</v>
      </c>
      <c r="F389" s="4">
        <v>1063</v>
      </c>
      <c r="G389" s="6">
        <v>39497</v>
      </c>
      <c r="H389" s="7">
        <v>5015</v>
      </c>
      <c r="I389" s="7">
        <v>0</v>
      </c>
      <c r="J389" s="7">
        <v>0</v>
      </c>
      <c r="K389" s="7">
        <v>0</v>
      </c>
      <c r="L389" s="7">
        <f t="shared" ref="L389:L452" si="24">SUM(H389:K389)</f>
        <v>5015</v>
      </c>
      <c r="M389" s="7">
        <v>-4764</v>
      </c>
      <c r="N389" s="7">
        <v>0</v>
      </c>
      <c r="O389" s="7">
        <v>0</v>
      </c>
      <c r="P389" s="7">
        <f t="shared" ref="P389:P452" si="25">SUM(M389:O389)</f>
        <v>-4764</v>
      </c>
      <c r="Q389" s="7">
        <f t="shared" ref="Q389:Q452" si="26">H389+M389</f>
        <v>251</v>
      </c>
      <c r="R389" s="7">
        <f t="shared" ref="R389:R452" si="27">L389+P389</f>
        <v>251</v>
      </c>
      <c r="S389" s="5" t="s">
        <v>475</v>
      </c>
      <c r="T389" s="5">
        <v>100803</v>
      </c>
      <c r="U389" s="5" t="s">
        <v>40</v>
      </c>
      <c r="V389" s="5">
        <v>47040001</v>
      </c>
      <c r="W389" s="5" t="s">
        <v>28</v>
      </c>
    </row>
    <row r="390" spans="2:23" x14ac:dyDescent="0.25">
      <c r="B390" s="4">
        <v>51004023</v>
      </c>
      <c r="C390" s="4">
        <v>0</v>
      </c>
      <c r="D390" s="5">
        <v>21040011</v>
      </c>
      <c r="E390" s="4" t="s">
        <v>608</v>
      </c>
      <c r="F390" s="4">
        <v>1063</v>
      </c>
      <c r="G390" s="6">
        <v>39497</v>
      </c>
      <c r="H390" s="7">
        <v>5015</v>
      </c>
      <c r="I390" s="7">
        <v>0</v>
      </c>
      <c r="J390" s="7">
        <v>0</v>
      </c>
      <c r="K390" s="7">
        <v>0</v>
      </c>
      <c r="L390" s="7">
        <f t="shared" si="24"/>
        <v>5015</v>
      </c>
      <c r="M390" s="7">
        <v>-4764</v>
      </c>
      <c r="N390" s="7">
        <v>0</v>
      </c>
      <c r="O390" s="7">
        <v>0</v>
      </c>
      <c r="P390" s="7">
        <f t="shared" si="25"/>
        <v>-4764</v>
      </c>
      <c r="Q390" s="7">
        <f t="shared" si="26"/>
        <v>251</v>
      </c>
      <c r="R390" s="7">
        <f t="shared" si="27"/>
        <v>251</v>
      </c>
      <c r="S390" s="5" t="s">
        <v>475</v>
      </c>
      <c r="T390" s="5">
        <v>100803</v>
      </c>
      <c r="U390" s="5" t="s">
        <v>40</v>
      </c>
      <c r="V390" s="5">
        <v>47040001</v>
      </c>
      <c r="W390" s="5" t="s">
        <v>28</v>
      </c>
    </row>
    <row r="391" spans="2:23" x14ac:dyDescent="0.25">
      <c r="B391" s="4">
        <v>51004024</v>
      </c>
      <c r="C391" s="4">
        <v>0</v>
      </c>
      <c r="D391" s="5">
        <v>21040011</v>
      </c>
      <c r="E391" s="4" t="s">
        <v>608</v>
      </c>
      <c r="F391" s="4">
        <v>1063</v>
      </c>
      <c r="G391" s="6">
        <v>39497</v>
      </c>
      <c r="H391" s="7">
        <v>5015</v>
      </c>
      <c r="I391" s="7">
        <v>0</v>
      </c>
      <c r="J391" s="7">
        <v>0</v>
      </c>
      <c r="K391" s="7">
        <v>0</v>
      </c>
      <c r="L391" s="7">
        <f t="shared" si="24"/>
        <v>5015</v>
      </c>
      <c r="M391" s="7">
        <v>-4764</v>
      </c>
      <c r="N391" s="7">
        <v>0</v>
      </c>
      <c r="O391" s="7">
        <v>0</v>
      </c>
      <c r="P391" s="7">
        <f t="shared" si="25"/>
        <v>-4764</v>
      </c>
      <c r="Q391" s="7">
        <f t="shared" si="26"/>
        <v>251</v>
      </c>
      <c r="R391" s="7">
        <f t="shared" si="27"/>
        <v>251</v>
      </c>
      <c r="S391" s="5" t="s">
        <v>475</v>
      </c>
      <c r="T391" s="5">
        <v>100803</v>
      </c>
      <c r="U391" s="5" t="s">
        <v>40</v>
      </c>
      <c r="V391" s="5">
        <v>47040001</v>
      </c>
      <c r="W391" s="5" t="s">
        <v>28</v>
      </c>
    </row>
    <row r="392" spans="2:23" x14ac:dyDescent="0.25">
      <c r="B392" s="4">
        <v>51004025</v>
      </c>
      <c r="C392" s="4">
        <v>0</v>
      </c>
      <c r="D392" s="5">
        <v>21040011</v>
      </c>
      <c r="E392" s="4" t="s">
        <v>608</v>
      </c>
      <c r="F392" s="4">
        <v>1063</v>
      </c>
      <c r="G392" s="6">
        <v>39497</v>
      </c>
      <c r="H392" s="7">
        <v>5015</v>
      </c>
      <c r="I392" s="7">
        <v>0</v>
      </c>
      <c r="J392" s="7">
        <v>0</v>
      </c>
      <c r="K392" s="7">
        <v>0</v>
      </c>
      <c r="L392" s="7">
        <f t="shared" si="24"/>
        <v>5015</v>
      </c>
      <c r="M392" s="7">
        <v>-4764</v>
      </c>
      <c r="N392" s="7">
        <v>0</v>
      </c>
      <c r="O392" s="7">
        <v>0</v>
      </c>
      <c r="P392" s="7">
        <f t="shared" si="25"/>
        <v>-4764</v>
      </c>
      <c r="Q392" s="7">
        <f t="shared" si="26"/>
        <v>251</v>
      </c>
      <c r="R392" s="7">
        <f t="shared" si="27"/>
        <v>251</v>
      </c>
      <c r="S392" s="5" t="s">
        <v>475</v>
      </c>
      <c r="T392" s="5">
        <v>100803</v>
      </c>
      <c r="U392" s="5" t="s">
        <v>40</v>
      </c>
      <c r="V392" s="5">
        <v>47040001</v>
      </c>
      <c r="W392" s="5" t="s">
        <v>28</v>
      </c>
    </row>
    <row r="393" spans="2:23" x14ac:dyDescent="0.25">
      <c r="B393" s="4">
        <v>51004026</v>
      </c>
      <c r="C393" s="4">
        <v>0</v>
      </c>
      <c r="D393" s="5">
        <v>21040011</v>
      </c>
      <c r="E393" s="4" t="s">
        <v>608</v>
      </c>
      <c r="F393" s="4">
        <v>1063</v>
      </c>
      <c r="G393" s="6">
        <v>39497</v>
      </c>
      <c r="H393" s="7">
        <v>5015</v>
      </c>
      <c r="I393" s="7">
        <v>0</v>
      </c>
      <c r="J393" s="7">
        <v>0</v>
      </c>
      <c r="K393" s="7">
        <v>0</v>
      </c>
      <c r="L393" s="7">
        <f t="shared" si="24"/>
        <v>5015</v>
      </c>
      <c r="M393" s="7">
        <v>-4764</v>
      </c>
      <c r="N393" s="7">
        <v>0</v>
      </c>
      <c r="O393" s="7">
        <v>0</v>
      </c>
      <c r="P393" s="7">
        <f t="shared" si="25"/>
        <v>-4764</v>
      </c>
      <c r="Q393" s="7">
        <f t="shared" si="26"/>
        <v>251</v>
      </c>
      <c r="R393" s="7">
        <f t="shared" si="27"/>
        <v>251</v>
      </c>
      <c r="S393" s="5" t="s">
        <v>475</v>
      </c>
      <c r="T393" s="5">
        <v>100803</v>
      </c>
      <c r="U393" s="5" t="s">
        <v>40</v>
      </c>
      <c r="V393" s="5">
        <v>47040001</v>
      </c>
      <c r="W393" s="5" t="s">
        <v>28</v>
      </c>
    </row>
    <row r="394" spans="2:23" x14ac:dyDescent="0.25">
      <c r="B394" s="4">
        <v>51004027</v>
      </c>
      <c r="C394" s="4">
        <v>0</v>
      </c>
      <c r="D394" s="5">
        <v>21040011</v>
      </c>
      <c r="E394" s="4" t="s">
        <v>608</v>
      </c>
      <c r="F394" s="4">
        <v>1063</v>
      </c>
      <c r="G394" s="6">
        <v>39497</v>
      </c>
      <c r="H394" s="7">
        <v>5015</v>
      </c>
      <c r="I394" s="7">
        <v>0</v>
      </c>
      <c r="J394" s="7">
        <v>0</v>
      </c>
      <c r="K394" s="7">
        <v>0</v>
      </c>
      <c r="L394" s="7">
        <f t="shared" si="24"/>
        <v>5015</v>
      </c>
      <c r="M394" s="7">
        <v>-4764</v>
      </c>
      <c r="N394" s="7">
        <v>0</v>
      </c>
      <c r="O394" s="7">
        <v>0</v>
      </c>
      <c r="P394" s="7">
        <f t="shared" si="25"/>
        <v>-4764</v>
      </c>
      <c r="Q394" s="7">
        <f t="shared" si="26"/>
        <v>251</v>
      </c>
      <c r="R394" s="7">
        <f t="shared" si="27"/>
        <v>251</v>
      </c>
      <c r="S394" s="5" t="s">
        <v>475</v>
      </c>
      <c r="T394" s="5">
        <v>100803</v>
      </c>
      <c r="U394" s="5" t="s">
        <v>40</v>
      </c>
      <c r="V394" s="5">
        <v>47040001</v>
      </c>
      <c r="W394" s="5" t="s">
        <v>28</v>
      </c>
    </row>
    <row r="395" spans="2:23" x14ac:dyDescent="0.25">
      <c r="B395" s="4">
        <v>51004028</v>
      </c>
      <c r="C395" s="4">
        <v>0</v>
      </c>
      <c r="D395" s="5">
        <v>21040011</v>
      </c>
      <c r="E395" s="4" t="s">
        <v>608</v>
      </c>
      <c r="F395" s="4">
        <v>1063</v>
      </c>
      <c r="G395" s="6">
        <v>39497</v>
      </c>
      <c r="H395" s="7">
        <v>5015</v>
      </c>
      <c r="I395" s="7">
        <v>0</v>
      </c>
      <c r="J395" s="7">
        <v>0</v>
      </c>
      <c r="K395" s="7">
        <v>0</v>
      </c>
      <c r="L395" s="7">
        <f t="shared" si="24"/>
        <v>5015</v>
      </c>
      <c r="M395" s="7">
        <v>-4764</v>
      </c>
      <c r="N395" s="7">
        <v>0</v>
      </c>
      <c r="O395" s="7">
        <v>0</v>
      </c>
      <c r="P395" s="7">
        <f t="shared" si="25"/>
        <v>-4764</v>
      </c>
      <c r="Q395" s="7">
        <f t="shared" si="26"/>
        <v>251</v>
      </c>
      <c r="R395" s="7">
        <f t="shared" si="27"/>
        <v>251</v>
      </c>
      <c r="S395" s="5" t="s">
        <v>475</v>
      </c>
      <c r="T395" s="5">
        <v>100803</v>
      </c>
      <c r="U395" s="5" t="s">
        <v>40</v>
      </c>
      <c r="V395" s="5">
        <v>47040001</v>
      </c>
      <c r="W395" s="5" t="s">
        <v>28</v>
      </c>
    </row>
    <row r="396" spans="2:23" x14ac:dyDescent="0.25">
      <c r="B396" s="4">
        <v>51004094</v>
      </c>
      <c r="C396" s="4">
        <v>0</v>
      </c>
      <c r="D396" s="5">
        <v>21040011</v>
      </c>
      <c r="E396" s="4" t="s">
        <v>525</v>
      </c>
      <c r="F396" s="4">
        <v>1061</v>
      </c>
      <c r="G396" s="6">
        <v>38964</v>
      </c>
      <c r="H396" s="7">
        <v>5822</v>
      </c>
      <c r="I396" s="7">
        <v>0</v>
      </c>
      <c r="J396" s="7">
        <v>0</v>
      </c>
      <c r="K396" s="7">
        <v>0</v>
      </c>
      <c r="L396" s="7">
        <f t="shared" si="24"/>
        <v>5822</v>
      </c>
      <c r="M396" s="7">
        <v>-5531</v>
      </c>
      <c r="N396" s="7">
        <v>0</v>
      </c>
      <c r="O396" s="7">
        <v>0</v>
      </c>
      <c r="P396" s="7">
        <f t="shared" si="25"/>
        <v>-5531</v>
      </c>
      <c r="Q396" s="7">
        <f t="shared" si="26"/>
        <v>291</v>
      </c>
      <c r="R396" s="7">
        <f t="shared" si="27"/>
        <v>291</v>
      </c>
      <c r="S396" s="5" t="s">
        <v>475</v>
      </c>
      <c r="T396" s="5">
        <v>100801</v>
      </c>
      <c r="U396" s="5" t="s">
        <v>32</v>
      </c>
      <c r="V396" s="5">
        <v>47040001</v>
      </c>
      <c r="W396" s="5" t="s">
        <v>28</v>
      </c>
    </row>
    <row r="397" spans="2:23" x14ac:dyDescent="0.25">
      <c r="B397" s="4">
        <v>51004095</v>
      </c>
      <c r="C397" s="4">
        <v>0</v>
      </c>
      <c r="D397" s="5">
        <v>21040011</v>
      </c>
      <c r="E397" s="4" t="s">
        <v>520</v>
      </c>
      <c r="F397" s="4">
        <v>1061</v>
      </c>
      <c r="G397" s="6">
        <v>39045</v>
      </c>
      <c r="H397" s="7">
        <v>5823</v>
      </c>
      <c r="I397" s="7">
        <v>0</v>
      </c>
      <c r="J397" s="7">
        <v>0</v>
      </c>
      <c r="K397" s="7">
        <v>0</v>
      </c>
      <c r="L397" s="7">
        <f t="shared" si="24"/>
        <v>5823</v>
      </c>
      <c r="M397" s="7">
        <v>-5532</v>
      </c>
      <c r="N397" s="7">
        <v>0</v>
      </c>
      <c r="O397" s="7">
        <v>0</v>
      </c>
      <c r="P397" s="7">
        <f t="shared" si="25"/>
        <v>-5532</v>
      </c>
      <c r="Q397" s="7">
        <f t="shared" si="26"/>
        <v>291</v>
      </c>
      <c r="R397" s="7">
        <f t="shared" si="27"/>
        <v>291</v>
      </c>
      <c r="S397" s="5" t="s">
        <v>475</v>
      </c>
      <c r="T397" s="5">
        <v>100801</v>
      </c>
      <c r="U397" s="5" t="s">
        <v>32</v>
      </c>
      <c r="V397" s="5">
        <v>47040001</v>
      </c>
      <c r="W397" s="5" t="s">
        <v>28</v>
      </c>
    </row>
    <row r="398" spans="2:23" x14ac:dyDescent="0.25">
      <c r="B398" s="4">
        <v>51004105</v>
      </c>
      <c r="C398" s="4">
        <v>0</v>
      </c>
      <c r="D398" s="5">
        <v>21040011</v>
      </c>
      <c r="E398" s="4" t="s">
        <v>609</v>
      </c>
      <c r="F398" s="4">
        <v>1062</v>
      </c>
      <c r="G398" s="6">
        <v>41364</v>
      </c>
      <c r="H398" s="7">
        <v>6074</v>
      </c>
      <c r="I398" s="7">
        <v>0</v>
      </c>
      <c r="J398" s="7">
        <v>0</v>
      </c>
      <c r="K398" s="7">
        <v>-6074</v>
      </c>
      <c r="L398" s="7">
        <f t="shared" si="24"/>
        <v>0</v>
      </c>
      <c r="M398" s="7">
        <v>-5771</v>
      </c>
      <c r="N398" s="7">
        <v>0</v>
      </c>
      <c r="O398" s="7">
        <v>5771</v>
      </c>
      <c r="P398" s="7">
        <f t="shared" si="25"/>
        <v>0</v>
      </c>
      <c r="Q398" s="7">
        <f t="shared" si="26"/>
        <v>303</v>
      </c>
      <c r="R398" s="7">
        <f t="shared" si="27"/>
        <v>0</v>
      </c>
      <c r="S398" s="5" t="s">
        <v>475</v>
      </c>
      <c r="T398" s="5">
        <v>100802</v>
      </c>
      <c r="U398" s="5" t="s">
        <v>27</v>
      </c>
      <c r="V398" s="5">
        <v>47040001</v>
      </c>
      <c r="W398" s="5" t="s">
        <v>28</v>
      </c>
    </row>
    <row r="399" spans="2:23" x14ac:dyDescent="0.25">
      <c r="B399" s="4">
        <v>51004114</v>
      </c>
      <c r="C399" s="4">
        <v>0</v>
      </c>
      <c r="D399" s="5">
        <v>21040011</v>
      </c>
      <c r="E399" s="4" t="s">
        <v>610</v>
      </c>
      <c r="F399" s="4">
        <v>1061</v>
      </c>
      <c r="G399" s="6">
        <v>40968</v>
      </c>
      <c r="H399" s="7">
        <v>6290</v>
      </c>
      <c r="I399" s="7">
        <v>0</v>
      </c>
      <c r="J399" s="7">
        <v>0</v>
      </c>
      <c r="K399" s="7">
        <v>0</v>
      </c>
      <c r="L399" s="7">
        <f t="shared" si="24"/>
        <v>6290</v>
      </c>
      <c r="M399" s="7">
        <v>-5976</v>
      </c>
      <c r="N399" s="7">
        <v>0</v>
      </c>
      <c r="O399" s="7">
        <v>0</v>
      </c>
      <c r="P399" s="7">
        <f t="shared" si="25"/>
        <v>-5976</v>
      </c>
      <c r="Q399" s="7">
        <f t="shared" si="26"/>
        <v>314</v>
      </c>
      <c r="R399" s="7">
        <f t="shared" si="27"/>
        <v>314</v>
      </c>
      <c r="S399" s="5" t="s">
        <v>475</v>
      </c>
      <c r="T399" s="5">
        <v>100801</v>
      </c>
      <c r="U399" s="5" t="s">
        <v>32</v>
      </c>
      <c r="V399" s="5">
        <v>47040001</v>
      </c>
      <c r="W399" s="5" t="s">
        <v>28</v>
      </c>
    </row>
    <row r="400" spans="2:23" x14ac:dyDescent="0.25">
      <c r="B400" s="4">
        <v>51004137</v>
      </c>
      <c r="C400" s="4">
        <v>0</v>
      </c>
      <c r="D400" s="5">
        <v>21040011</v>
      </c>
      <c r="E400" s="4" t="s">
        <v>611</v>
      </c>
      <c r="F400" s="4">
        <v>1061</v>
      </c>
      <c r="G400" s="6">
        <v>38686</v>
      </c>
      <c r="H400" s="7">
        <v>6790</v>
      </c>
      <c r="I400" s="7">
        <v>0</v>
      </c>
      <c r="J400" s="7">
        <v>0</v>
      </c>
      <c r="K400" s="7">
        <v>0</v>
      </c>
      <c r="L400" s="7">
        <f t="shared" si="24"/>
        <v>6790</v>
      </c>
      <c r="M400" s="7">
        <v>-6450</v>
      </c>
      <c r="N400" s="7">
        <v>0</v>
      </c>
      <c r="O400" s="7">
        <v>0</v>
      </c>
      <c r="P400" s="7">
        <f t="shared" si="25"/>
        <v>-6450</v>
      </c>
      <c r="Q400" s="7">
        <f t="shared" si="26"/>
        <v>340</v>
      </c>
      <c r="R400" s="7">
        <f t="shared" si="27"/>
        <v>340</v>
      </c>
      <c r="S400" s="5" t="s">
        <v>475</v>
      </c>
      <c r="T400" s="5">
        <v>100801</v>
      </c>
      <c r="U400" s="5" t="s">
        <v>32</v>
      </c>
      <c r="V400" s="5">
        <v>47040001</v>
      </c>
      <c r="W400" s="5" t="s">
        <v>28</v>
      </c>
    </row>
    <row r="401" spans="2:23" x14ac:dyDescent="0.25">
      <c r="B401" s="4">
        <v>51004143</v>
      </c>
      <c r="C401" s="4">
        <v>0</v>
      </c>
      <c r="D401" s="5">
        <v>21040011</v>
      </c>
      <c r="E401" s="4" t="s">
        <v>612</v>
      </c>
      <c r="F401" s="4">
        <v>1061</v>
      </c>
      <c r="G401" s="6">
        <v>39082</v>
      </c>
      <c r="H401" s="7">
        <v>6942</v>
      </c>
      <c r="I401" s="7">
        <v>0</v>
      </c>
      <c r="J401" s="7">
        <v>0</v>
      </c>
      <c r="K401" s="7">
        <v>0</v>
      </c>
      <c r="L401" s="7">
        <f t="shared" si="24"/>
        <v>6942</v>
      </c>
      <c r="M401" s="7">
        <v>-6595</v>
      </c>
      <c r="N401" s="7">
        <v>0</v>
      </c>
      <c r="O401" s="7">
        <v>0</v>
      </c>
      <c r="P401" s="7">
        <f t="shared" si="25"/>
        <v>-6595</v>
      </c>
      <c r="Q401" s="7">
        <f t="shared" si="26"/>
        <v>347</v>
      </c>
      <c r="R401" s="7">
        <f t="shared" si="27"/>
        <v>347</v>
      </c>
      <c r="S401" s="5" t="s">
        <v>475</v>
      </c>
      <c r="T401" s="5">
        <v>100801</v>
      </c>
      <c r="U401" s="5" t="s">
        <v>32</v>
      </c>
      <c r="V401" s="5">
        <v>47040001</v>
      </c>
      <c r="W401" s="5" t="s">
        <v>28</v>
      </c>
    </row>
    <row r="402" spans="2:23" x14ac:dyDescent="0.25">
      <c r="B402" s="4">
        <v>51004166</v>
      </c>
      <c r="C402" s="4">
        <v>0</v>
      </c>
      <c r="D402" s="5">
        <v>21040011</v>
      </c>
      <c r="E402" s="4" t="s">
        <v>613</v>
      </c>
      <c r="F402" s="4">
        <v>1061</v>
      </c>
      <c r="G402" s="6">
        <v>40968</v>
      </c>
      <c r="H402" s="7">
        <v>7249</v>
      </c>
      <c r="I402" s="7">
        <v>0</v>
      </c>
      <c r="J402" s="7">
        <v>0</v>
      </c>
      <c r="K402" s="7">
        <v>0</v>
      </c>
      <c r="L402" s="7">
        <f t="shared" si="24"/>
        <v>7249</v>
      </c>
      <c r="M402" s="7">
        <v>-6887</v>
      </c>
      <c r="N402" s="7">
        <v>0</v>
      </c>
      <c r="O402" s="7">
        <v>0</v>
      </c>
      <c r="P402" s="7">
        <f t="shared" si="25"/>
        <v>-6887</v>
      </c>
      <c r="Q402" s="7">
        <f t="shared" si="26"/>
        <v>362</v>
      </c>
      <c r="R402" s="7">
        <f t="shared" si="27"/>
        <v>362</v>
      </c>
      <c r="S402" s="5" t="s">
        <v>475</v>
      </c>
      <c r="T402" s="5">
        <v>100801</v>
      </c>
      <c r="U402" s="5" t="s">
        <v>32</v>
      </c>
      <c r="V402" s="5">
        <v>47040001</v>
      </c>
      <c r="W402" s="5" t="s">
        <v>28</v>
      </c>
    </row>
    <row r="403" spans="2:23" x14ac:dyDescent="0.25">
      <c r="B403" s="4">
        <v>51004183</v>
      </c>
      <c r="C403" s="4">
        <v>0</v>
      </c>
      <c r="D403" s="5">
        <v>21040011</v>
      </c>
      <c r="E403" s="4" t="s">
        <v>614</v>
      </c>
      <c r="F403" s="4">
        <v>1061</v>
      </c>
      <c r="G403" s="6">
        <v>39629</v>
      </c>
      <c r="H403" s="7">
        <v>7500</v>
      </c>
      <c r="I403" s="7">
        <v>0</v>
      </c>
      <c r="J403" s="7">
        <v>0</v>
      </c>
      <c r="K403" s="7">
        <v>0</v>
      </c>
      <c r="L403" s="7">
        <f t="shared" si="24"/>
        <v>7500</v>
      </c>
      <c r="M403" s="7">
        <v>-7125</v>
      </c>
      <c r="N403" s="7">
        <v>0</v>
      </c>
      <c r="O403" s="7">
        <v>0</v>
      </c>
      <c r="P403" s="7">
        <f t="shared" si="25"/>
        <v>-7125</v>
      </c>
      <c r="Q403" s="7">
        <f t="shared" si="26"/>
        <v>375</v>
      </c>
      <c r="R403" s="7">
        <f t="shared" si="27"/>
        <v>375</v>
      </c>
      <c r="S403" s="5" t="s">
        <v>475</v>
      </c>
      <c r="T403" s="5">
        <v>100801</v>
      </c>
      <c r="U403" s="5" t="s">
        <v>32</v>
      </c>
      <c r="V403" s="5">
        <v>47040001</v>
      </c>
      <c r="W403" s="5" t="s">
        <v>28</v>
      </c>
    </row>
    <row r="404" spans="2:23" x14ac:dyDescent="0.25">
      <c r="B404" s="4">
        <v>51004210</v>
      </c>
      <c r="C404" s="4">
        <v>0</v>
      </c>
      <c r="D404" s="5">
        <v>21040011</v>
      </c>
      <c r="E404" s="4" t="s">
        <v>615</v>
      </c>
      <c r="F404" s="4">
        <v>1062</v>
      </c>
      <c r="G404" s="6">
        <v>39933</v>
      </c>
      <c r="H404" s="7">
        <v>7935</v>
      </c>
      <c r="I404" s="7">
        <v>0</v>
      </c>
      <c r="J404" s="7">
        <v>0</v>
      </c>
      <c r="K404" s="7">
        <v>0</v>
      </c>
      <c r="L404" s="7">
        <f t="shared" si="24"/>
        <v>7935</v>
      </c>
      <c r="M404" s="7">
        <v>-7539</v>
      </c>
      <c r="N404" s="7">
        <v>0</v>
      </c>
      <c r="O404" s="7">
        <v>0</v>
      </c>
      <c r="P404" s="7">
        <f t="shared" si="25"/>
        <v>-7539</v>
      </c>
      <c r="Q404" s="7">
        <f t="shared" si="26"/>
        <v>396</v>
      </c>
      <c r="R404" s="7">
        <f t="shared" si="27"/>
        <v>396</v>
      </c>
      <c r="S404" s="5" t="s">
        <v>475</v>
      </c>
      <c r="T404" s="5">
        <v>100802</v>
      </c>
      <c r="U404" s="5" t="s">
        <v>27</v>
      </c>
      <c r="V404" s="5">
        <v>47040001</v>
      </c>
      <c r="W404" s="5" t="s">
        <v>28</v>
      </c>
    </row>
    <row r="405" spans="2:23" x14ac:dyDescent="0.25">
      <c r="B405" s="4">
        <v>51004284</v>
      </c>
      <c r="C405" s="4">
        <v>0</v>
      </c>
      <c r="D405" s="5">
        <v>21040011</v>
      </c>
      <c r="E405" s="4" t="s">
        <v>616</v>
      </c>
      <c r="F405" s="4">
        <v>1061</v>
      </c>
      <c r="G405" s="6">
        <v>39068</v>
      </c>
      <c r="H405" s="7">
        <v>9620</v>
      </c>
      <c r="I405" s="7">
        <v>0</v>
      </c>
      <c r="J405" s="7">
        <v>0</v>
      </c>
      <c r="K405" s="7">
        <v>0</v>
      </c>
      <c r="L405" s="7">
        <f t="shared" si="24"/>
        <v>9620</v>
      </c>
      <c r="M405" s="7">
        <v>-9139</v>
      </c>
      <c r="N405" s="7">
        <v>0</v>
      </c>
      <c r="O405" s="7">
        <v>0</v>
      </c>
      <c r="P405" s="7">
        <f t="shared" si="25"/>
        <v>-9139</v>
      </c>
      <c r="Q405" s="7">
        <f t="shared" si="26"/>
        <v>481</v>
      </c>
      <c r="R405" s="7">
        <f t="shared" si="27"/>
        <v>481</v>
      </c>
      <c r="S405" s="5" t="s">
        <v>475</v>
      </c>
      <c r="T405" s="5">
        <v>100801</v>
      </c>
      <c r="U405" s="5" t="s">
        <v>32</v>
      </c>
      <c r="V405" s="5">
        <v>47040001</v>
      </c>
      <c r="W405" s="5" t="s">
        <v>28</v>
      </c>
    </row>
    <row r="406" spans="2:23" x14ac:dyDescent="0.25">
      <c r="B406" s="4">
        <v>51004285</v>
      </c>
      <c r="C406" s="4">
        <v>0</v>
      </c>
      <c r="D406" s="5">
        <v>21040011</v>
      </c>
      <c r="E406" s="4" t="s">
        <v>616</v>
      </c>
      <c r="F406" s="4">
        <v>1061</v>
      </c>
      <c r="G406" s="6">
        <v>39069</v>
      </c>
      <c r="H406" s="7">
        <v>9620</v>
      </c>
      <c r="I406" s="7">
        <v>0</v>
      </c>
      <c r="J406" s="7">
        <v>0</v>
      </c>
      <c r="K406" s="7">
        <v>0</v>
      </c>
      <c r="L406" s="7">
        <f t="shared" si="24"/>
        <v>9620</v>
      </c>
      <c r="M406" s="7">
        <v>-9139</v>
      </c>
      <c r="N406" s="7">
        <v>0</v>
      </c>
      <c r="O406" s="7">
        <v>0</v>
      </c>
      <c r="P406" s="7">
        <f t="shared" si="25"/>
        <v>-9139</v>
      </c>
      <c r="Q406" s="7">
        <f t="shared" si="26"/>
        <v>481</v>
      </c>
      <c r="R406" s="7">
        <f t="shared" si="27"/>
        <v>481</v>
      </c>
      <c r="S406" s="5" t="s">
        <v>475</v>
      </c>
      <c r="T406" s="5">
        <v>100801</v>
      </c>
      <c r="U406" s="5" t="s">
        <v>32</v>
      </c>
      <c r="V406" s="5">
        <v>47040001</v>
      </c>
      <c r="W406" s="5" t="s">
        <v>28</v>
      </c>
    </row>
    <row r="407" spans="2:23" x14ac:dyDescent="0.25">
      <c r="B407" s="4">
        <v>51004286</v>
      </c>
      <c r="C407" s="4">
        <v>0</v>
      </c>
      <c r="D407" s="5">
        <v>21040011</v>
      </c>
      <c r="E407" s="4" t="s">
        <v>616</v>
      </c>
      <c r="F407" s="4">
        <v>1061</v>
      </c>
      <c r="G407" s="6">
        <v>39071</v>
      </c>
      <c r="H407" s="7">
        <v>9620</v>
      </c>
      <c r="I407" s="7">
        <v>0</v>
      </c>
      <c r="J407" s="7">
        <v>0</v>
      </c>
      <c r="K407" s="7">
        <v>0</v>
      </c>
      <c r="L407" s="7">
        <f t="shared" si="24"/>
        <v>9620</v>
      </c>
      <c r="M407" s="7">
        <v>-9139</v>
      </c>
      <c r="N407" s="7">
        <v>0</v>
      </c>
      <c r="O407" s="7">
        <v>0</v>
      </c>
      <c r="P407" s="7">
        <f t="shared" si="25"/>
        <v>-9139</v>
      </c>
      <c r="Q407" s="7">
        <f t="shared" si="26"/>
        <v>481</v>
      </c>
      <c r="R407" s="7">
        <f t="shared" si="27"/>
        <v>481</v>
      </c>
      <c r="S407" s="5" t="s">
        <v>475</v>
      </c>
      <c r="T407" s="5">
        <v>100801</v>
      </c>
      <c r="U407" s="5" t="s">
        <v>32</v>
      </c>
      <c r="V407" s="5">
        <v>47040001</v>
      </c>
      <c r="W407" s="5" t="s">
        <v>28</v>
      </c>
    </row>
    <row r="408" spans="2:23" x14ac:dyDescent="0.25">
      <c r="B408" s="4">
        <v>51004287</v>
      </c>
      <c r="C408" s="4">
        <v>0</v>
      </c>
      <c r="D408" s="5">
        <v>21040011</v>
      </c>
      <c r="E408" s="4" t="s">
        <v>616</v>
      </c>
      <c r="F408" s="4">
        <v>1061</v>
      </c>
      <c r="G408" s="6">
        <v>39069</v>
      </c>
      <c r="H408" s="7">
        <v>9620</v>
      </c>
      <c r="I408" s="7">
        <v>0</v>
      </c>
      <c r="J408" s="7">
        <v>0</v>
      </c>
      <c r="K408" s="7">
        <v>0</v>
      </c>
      <c r="L408" s="7">
        <f t="shared" si="24"/>
        <v>9620</v>
      </c>
      <c r="M408" s="7">
        <v>-9139</v>
      </c>
      <c r="N408" s="7">
        <v>0</v>
      </c>
      <c r="O408" s="7">
        <v>0</v>
      </c>
      <c r="P408" s="7">
        <f t="shared" si="25"/>
        <v>-9139</v>
      </c>
      <c r="Q408" s="7">
        <f t="shared" si="26"/>
        <v>481</v>
      </c>
      <c r="R408" s="7">
        <f t="shared" si="27"/>
        <v>481</v>
      </c>
      <c r="S408" s="5" t="s">
        <v>475</v>
      </c>
      <c r="T408" s="5">
        <v>100801</v>
      </c>
      <c r="U408" s="5" t="s">
        <v>32</v>
      </c>
      <c r="V408" s="5">
        <v>47040001</v>
      </c>
      <c r="W408" s="5" t="s">
        <v>28</v>
      </c>
    </row>
    <row r="409" spans="2:23" x14ac:dyDescent="0.25">
      <c r="B409" s="4">
        <v>51004288</v>
      </c>
      <c r="C409" s="4">
        <v>0</v>
      </c>
      <c r="D409" s="5">
        <v>21040011</v>
      </c>
      <c r="E409" s="4" t="s">
        <v>617</v>
      </c>
      <c r="F409" s="4">
        <v>1061</v>
      </c>
      <c r="G409" s="6">
        <v>39093</v>
      </c>
      <c r="H409" s="7">
        <v>9620</v>
      </c>
      <c r="I409" s="7">
        <v>0</v>
      </c>
      <c r="J409" s="7">
        <v>0</v>
      </c>
      <c r="K409" s="7">
        <v>0</v>
      </c>
      <c r="L409" s="7">
        <f t="shared" si="24"/>
        <v>9620</v>
      </c>
      <c r="M409" s="7">
        <v>-9139</v>
      </c>
      <c r="N409" s="7">
        <v>0</v>
      </c>
      <c r="O409" s="7">
        <v>0</v>
      </c>
      <c r="P409" s="7">
        <f t="shared" si="25"/>
        <v>-9139</v>
      </c>
      <c r="Q409" s="7">
        <f t="shared" si="26"/>
        <v>481</v>
      </c>
      <c r="R409" s="7">
        <f t="shared" si="27"/>
        <v>481</v>
      </c>
      <c r="S409" s="5" t="s">
        <v>475</v>
      </c>
      <c r="T409" s="5">
        <v>100801</v>
      </c>
      <c r="U409" s="5" t="s">
        <v>32</v>
      </c>
      <c r="V409" s="5">
        <v>47040001</v>
      </c>
      <c r="W409" s="5" t="s">
        <v>28</v>
      </c>
    </row>
    <row r="410" spans="2:23" x14ac:dyDescent="0.25">
      <c r="B410" s="4">
        <v>51004289</v>
      </c>
      <c r="C410" s="4">
        <v>0</v>
      </c>
      <c r="D410" s="5">
        <v>21040011</v>
      </c>
      <c r="E410" s="4" t="s">
        <v>618</v>
      </c>
      <c r="F410" s="4">
        <v>1061</v>
      </c>
      <c r="G410" s="6">
        <v>39033</v>
      </c>
      <c r="H410" s="7">
        <v>9672</v>
      </c>
      <c r="I410" s="7">
        <v>0</v>
      </c>
      <c r="J410" s="7">
        <v>0</v>
      </c>
      <c r="K410" s="7">
        <v>0</v>
      </c>
      <c r="L410" s="7">
        <f t="shared" si="24"/>
        <v>9672</v>
      </c>
      <c r="M410" s="7">
        <v>-9189</v>
      </c>
      <c r="N410" s="7">
        <v>0</v>
      </c>
      <c r="O410" s="7">
        <v>0</v>
      </c>
      <c r="P410" s="7">
        <f t="shared" si="25"/>
        <v>-9189</v>
      </c>
      <c r="Q410" s="7">
        <f t="shared" si="26"/>
        <v>483</v>
      </c>
      <c r="R410" s="7">
        <f t="shared" si="27"/>
        <v>483</v>
      </c>
      <c r="S410" s="5" t="s">
        <v>475</v>
      </c>
      <c r="T410" s="5">
        <v>100801</v>
      </c>
      <c r="U410" s="5" t="s">
        <v>32</v>
      </c>
      <c r="V410" s="5">
        <v>47040001</v>
      </c>
      <c r="W410" s="5" t="s">
        <v>28</v>
      </c>
    </row>
    <row r="411" spans="2:23" x14ac:dyDescent="0.25">
      <c r="B411" s="4">
        <v>51004300</v>
      </c>
      <c r="C411" s="4">
        <v>0</v>
      </c>
      <c r="D411" s="5">
        <v>21040011</v>
      </c>
      <c r="E411" s="4" t="s">
        <v>619</v>
      </c>
      <c r="F411" s="4">
        <v>1062</v>
      </c>
      <c r="G411" s="6">
        <v>38912</v>
      </c>
      <c r="H411" s="7">
        <v>9966</v>
      </c>
      <c r="I411" s="7">
        <v>0</v>
      </c>
      <c r="J411" s="7">
        <v>0</v>
      </c>
      <c r="K411" s="7">
        <v>0</v>
      </c>
      <c r="L411" s="7">
        <f t="shared" si="24"/>
        <v>9966</v>
      </c>
      <c r="M411" s="7">
        <v>-9468</v>
      </c>
      <c r="N411" s="7">
        <v>0</v>
      </c>
      <c r="O411" s="7">
        <v>0</v>
      </c>
      <c r="P411" s="7">
        <f t="shared" si="25"/>
        <v>-9468</v>
      </c>
      <c r="Q411" s="7">
        <f t="shared" si="26"/>
        <v>498</v>
      </c>
      <c r="R411" s="7">
        <f t="shared" si="27"/>
        <v>498</v>
      </c>
      <c r="S411" s="5" t="s">
        <v>475</v>
      </c>
      <c r="T411" s="5">
        <v>100802</v>
      </c>
      <c r="U411" s="5" t="s">
        <v>27</v>
      </c>
      <c r="V411" s="5">
        <v>47040001</v>
      </c>
      <c r="W411" s="5" t="s">
        <v>28</v>
      </c>
    </row>
    <row r="412" spans="2:23" x14ac:dyDescent="0.25">
      <c r="B412" s="4">
        <v>51004334</v>
      </c>
      <c r="C412" s="4">
        <v>0</v>
      </c>
      <c r="D412" s="5">
        <v>21040011</v>
      </c>
      <c r="E412" s="4" t="s">
        <v>616</v>
      </c>
      <c r="F412" s="4">
        <v>1061</v>
      </c>
      <c r="G412" s="6">
        <v>39059</v>
      </c>
      <c r="H412" s="7">
        <v>10812</v>
      </c>
      <c r="I412" s="7">
        <v>0</v>
      </c>
      <c r="J412" s="7">
        <v>0</v>
      </c>
      <c r="K412" s="7">
        <v>0</v>
      </c>
      <c r="L412" s="7">
        <f t="shared" si="24"/>
        <v>10812</v>
      </c>
      <c r="M412" s="7">
        <v>-10271</v>
      </c>
      <c r="N412" s="7">
        <v>0</v>
      </c>
      <c r="O412" s="7">
        <v>0</v>
      </c>
      <c r="P412" s="7">
        <f t="shared" si="25"/>
        <v>-10271</v>
      </c>
      <c r="Q412" s="7">
        <f t="shared" si="26"/>
        <v>541</v>
      </c>
      <c r="R412" s="7">
        <f t="shared" si="27"/>
        <v>541</v>
      </c>
      <c r="S412" s="5" t="s">
        <v>475</v>
      </c>
      <c r="T412" s="5">
        <v>100801</v>
      </c>
      <c r="U412" s="5" t="s">
        <v>32</v>
      </c>
      <c r="V412" s="5">
        <v>47040001</v>
      </c>
      <c r="W412" s="5" t="s">
        <v>28</v>
      </c>
    </row>
    <row r="413" spans="2:23" x14ac:dyDescent="0.25">
      <c r="B413" s="4">
        <v>51004335</v>
      </c>
      <c r="C413" s="4">
        <v>0</v>
      </c>
      <c r="D413" s="5">
        <v>21040011</v>
      </c>
      <c r="E413" s="4" t="s">
        <v>616</v>
      </c>
      <c r="F413" s="4">
        <v>1061</v>
      </c>
      <c r="G413" s="6">
        <v>39059</v>
      </c>
      <c r="H413" s="7">
        <v>10812</v>
      </c>
      <c r="I413" s="7">
        <v>0</v>
      </c>
      <c r="J413" s="7">
        <v>0</v>
      </c>
      <c r="K413" s="7">
        <v>0</v>
      </c>
      <c r="L413" s="7">
        <f t="shared" si="24"/>
        <v>10812</v>
      </c>
      <c r="M413" s="7">
        <v>-10271</v>
      </c>
      <c r="N413" s="7">
        <v>0</v>
      </c>
      <c r="O413" s="7">
        <v>0</v>
      </c>
      <c r="P413" s="7">
        <f t="shared" si="25"/>
        <v>-10271</v>
      </c>
      <c r="Q413" s="7">
        <f t="shared" si="26"/>
        <v>541</v>
      </c>
      <c r="R413" s="7">
        <f t="shared" si="27"/>
        <v>541</v>
      </c>
      <c r="S413" s="5" t="s">
        <v>475</v>
      </c>
      <c r="T413" s="5">
        <v>100801</v>
      </c>
      <c r="U413" s="5" t="s">
        <v>32</v>
      </c>
      <c r="V413" s="5">
        <v>47040001</v>
      </c>
      <c r="W413" s="5" t="s">
        <v>28</v>
      </c>
    </row>
    <row r="414" spans="2:23" x14ac:dyDescent="0.25">
      <c r="B414" s="4">
        <v>51004336</v>
      </c>
      <c r="C414" s="4">
        <v>0</v>
      </c>
      <c r="D414" s="5">
        <v>21040011</v>
      </c>
      <c r="E414" s="4" t="s">
        <v>616</v>
      </c>
      <c r="F414" s="4">
        <v>1061</v>
      </c>
      <c r="G414" s="6">
        <v>39059</v>
      </c>
      <c r="H414" s="7">
        <v>10812</v>
      </c>
      <c r="I414" s="7">
        <v>0</v>
      </c>
      <c r="J414" s="7">
        <v>0</v>
      </c>
      <c r="K414" s="7">
        <v>0</v>
      </c>
      <c r="L414" s="7">
        <f t="shared" si="24"/>
        <v>10812</v>
      </c>
      <c r="M414" s="7">
        <v>-10271</v>
      </c>
      <c r="N414" s="7">
        <v>0</v>
      </c>
      <c r="O414" s="7">
        <v>0</v>
      </c>
      <c r="P414" s="7">
        <f t="shared" si="25"/>
        <v>-10271</v>
      </c>
      <c r="Q414" s="7">
        <f t="shared" si="26"/>
        <v>541</v>
      </c>
      <c r="R414" s="7">
        <f t="shared" si="27"/>
        <v>541</v>
      </c>
      <c r="S414" s="5" t="s">
        <v>475</v>
      </c>
      <c r="T414" s="5">
        <v>100801</v>
      </c>
      <c r="U414" s="5" t="s">
        <v>32</v>
      </c>
      <c r="V414" s="5">
        <v>47040001</v>
      </c>
      <c r="W414" s="5" t="s">
        <v>28</v>
      </c>
    </row>
    <row r="415" spans="2:23" x14ac:dyDescent="0.25">
      <c r="B415" s="4">
        <v>51004337</v>
      </c>
      <c r="C415" s="4">
        <v>0</v>
      </c>
      <c r="D415" s="5">
        <v>21040011</v>
      </c>
      <c r="E415" s="4" t="s">
        <v>616</v>
      </c>
      <c r="F415" s="4">
        <v>1061</v>
      </c>
      <c r="G415" s="6">
        <v>39059</v>
      </c>
      <c r="H415" s="7">
        <v>10812</v>
      </c>
      <c r="I415" s="7">
        <v>0</v>
      </c>
      <c r="J415" s="7">
        <v>0</v>
      </c>
      <c r="K415" s="7">
        <v>0</v>
      </c>
      <c r="L415" s="7">
        <f t="shared" si="24"/>
        <v>10812</v>
      </c>
      <c r="M415" s="7">
        <v>-10271</v>
      </c>
      <c r="N415" s="7">
        <v>0</v>
      </c>
      <c r="O415" s="7">
        <v>0</v>
      </c>
      <c r="P415" s="7">
        <f t="shared" si="25"/>
        <v>-10271</v>
      </c>
      <c r="Q415" s="7">
        <f t="shared" si="26"/>
        <v>541</v>
      </c>
      <c r="R415" s="7">
        <f t="shared" si="27"/>
        <v>541</v>
      </c>
      <c r="S415" s="5" t="s">
        <v>475</v>
      </c>
      <c r="T415" s="5">
        <v>100801</v>
      </c>
      <c r="U415" s="5" t="s">
        <v>32</v>
      </c>
      <c r="V415" s="5">
        <v>47040001</v>
      </c>
      <c r="W415" s="5" t="s">
        <v>28</v>
      </c>
    </row>
    <row r="416" spans="2:23" x14ac:dyDescent="0.25">
      <c r="B416" s="4">
        <v>51004338</v>
      </c>
      <c r="C416" s="4">
        <v>0</v>
      </c>
      <c r="D416" s="5">
        <v>21040011</v>
      </c>
      <c r="E416" s="4" t="s">
        <v>616</v>
      </c>
      <c r="F416" s="4">
        <v>1061</v>
      </c>
      <c r="G416" s="6">
        <v>39059</v>
      </c>
      <c r="H416" s="7">
        <v>10812</v>
      </c>
      <c r="I416" s="7">
        <v>0</v>
      </c>
      <c r="J416" s="7">
        <v>0</v>
      </c>
      <c r="K416" s="7">
        <v>0</v>
      </c>
      <c r="L416" s="7">
        <f t="shared" si="24"/>
        <v>10812</v>
      </c>
      <c r="M416" s="7">
        <v>-10271</v>
      </c>
      <c r="N416" s="7">
        <v>0</v>
      </c>
      <c r="O416" s="7">
        <v>0</v>
      </c>
      <c r="P416" s="7">
        <f t="shared" si="25"/>
        <v>-10271</v>
      </c>
      <c r="Q416" s="7">
        <f t="shared" si="26"/>
        <v>541</v>
      </c>
      <c r="R416" s="7">
        <f t="shared" si="27"/>
        <v>541</v>
      </c>
      <c r="S416" s="5" t="s">
        <v>475</v>
      </c>
      <c r="T416" s="5">
        <v>100801</v>
      </c>
      <c r="U416" s="5" t="s">
        <v>32</v>
      </c>
      <c r="V416" s="5">
        <v>47040001</v>
      </c>
      <c r="W416" s="5" t="s">
        <v>28</v>
      </c>
    </row>
    <row r="417" spans="2:23" x14ac:dyDescent="0.25">
      <c r="B417" s="4">
        <v>51004339</v>
      </c>
      <c r="C417" s="4">
        <v>0</v>
      </c>
      <c r="D417" s="5">
        <v>21040011</v>
      </c>
      <c r="E417" s="4" t="s">
        <v>616</v>
      </c>
      <c r="F417" s="4">
        <v>1061</v>
      </c>
      <c r="G417" s="6">
        <v>39059</v>
      </c>
      <c r="H417" s="7">
        <v>10812</v>
      </c>
      <c r="I417" s="7">
        <v>0</v>
      </c>
      <c r="J417" s="7">
        <v>0</v>
      </c>
      <c r="K417" s="7">
        <v>0</v>
      </c>
      <c r="L417" s="7">
        <f t="shared" si="24"/>
        <v>10812</v>
      </c>
      <c r="M417" s="7">
        <v>-10271</v>
      </c>
      <c r="N417" s="7">
        <v>0</v>
      </c>
      <c r="O417" s="7">
        <v>0</v>
      </c>
      <c r="P417" s="7">
        <f t="shared" si="25"/>
        <v>-10271</v>
      </c>
      <c r="Q417" s="7">
        <f t="shared" si="26"/>
        <v>541</v>
      </c>
      <c r="R417" s="7">
        <f t="shared" si="27"/>
        <v>541</v>
      </c>
      <c r="S417" s="5" t="s">
        <v>475</v>
      </c>
      <c r="T417" s="5">
        <v>100801</v>
      </c>
      <c r="U417" s="5" t="s">
        <v>32</v>
      </c>
      <c r="V417" s="5">
        <v>47040001</v>
      </c>
      <c r="W417" s="5" t="s">
        <v>28</v>
      </c>
    </row>
    <row r="418" spans="2:23" x14ac:dyDescent="0.25">
      <c r="B418" s="4">
        <v>51004340</v>
      </c>
      <c r="C418" s="4">
        <v>0</v>
      </c>
      <c r="D418" s="5">
        <v>21040011</v>
      </c>
      <c r="E418" s="4" t="s">
        <v>616</v>
      </c>
      <c r="F418" s="4">
        <v>1061</v>
      </c>
      <c r="G418" s="6">
        <v>39059</v>
      </c>
      <c r="H418" s="7">
        <v>10812</v>
      </c>
      <c r="I418" s="7">
        <v>0</v>
      </c>
      <c r="J418" s="7">
        <v>0</v>
      </c>
      <c r="K418" s="7">
        <v>0</v>
      </c>
      <c r="L418" s="7">
        <f t="shared" si="24"/>
        <v>10812</v>
      </c>
      <c r="M418" s="7">
        <v>-10271</v>
      </c>
      <c r="N418" s="7">
        <v>0</v>
      </c>
      <c r="O418" s="7">
        <v>0</v>
      </c>
      <c r="P418" s="7">
        <f t="shared" si="25"/>
        <v>-10271</v>
      </c>
      <c r="Q418" s="7">
        <f t="shared" si="26"/>
        <v>541</v>
      </c>
      <c r="R418" s="7">
        <f t="shared" si="27"/>
        <v>541</v>
      </c>
      <c r="S418" s="5" t="s">
        <v>475</v>
      </c>
      <c r="T418" s="5">
        <v>100801</v>
      </c>
      <c r="U418" s="5" t="s">
        <v>32</v>
      </c>
      <c r="V418" s="5">
        <v>47040001</v>
      </c>
      <c r="W418" s="5" t="s">
        <v>28</v>
      </c>
    </row>
    <row r="419" spans="2:23" x14ac:dyDescent="0.25">
      <c r="B419" s="4">
        <v>51004341</v>
      </c>
      <c r="C419" s="4">
        <v>0</v>
      </c>
      <c r="D419" s="5">
        <v>21040011</v>
      </c>
      <c r="E419" s="4" t="s">
        <v>616</v>
      </c>
      <c r="F419" s="4">
        <v>1061</v>
      </c>
      <c r="G419" s="6">
        <v>39059</v>
      </c>
      <c r="H419" s="7">
        <v>10812</v>
      </c>
      <c r="I419" s="7">
        <v>0</v>
      </c>
      <c r="J419" s="7">
        <v>0</v>
      </c>
      <c r="K419" s="7">
        <v>0</v>
      </c>
      <c r="L419" s="7">
        <f t="shared" si="24"/>
        <v>10812</v>
      </c>
      <c r="M419" s="7">
        <v>-10271</v>
      </c>
      <c r="N419" s="7">
        <v>0</v>
      </c>
      <c r="O419" s="7">
        <v>0</v>
      </c>
      <c r="P419" s="7">
        <f t="shared" si="25"/>
        <v>-10271</v>
      </c>
      <c r="Q419" s="7">
        <f t="shared" si="26"/>
        <v>541</v>
      </c>
      <c r="R419" s="7">
        <f t="shared" si="27"/>
        <v>541</v>
      </c>
      <c r="S419" s="5" t="s">
        <v>475</v>
      </c>
      <c r="T419" s="5">
        <v>100801</v>
      </c>
      <c r="U419" s="5" t="s">
        <v>32</v>
      </c>
      <c r="V419" s="5">
        <v>47040001</v>
      </c>
      <c r="W419" s="5" t="s">
        <v>28</v>
      </c>
    </row>
    <row r="420" spans="2:23" x14ac:dyDescent="0.25">
      <c r="B420" s="4">
        <v>51004342</v>
      </c>
      <c r="C420" s="4">
        <v>0</v>
      </c>
      <c r="D420" s="5">
        <v>21040011</v>
      </c>
      <c r="E420" s="4" t="s">
        <v>616</v>
      </c>
      <c r="F420" s="4">
        <v>1061</v>
      </c>
      <c r="G420" s="6">
        <v>39059</v>
      </c>
      <c r="H420" s="7">
        <v>10812</v>
      </c>
      <c r="I420" s="7">
        <v>0</v>
      </c>
      <c r="J420" s="7">
        <v>0</v>
      </c>
      <c r="K420" s="7">
        <v>0</v>
      </c>
      <c r="L420" s="7">
        <f t="shared" si="24"/>
        <v>10812</v>
      </c>
      <c r="M420" s="7">
        <v>-10271</v>
      </c>
      <c r="N420" s="7">
        <v>0</v>
      </c>
      <c r="O420" s="7">
        <v>0</v>
      </c>
      <c r="P420" s="7">
        <f t="shared" si="25"/>
        <v>-10271</v>
      </c>
      <c r="Q420" s="7">
        <f t="shared" si="26"/>
        <v>541</v>
      </c>
      <c r="R420" s="7">
        <f t="shared" si="27"/>
        <v>541</v>
      </c>
      <c r="S420" s="5" t="s">
        <v>475</v>
      </c>
      <c r="T420" s="5">
        <v>100801</v>
      </c>
      <c r="U420" s="5" t="s">
        <v>32</v>
      </c>
      <c r="V420" s="5">
        <v>47040001</v>
      </c>
      <c r="W420" s="5" t="s">
        <v>28</v>
      </c>
    </row>
    <row r="421" spans="2:23" x14ac:dyDescent="0.25">
      <c r="B421" s="4">
        <v>51004343</v>
      </c>
      <c r="C421" s="4">
        <v>0</v>
      </c>
      <c r="D421" s="5">
        <v>21040011</v>
      </c>
      <c r="E421" s="4" t="s">
        <v>616</v>
      </c>
      <c r="F421" s="4">
        <v>1061</v>
      </c>
      <c r="G421" s="6">
        <v>39059</v>
      </c>
      <c r="H421" s="7">
        <v>10812</v>
      </c>
      <c r="I421" s="7">
        <v>0</v>
      </c>
      <c r="J421" s="7">
        <v>0</v>
      </c>
      <c r="K421" s="7">
        <v>0</v>
      </c>
      <c r="L421" s="7">
        <f t="shared" si="24"/>
        <v>10812</v>
      </c>
      <c r="M421" s="7">
        <v>-10271</v>
      </c>
      <c r="N421" s="7">
        <v>0</v>
      </c>
      <c r="O421" s="7">
        <v>0</v>
      </c>
      <c r="P421" s="7">
        <f t="shared" si="25"/>
        <v>-10271</v>
      </c>
      <c r="Q421" s="7">
        <f t="shared" si="26"/>
        <v>541</v>
      </c>
      <c r="R421" s="7">
        <f t="shared" si="27"/>
        <v>541</v>
      </c>
      <c r="S421" s="5" t="s">
        <v>475</v>
      </c>
      <c r="T421" s="5">
        <v>100801</v>
      </c>
      <c r="U421" s="5" t="s">
        <v>32</v>
      </c>
      <c r="V421" s="5">
        <v>47040001</v>
      </c>
      <c r="W421" s="5" t="s">
        <v>28</v>
      </c>
    </row>
    <row r="422" spans="2:23" x14ac:dyDescent="0.25">
      <c r="B422" s="4">
        <v>51004344</v>
      </c>
      <c r="C422" s="4">
        <v>0</v>
      </c>
      <c r="D422" s="5">
        <v>21040011</v>
      </c>
      <c r="E422" s="4" t="s">
        <v>616</v>
      </c>
      <c r="F422" s="4">
        <v>1061</v>
      </c>
      <c r="G422" s="6">
        <v>39059</v>
      </c>
      <c r="H422" s="7">
        <v>10812</v>
      </c>
      <c r="I422" s="7">
        <v>0</v>
      </c>
      <c r="J422" s="7">
        <v>0</v>
      </c>
      <c r="K422" s="7">
        <v>0</v>
      </c>
      <c r="L422" s="7">
        <f t="shared" si="24"/>
        <v>10812</v>
      </c>
      <c r="M422" s="7">
        <v>-10271</v>
      </c>
      <c r="N422" s="7">
        <v>0</v>
      </c>
      <c r="O422" s="7">
        <v>0</v>
      </c>
      <c r="P422" s="7">
        <f t="shared" si="25"/>
        <v>-10271</v>
      </c>
      <c r="Q422" s="7">
        <f t="shared" si="26"/>
        <v>541</v>
      </c>
      <c r="R422" s="7">
        <f t="shared" si="27"/>
        <v>541</v>
      </c>
      <c r="S422" s="5" t="s">
        <v>475</v>
      </c>
      <c r="T422" s="5">
        <v>100801</v>
      </c>
      <c r="U422" s="5" t="s">
        <v>32</v>
      </c>
      <c r="V422" s="5">
        <v>47040001</v>
      </c>
      <c r="W422" s="5" t="s">
        <v>28</v>
      </c>
    </row>
    <row r="423" spans="2:23" x14ac:dyDescent="0.25">
      <c r="B423" s="4">
        <v>51004345</v>
      </c>
      <c r="C423" s="4">
        <v>0</v>
      </c>
      <c r="D423" s="5">
        <v>21040011</v>
      </c>
      <c r="E423" s="4" t="s">
        <v>616</v>
      </c>
      <c r="F423" s="4">
        <v>1061</v>
      </c>
      <c r="G423" s="6">
        <v>39059</v>
      </c>
      <c r="H423" s="7">
        <v>10812</v>
      </c>
      <c r="I423" s="7">
        <v>0</v>
      </c>
      <c r="J423" s="7">
        <v>0</v>
      </c>
      <c r="K423" s="7">
        <v>0</v>
      </c>
      <c r="L423" s="7">
        <f t="shared" si="24"/>
        <v>10812</v>
      </c>
      <c r="M423" s="7">
        <v>-10271</v>
      </c>
      <c r="N423" s="7">
        <v>0</v>
      </c>
      <c r="O423" s="7">
        <v>0</v>
      </c>
      <c r="P423" s="7">
        <f t="shared" si="25"/>
        <v>-10271</v>
      </c>
      <c r="Q423" s="7">
        <f t="shared" si="26"/>
        <v>541</v>
      </c>
      <c r="R423" s="7">
        <f t="shared" si="27"/>
        <v>541</v>
      </c>
      <c r="S423" s="5" t="s">
        <v>475</v>
      </c>
      <c r="T423" s="5">
        <v>100801</v>
      </c>
      <c r="U423" s="5" t="s">
        <v>32</v>
      </c>
      <c r="V423" s="5">
        <v>47040001</v>
      </c>
      <c r="W423" s="5" t="s">
        <v>28</v>
      </c>
    </row>
    <row r="424" spans="2:23" x14ac:dyDescent="0.25">
      <c r="B424" s="4">
        <v>51004455</v>
      </c>
      <c r="C424" s="4">
        <v>0</v>
      </c>
      <c r="D424" s="5">
        <v>21040011</v>
      </c>
      <c r="E424" s="4" t="s">
        <v>620</v>
      </c>
      <c r="F424" s="4">
        <v>1061</v>
      </c>
      <c r="G424" s="6">
        <v>38260</v>
      </c>
      <c r="H424" s="7">
        <v>12400</v>
      </c>
      <c r="I424" s="7">
        <v>0</v>
      </c>
      <c r="J424" s="7">
        <v>0</v>
      </c>
      <c r="K424" s="7">
        <v>0</v>
      </c>
      <c r="L424" s="7">
        <f t="shared" si="24"/>
        <v>12400</v>
      </c>
      <c r="M424" s="7">
        <v>-11780</v>
      </c>
      <c r="N424" s="7">
        <v>0</v>
      </c>
      <c r="O424" s="7">
        <v>0</v>
      </c>
      <c r="P424" s="7">
        <f t="shared" si="25"/>
        <v>-11780</v>
      </c>
      <c r="Q424" s="7">
        <f t="shared" si="26"/>
        <v>620</v>
      </c>
      <c r="R424" s="7">
        <f t="shared" si="27"/>
        <v>620</v>
      </c>
      <c r="S424" s="5" t="s">
        <v>475</v>
      </c>
      <c r="T424" s="5">
        <v>100801</v>
      </c>
      <c r="U424" s="5" t="s">
        <v>32</v>
      </c>
      <c r="V424" s="5">
        <v>47040001</v>
      </c>
      <c r="W424" s="5" t="s">
        <v>28</v>
      </c>
    </row>
    <row r="425" spans="2:23" x14ac:dyDescent="0.25">
      <c r="B425" s="4">
        <v>51004475</v>
      </c>
      <c r="C425" s="4">
        <v>0</v>
      </c>
      <c r="D425" s="5">
        <v>21040011</v>
      </c>
      <c r="E425" s="4" t="s">
        <v>621</v>
      </c>
      <c r="F425" s="4">
        <v>1061</v>
      </c>
      <c r="G425" s="6">
        <v>38915</v>
      </c>
      <c r="H425" s="7">
        <v>12978</v>
      </c>
      <c r="I425" s="7">
        <v>0</v>
      </c>
      <c r="J425" s="7">
        <v>0</v>
      </c>
      <c r="K425" s="7">
        <v>0</v>
      </c>
      <c r="L425" s="7">
        <f t="shared" si="24"/>
        <v>12978</v>
      </c>
      <c r="M425" s="7">
        <v>-12329</v>
      </c>
      <c r="N425" s="7">
        <v>0</v>
      </c>
      <c r="O425" s="7">
        <v>0</v>
      </c>
      <c r="P425" s="7">
        <f t="shared" si="25"/>
        <v>-12329</v>
      </c>
      <c r="Q425" s="7">
        <f t="shared" si="26"/>
        <v>649</v>
      </c>
      <c r="R425" s="7">
        <f t="shared" si="27"/>
        <v>649</v>
      </c>
      <c r="S425" s="5" t="s">
        <v>475</v>
      </c>
      <c r="T425" s="5">
        <v>100801</v>
      </c>
      <c r="U425" s="5" t="s">
        <v>32</v>
      </c>
      <c r="V425" s="5">
        <v>47040001</v>
      </c>
      <c r="W425" s="5" t="s">
        <v>28</v>
      </c>
    </row>
    <row r="426" spans="2:23" x14ac:dyDescent="0.25">
      <c r="B426" s="4">
        <v>51004476</v>
      </c>
      <c r="C426" s="4">
        <v>0</v>
      </c>
      <c r="D426" s="5">
        <v>21040011</v>
      </c>
      <c r="E426" s="4" t="s">
        <v>622</v>
      </c>
      <c r="F426" s="4">
        <v>1061</v>
      </c>
      <c r="G426" s="6">
        <v>38962</v>
      </c>
      <c r="H426" s="7">
        <v>12978</v>
      </c>
      <c r="I426" s="7">
        <v>0</v>
      </c>
      <c r="J426" s="7">
        <v>0</v>
      </c>
      <c r="K426" s="7">
        <v>0</v>
      </c>
      <c r="L426" s="7">
        <f t="shared" si="24"/>
        <v>12978</v>
      </c>
      <c r="M426" s="7">
        <v>-12329</v>
      </c>
      <c r="N426" s="7">
        <v>0</v>
      </c>
      <c r="O426" s="7">
        <v>0</v>
      </c>
      <c r="P426" s="7">
        <f t="shared" si="25"/>
        <v>-12329</v>
      </c>
      <c r="Q426" s="7">
        <f t="shared" si="26"/>
        <v>649</v>
      </c>
      <c r="R426" s="7">
        <f t="shared" si="27"/>
        <v>649</v>
      </c>
      <c r="S426" s="5" t="s">
        <v>475</v>
      </c>
      <c r="T426" s="5">
        <v>100801</v>
      </c>
      <c r="U426" s="5" t="s">
        <v>32</v>
      </c>
      <c r="V426" s="5">
        <v>47040001</v>
      </c>
      <c r="W426" s="5" t="s">
        <v>28</v>
      </c>
    </row>
    <row r="427" spans="2:23" x14ac:dyDescent="0.25">
      <c r="B427" s="4">
        <v>51004477</v>
      </c>
      <c r="C427" s="4">
        <v>0</v>
      </c>
      <c r="D427" s="5">
        <v>21040011</v>
      </c>
      <c r="E427" s="4" t="s">
        <v>572</v>
      </c>
      <c r="F427" s="4">
        <v>1061</v>
      </c>
      <c r="G427" s="6">
        <v>38990</v>
      </c>
      <c r="H427" s="7">
        <v>12978</v>
      </c>
      <c r="I427" s="7">
        <v>0</v>
      </c>
      <c r="J427" s="7">
        <v>0</v>
      </c>
      <c r="K427" s="7">
        <v>0</v>
      </c>
      <c r="L427" s="7">
        <f t="shared" si="24"/>
        <v>12978</v>
      </c>
      <c r="M427" s="7">
        <v>-12329</v>
      </c>
      <c r="N427" s="7">
        <v>0</v>
      </c>
      <c r="O427" s="7">
        <v>0</v>
      </c>
      <c r="P427" s="7">
        <f t="shared" si="25"/>
        <v>-12329</v>
      </c>
      <c r="Q427" s="7">
        <f t="shared" si="26"/>
        <v>649</v>
      </c>
      <c r="R427" s="7">
        <f t="shared" si="27"/>
        <v>649</v>
      </c>
      <c r="S427" s="5" t="s">
        <v>475</v>
      </c>
      <c r="T427" s="5">
        <v>100801</v>
      </c>
      <c r="U427" s="5" t="s">
        <v>32</v>
      </c>
      <c r="V427" s="5">
        <v>47040001</v>
      </c>
      <c r="W427" s="5" t="s">
        <v>28</v>
      </c>
    </row>
    <row r="428" spans="2:23" x14ac:dyDescent="0.25">
      <c r="B428" s="4">
        <v>51004508</v>
      </c>
      <c r="C428" s="4">
        <v>0</v>
      </c>
      <c r="D428" s="5">
        <v>21040011</v>
      </c>
      <c r="E428" s="4" t="s">
        <v>623</v>
      </c>
      <c r="F428" s="4">
        <v>1062</v>
      </c>
      <c r="G428" s="6">
        <v>40179</v>
      </c>
      <c r="H428" s="7">
        <v>13450</v>
      </c>
      <c r="I428" s="7">
        <v>0</v>
      </c>
      <c r="J428" s="7">
        <v>0</v>
      </c>
      <c r="K428" s="7">
        <v>0</v>
      </c>
      <c r="L428" s="7">
        <f t="shared" si="24"/>
        <v>13450</v>
      </c>
      <c r="M428" s="7">
        <v>-12778</v>
      </c>
      <c r="N428" s="7">
        <v>0</v>
      </c>
      <c r="O428" s="7">
        <v>0</v>
      </c>
      <c r="P428" s="7">
        <f t="shared" si="25"/>
        <v>-12778</v>
      </c>
      <c r="Q428" s="7">
        <f t="shared" si="26"/>
        <v>672</v>
      </c>
      <c r="R428" s="7">
        <f t="shared" si="27"/>
        <v>672</v>
      </c>
      <c r="S428" s="5" t="s">
        <v>475</v>
      </c>
      <c r="T428" s="5">
        <v>100802</v>
      </c>
      <c r="U428" s="5" t="s">
        <v>27</v>
      </c>
      <c r="V428" s="5">
        <v>47040001</v>
      </c>
      <c r="W428" s="5" t="s">
        <v>28</v>
      </c>
    </row>
    <row r="429" spans="2:23" x14ac:dyDescent="0.25">
      <c r="B429" s="4">
        <v>51004517</v>
      </c>
      <c r="C429" s="4">
        <v>0</v>
      </c>
      <c r="D429" s="5">
        <v>21040011</v>
      </c>
      <c r="E429" s="4" t="s">
        <v>624</v>
      </c>
      <c r="F429" s="4">
        <v>1061</v>
      </c>
      <c r="G429" s="6">
        <v>38924</v>
      </c>
      <c r="H429" s="7">
        <v>13580</v>
      </c>
      <c r="I429" s="7">
        <v>0</v>
      </c>
      <c r="J429" s="7">
        <v>0</v>
      </c>
      <c r="K429" s="7">
        <v>-6790</v>
      </c>
      <c r="L429" s="7">
        <f t="shared" si="24"/>
        <v>6790</v>
      </c>
      <c r="M429" s="7">
        <v>-12901</v>
      </c>
      <c r="N429" s="7">
        <v>0</v>
      </c>
      <c r="O429" s="7">
        <v>6450.5</v>
      </c>
      <c r="P429" s="7">
        <f t="shared" si="25"/>
        <v>-6450.5</v>
      </c>
      <c r="Q429" s="7">
        <f t="shared" si="26"/>
        <v>679</v>
      </c>
      <c r="R429" s="7">
        <f t="shared" si="27"/>
        <v>339.5</v>
      </c>
      <c r="S429" s="5" t="s">
        <v>475</v>
      </c>
      <c r="T429" s="5">
        <v>100801</v>
      </c>
      <c r="U429" s="5" t="s">
        <v>32</v>
      </c>
      <c r="V429" s="5">
        <v>47040001</v>
      </c>
      <c r="W429" s="5" t="s">
        <v>28</v>
      </c>
    </row>
    <row r="430" spans="2:23" x14ac:dyDescent="0.25">
      <c r="B430" s="4">
        <v>51004542</v>
      </c>
      <c r="C430" s="4">
        <v>0</v>
      </c>
      <c r="D430" s="5">
        <v>21040011</v>
      </c>
      <c r="E430" s="4" t="s">
        <v>625</v>
      </c>
      <c r="F430" s="4">
        <v>1061</v>
      </c>
      <c r="G430" s="6">
        <v>40968</v>
      </c>
      <c r="H430" s="7">
        <v>14353</v>
      </c>
      <c r="I430" s="7">
        <v>0</v>
      </c>
      <c r="J430" s="7">
        <v>0</v>
      </c>
      <c r="K430" s="7">
        <v>0</v>
      </c>
      <c r="L430" s="7">
        <f t="shared" si="24"/>
        <v>14353</v>
      </c>
      <c r="M430" s="7">
        <v>-13636</v>
      </c>
      <c r="N430" s="7">
        <v>0</v>
      </c>
      <c r="O430" s="7">
        <v>0</v>
      </c>
      <c r="P430" s="7">
        <f t="shared" si="25"/>
        <v>-13636</v>
      </c>
      <c r="Q430" s="7">
        <f t="shared" si="26"/>
        <v>717</v>
      </c>
      <c r="R430" s="7">
        <f t="shared" si="27"/>
        <v>717</v>
      </c>
      <c r="S430" s="5" t="s">
        <v>475</v>
      </c>
      <c r="T430" s="5">
        <v>100801</v>
      </c>
      <c r="U430" s="5" t="s">
        <v>32</v>
      </c>
      <c r="V430" s="5">
        <v>47040001</v>
      </c>
      <c r="W430" s="5" t="s">
        <v>28</v>
      </c>
    </row>
    <row r="431" spans="2:23" x14ac:dyDescent="0.25">
      <c r="B431" s="4">
        <v>51004557</v>
      </c>
      <c r="C431" s="4">
        <v>0</v>
      </c>
      <c r="D431" s="5">
        <v>21040011</v>
      </c>
      <c r="E431" s="4" t="s">
        <v>512</v>
      </c>
      <c r="F431" s="4">
        <v>1061</v>
      </c>
      <c r="G431" s="6">
        <v>38983</v>
      </c>
      <c r="H431" s="7">
        <v>14670</v>
      </c>
      <c r="I431" s="7">
        <v>0</v>
      </c>
      <c r="J431" s="7">
        <v>0</v>
      </c>
      <c r="K431" s="7">
        <v>0</v>
      </c>
      <c r="L431" s="7">
        <f t="shared" si="24"/>
        <v>14670</v>
      </c>
      <c r="M431" s="7">
        <v>-13937</v>
      </c>
      <c r="N431" s="7">
        <v>0</v>
      </c>
      <c r="O431" s="7">
        <v>0</v>
      </c>
      <c r="P431" s="7">
        <f t="shared" si="25"/>
        <v>-13937</v>
      </c>
      <c r="Q431" s="7">
        <f t="shared" si="26"/>
        <v>733</v>
      </c>
      <c r="R431" s="7">
        <f t="shared" si="27"/>
        <v>733</v>
      </c>
      <c r="S431" s="5" t="s">
        <v>475</v>
      </c>
      <c r="T431" s="5">
        <v>100801</v>
      </c>
      <c r="U431" s="5" t="s">
        <v>32</v>
      </c>
      <c r="V431" s="5">
        <v>47040001</v>
      </c>
      <c r="W431" s="5" t="s">
        <v>28</v>
      </c>
    </row>
    <row r="432" spans="2:23" x14ac:dyDescent="0.25">
      <c r="B432" s="4">
        <v>51004572</v>
      </c>
      <c r="C432" s="4">
        <v>0</v>
      </c>
      <c r="D432" s="5">
        <v>21040011</v>
      </c>
      <c r="E432" s="4" t="s">
        <v>626</v>
      </c>
      <c r="F432" s="4">
        <v>1061</v>
      </c>
      <c r="G432" s="6">
        <v>40968</v>
      </c>
      <c r="H432" s="7">
        <v>14990</v>
      </c>
      <c r="I432" s="7">
        <v>0</v>
      </c>
      <c r="J432" s="7">
        <v>0</v>
      </c>
      <c r="K432" s="7">
        <v>0</v>
      </c>
      <c r="L432" s="7">
        <f t="shared" si="24"/>
        <v>14990</v>
      </c>
      <c r="M432" s="7">
        <v>-14241</v>
      </c>
      <c r="N432" s="7">
        <v>0</v>
      </c>
      <c r="O432" s="7">
        <v>0</v>
      </c>
      <c r="P432" s="7">
        <f t="shared" si="25"/>
        <v>-14241</v>
      </c>
      <c r="Q432" s="7">
        <f t="shared" si="26"/>
        <v>749</v>
      </c>
      <c r="R432" s="7">
        <f t="shared" si="27"/>
        <v>749</v>
      </c>
      <c r="S432" s="5" t="s">
        <v>475</v>
      </c>
      <c r="T432" s="5">
        <v>100801</v>
      </c>
      <c r="U432" s="5" t="s">
        <v>32</v>
      </c>
      <c r="V432" s="5">
        <v>47040001</v>
      </c>
      <c r="W432" s="5" t="s">
        <v>28</v>
      </c>
    </row>
    <row r="433" spans="2:23" x14ac:dyDescent="0.25">
      <c r="B433" s="4">
        <v>51004576</v>
      </c>
      <c r="C433" s="4">
        <v>0</v>
      </c>
      <c r="D433" s="5">
        <v>21040011</v>
      </c>
      <c r="E433" s="4" t="s">
        <v>627</v>
      </c>
      <c r="F433" s="4">
        <v>1061</v>
      </c>
      <c r="G433" s="6">
        <v>39629</v>
      </c>
      <c r="H433" s="7">
        <v>15000</v>
      </c>
      <c r="I433" s="7">
        <v>0</v>
      </c>
      <c r="J433" s="7">
        <v>0</v>
      </c>
      <c r="K433" s="7">
        <v>-15000</v>
      </c>
      <c r="L433" s="7">
        <f t="shared" si="24"/>
        <v>0</v>
      </c>
      <c r="M433" s="7">
        <v>-14250</v>
      </c>
      <c r="N433" s="7">
        <v>0</v>
      </c>
      <c r="O433" s="7">
        <v>14250</v>
      </c>
      <c r="P433" s="7">
        <f t="shared" si="25"/>
        <v>0</v>
      </c>
      <c r="Q433" s="7">
        <f t="shared" si="26"/>
        <v>750</v>
      </c>
      <c r="R433" s="7">
        <f t="shared" si="27"/>
        <v>0</v>
      </c>
      <c r="S433" s="5" t="s">
        <v>475</v>
      </c>
      <c r="T433" s="5">
        <v>100801</v>
      </c>
      <c r="U433" s="5" t="s">
        <v>32</v>
      </c>
      <c r="V433" s="5">
        <v>47040001</v>
      </c>
      <c r="W433" s="5" t="s">
        <v>28</v>
      </c>
    </row>
    <row r="434" spans="2:23" x14ac:dyDescent="0.25">
      <c r="B434" s="4">
        <v>51004591</v>
      </c>
      <c r="C434" s="4">
        <v>0</v>
      </c>
      <c r="D434" s="5">
        <v>21040011</v>
      </c>
      <c r="E434" s="4" t="s">
        <v>628</v>
      </c>
      <c r="F434" s="4">
        <v>1061</v>
      </c>
      <c r="G434" s="6">
        <v>39110</v>
      </c>
      <c r="H434" s="7">
        <v>15500</v>
      </c>
      <c r="I434" s="7">
        <v>0</v>
      </c>
      <c r="J434" s="7">
        <v>0</v>
      </c>
      <c r="K434" s="7">
        <v>0</v>
      </c>
      <c r="L434" s="7">
        <f t="shared" si="24"/>
        <v>15500</v>
      </c>
      <c r="M434" s="7">
        <v>-14725</v>
      </c>
      <c r="N434" s="7">
        <v>0</v>
      </c>
      <c r="O434" s="7">
        <v>0</v>
      </c>
      <c r="P434" s="7">
        <f t="shared" si="25"/>
        <v>-14725</v>
      </c>
      <c r="Q434" s="7">
        <f t="shared" si="26"/>
        <v>775</v>
      </c>
      <c r="R434" s="7">
        <f t="shared" si="27"/>
        <v>775</v>
      </c>
      <c r="S434" s="5" t="s">
        <v>475</v>
      </c>
      <c r="T434" s="5">
        <v>100801</v>
      </c>
      <c r="U434" s="5" t="s">
        <v>32</v>
      </c>
      <c r="V434" s="5">
        <v>47040001</v>
      </c>
      <c r="W434" s="5" t="s">
        <v>28</v>
      </c>
    </row>
    <row r="435" spans="2:23" x14ac:dyDescent="0.25">
      <c r="B435" s="4">
        <v>51004594</v>
      </c>
      <c r="C435" s="4">
        <v>0</v>
      </c>
      <c r="D435" s="5">
        <v>21040011</v>
      </c>
      <c r="E435" s="4" t="s">
        <v>599</v>
      </c>
      <c r="F435" s="4">
        <v>1061</v>
      </c>
      <c r="G435" s="6">
        <v>38909</v>
      </c>
      <c r="H435" s="7">
        <v>15600</v>
      </c>
      <c r="I435" s="7">
        <v>0</v>
      </c>
      <c r="J435" s="7">
        <v>0</v>
      </c>
      <c r="K435" s="7">
        <v>0</v>
      </c>
      <c r="L435" s="7">
        <f t="shared" si="24"/>
        <v>15600</v>
      </c>
      <c r="M435" s="7">
        <v>-14820</v>
      </c>
      <c r="N435" s="7">
        <v>0</v>
      </c>
      <c r="O435" s="7">
        <v>0</v>
      </c>
      <c r="P435" s="7">
        <f t="shared" si="25"/>
        <v>-14820</v>
      </c>
      <c r="Q435" s="7">
        <f t="shared" si="26"/>
        <v>780</v>
      </c>
      <c r="R435" s="7">
        <f t="shared" si="27"/>
        <v>780</v>
      </c>
      <c r="S435" s="5" t="s">
        <v>475</v>
      </c>
      <c r="T435" s="5">
        <v>100801</v>
      </c>
      <c r="U435" s="5" t="s">
        <v>32</v>
      </c>
      <c r="V435" s="5">
        <v>47040001</v>
      </c>
      <c r="W435" s="5" t="s">
        <v>28</v>
      </c>
    </row>
    <row r="436" spans="2:23" x14ac:dyDescent="0.25">
      <c r="B436" s="4">
        <v>51004596</v>
      </c>
      <c r="C436" s="4">
        <v>0</v>
      </c>
      <c r="D436" s="5">
        <v>21040011</v>
      </c>
      <c r="E436" s="4" t="s">
        <v>629</v>
      </c>
      <c r="F436" s="4">
        <v>1061</v>
      </c>
      <c r="G436" s="6">
        <v>39660</v>
      </c>
      <c r="H436" s="7">
        <v>15600</v>
      </c>
      <c r="I436" s="7">
        <v>0</v>
      </c>
      <c r="J436" s="7">
        <v>0</v>
      </c>
      <c r="K436" s="7">
        <v>0</v>
      </c>
      <c r="L436" s="7">
        <f t="shared" si="24"/>
        <v>15600</v>
      </c>
      <c r="M436" s="7">
        <v>-14820</v>
      </c>
      <c r="N436" s="7">
        <v>0</v>
      </c>
      <c r="O436" s="7">
        <v>0</v>
      </c>
      <c r="P436" s="7">
        <f t="shared" si="25"/>
        <v>-14820</v>
      </c>
      <c r="Q436" s="7">
        <f t="shared" si="26"/>
        <v>780</v>
      </c>
      <c r="R436" s="7">
        <f t="shared" si="27"/>
        <v>780</v>
      </c>
      <c r="S436" s="5" t="s">
        <v>475</v>
      </c>
      <c r="T436" s="5">
        <v>100801</v>
      </c>
      <c r="U436" s="5" t="s">
        <v>32</v>
      </c>
      <c r="V436" s="5">
        <v>47040001</v>
      </c>
      <c r="W436" s="5" t="s">
        <v>28</v>
      </c>
    </row>
    <row r="437" spans="2:23" x14ac:dyDescent="0.25">
      <c r="B437" s="4">
        <v>51004639</v>
      </c>
      <c r="C437" s="4">
        <v>0</v>
      </c>
      <c r="D437" s="5">
        <v>21040011</v>
      </c>
      <c r="E437" s="4" t="s">
        <v>630</v>
      </c>
      <c r="F437" s="4">
        <v>1062</v>
      </c>
      <c r="G437" s="6">
        <v>38975</v>
      </c>
      <c r="H437" s="7">
        <v>16900</v>
      </c>
      <c r="I437" s="7">
        <v>0</v>
      </c>
      <c r="J437" s="7">
        <v>0</v>
      </c>
      <c r="K437" s="7">
        <v>0</v>
      </c>
      <c r="L437" s="7">
        <f t="shared" si="24"/>
        <v>16900</v>
      </c>
      <c r="M437" s="7">
        <v>-16055</v>
      </c>
      <c r="N437" s="7">
        <v>0</v>
      </c>
      <c r="O437" s="7">
        <v>0</v>
      </c>
      <c r="P437" s="7">
        <f t="shared" si="25"/>
        <v>-16055</v>
      </c>
      <c r="Q437" s="7">
        <f t="shared" si="26"/>
        <v>845</v>
      </c>
      <c r="R437" s="7">
        <f t="shared" si="27"/>
        <v>845</v>
      </c>
      <c r="S437" s="5" t="s">
        <v>475</v>
      </c>
      <c r="T437" s="5">
        <v>100802</v>
      </c>
      <c r="U437" s="5" t="s">
        <v>27</v>
      </c>
      <c r="V437" s="5">
        <v>47040001</v>
      </c>
      <c r="W437" s="5" t="s">
        <v>28</v>
      </c>
    </row>
    <row r="438" spans="2:23" x14ac:dyDescent="0.25">
      <c r="B438" s="4">
        <v>51004674</v>
      </c>
      <c r="C438" s="4">
        <v>0</v>
      </c>
      <c r="D438" s="5">
        <v>21040011</v>
      </c>
      <c r="E438" s="4" t="s">
        <v>614</v>
      </c>
      <c r="F438" s="4">
        <v>1061</v>
      </c>
      <c r="G438" s="6">
        <v>38979</v>
      </c>
      <c r="H438" s="7">
        <v>17950</v>
      </c>
      <c r="I438" s="7">
        <v>0</v>
      </c>
      <c r="J438" s="7">
        <v>0</v>
      </c>
      <c r="K438" s="7">
        <v>-17950</v>
      </c>
      <c r="L438" s="7">
        <f t="shared" si="24"/>
        <v>0</v>
      </c>
      <c r="M438" s="7">
        <v>-17052</v>
      </c>
      <c r="N438" s="7">
        <v>0</v>
      </c>
      <c r="O438" s="7">
        <v>17052</v>
      </c>
      <c r="P438" s="7">
        <f t="shared" si="25"/>
        <v>0</v>
      </c>
      <c r="Q438" s="7">
        <f t="shared" si="26"/>
        <v>898</v>
      </c>
      <c r="R438" s="7">
        <f t="shared" si="27"/>
        <v>0</v>
      </c>
      <c r="S438" s="5" t="s">
        <v>475</v>
      </c>
      <c r="T438" s="5">
        <v>100801</v>
      </c>
      <c r="U438" s="5" t="s">
        <v>32</v>
      </c>
      <c r="V438" s="5">
        <v>47040001</v>
      </c>
      <c r="W438" s="5" t="s">
        <v>28</v>
      </c>
    </row>
    <row r="439" spans="2:23" x14ac:dyDescent="0.25">
      <c r="B439" s="4">
        <v>51004686</v>
      </c>
      <c r="C439" s="4">
        <v>0</v>
      </c>
      <c r="D439" s="5">
        <v>21040011</v>
      </c>
      <c r="E439" s="4" t="s">
        <v>614</v>
      </c>
      <c r="F439" s="4">
        <v>1061</v>
      </c>
      <c r="G439" s="6">
        <v>38915</v>
      </c>
      <c r="H439" s="7">
        <v>18230</v>
      </c>
      <c r="I439" s="7">
        <v>0</v>
      </c>
      <c r="J439" s="7">
        <v>0</v>
      </c>
      <c r="K439" s="7">
        <v>0</v>
      </c>
      <c r="L439" s="7">
        <f t="shared" si="24"/>
        <v>18230</v>
      </c>
      <c r="M439" s="7">
        <v>-17319</v>
      </c>
      <c r="N439" s="7">
        <v>0</v>
      </c>
      <c r="O439" s="7">
        <v>0</v>
      </c>
      <c r="P439" s="7">
        <f t="shared" si="25"/>
        <v>-17319</v>
      </c>
      <c r="Q439" s="7">
        <f t="shared" si="26"/>
        <v>911</v>
      </c>
      <c r="R439" s="7">
        <f t="shared" si="27"/>
        <v>911</v>
      </c>
      <c r="S439" s="5" t="s">
        <v>475</v>
      </c>
      <c r="T439" s="5">
        <v>100801</v>
      </c>
      <c r="U439" s="5" t="s">
        <v>32</v>
      </c>
      <c r="V439" s="5">
        <v>47040001</v>
      </c>
      <c r="W439" s="5" t="s">
        <v>28</v>
      </c>
    </row>
    <row r="440" spans="2:23" x14ac:dyDescent="0.25">
      <c r="B440" s="4">
        <v>51004718</v>
      </c>
      <c r="C440" s="4">
        <v>0</v>
      </c>
      <c r="D440" s="5">
        <v>21040011</v>
      </c>
      <c r="E440" s="4" t="s">
        <v>616</v>
      </c>
      <c r="F440" s="4">
        <v>1061</v>
      </c>
      <c r="G440" s="6">
        <v>39069</v>
      </c>
      <c r="H440" s="7">
        <v>19240</v>
      </c>
      <c r="I440" s="7">
        <v>0</v>
      </c>
      <c r="J440" s="7">
        <v>0</v>
      </c>
      <c r="K440" s="7">
        <v>0</v>
      </c>
      <c r="L440" s="7">
        <f t="shared" si="24"/>
        <v>19240</v>
      </c>
      <c r="M440" s="7">
        <v>-18278</v>
      </c>
      <c r="N440" s="7">
        <v>0</v>
      </c>
      <c r="O440" s="7">
        <v>0</v>
      </c>
      <c r="P440" s="7">
        <f t="shared" si="25"/>
        <v>-18278</v>
      </c>
      <c r="Q440" s="7">
        <f t="shared" si="26"/>
        <v>962</v>
      </c>
      <c r="R440" s="7">
        <f t="shared" si="27"/>
        <v>962</v>
      </c>
      <c r="S440" s="5" t="s">
        <v>475</v>
      </c>
      <c r="T440" s="5">
        <v>100801</v>
      </c>
      <c r="U440" s="5" t="s">
        <v>32</v>
      </c>
      <c r="V440" s="5">
        <v>47040001</v>
      </c>
      <c r="W440" s="5" t="s">
        <v>28</v>
      </c>
    </row>
    <row r="441" spans="2:23" x14ac:dyDescent="0.25">
      <c r="B441" s="4">
        <v>51004719</v>
      </c>
      <c r="C441" s="4">
        <v>0</v>
      </c>
      <c r="D441" s="5">
        <v>21040011</v>
      </c>
      <c r="E441" s="4" t="s">
        <v>616</v>
      </c>
      <c r="F441" s="4">
        <v>1061</v>
      </c>
      <c r="G441" s="6">
        <v>39069</v>
      </c>
      <c r="H441" s="7">
        <v>19240</v>
      </c>
      <c r="I441" s="7">
        <v>0</v>
      </c>
      <c r="J441" s="7">
        <v>0</v>
      </c>
      <c r="K441" s="7">
        <v>0</v>
      </c>
      <c r="L441" s="7">
        <f t="shared" si="24"/>
        <v>19240</v>
      </c>
      <c r="M441" s="7">
        <v>-18278</v>
      </c>
      <c r="N441" s="7">
        <v>0</v>
      </c>
      <c r="O441" s="7">
        <v>0</v>
      </c>
      <c r="P441" s="7">
        <f t="shared" si="25"/>
        <v>-18278</v>
      </c>
      <c r="Q441" s="7">
        <f t="shared" si="26"/>
        <v>962</v>
      </c>
      <c r="R441" s="7">
        <f t="shared" si="27"/>
        <v>962</v>
      </c>
      <c r="S441" s="5" t="s">
        <v>475</v>
      </c>
      <c r="T441" s="5">
        <v>100801</v>
      </c>
      <c r="U441" s="5" t="s">
        <v>32</v>
      </c>
      <c r="V441" s="5">
        <v>47040001</v>
      </c>
      <c r="W441" s="5" t="s">
        <v>28</v>
      </c>
    </row>
    <row r="442" spans="2:23" x14ac:dyDescent="0.25">
      <c r="B442" s="4">
        <v>51004729</v>
      </c>
      <c r="C442" s="4">
        <v>0</v>
      </c>
      <c r="D442" s="5">
        <v>21040011</v>
      </c>
      <c r="E442" s="4" t="s">
        <v>631</v>
      </c>
      <c r="F442" s="4">
        <v>1061</v>
      </c>
      <c r="G442" s="6">
        <v>40543</v>
      </c>
      <c r="H442" s="7">
        <v>19632</v>
      </c>
      <c r="I442" s="7">
        <v>0</v>
      </c>
      <c r="J442" s="7">
        <v>0</v>
      </c>
      <c r="K442" s="7">
        <v>0</v>
      </c>
      <c r="L442" s="7">
        <f t="shared" si="24"/>
        <v>19632</v>
      </c>
      <c r="M442" s="7">
        <v>-18651</v>
      </c>
      <c r="N442" s="7">
        <v>0</v>
      </c>
      <c r="O442" s="7">
        <v>0</v>
      </c>
      <c r="P442" s="7">
        <f t="shared" si="25"/>
        <v>-18651</v>
      </c>
      <c r="Q442" s="7">
        <f t="shared" si="26"/>
        <v>981</v>
      </c>
      <c r="R442" s="7">
        <f t="shared" si="27"/>
        <v>981</v>
      </c>
      <c r="S442" s="5" t="s">
        <v>475</v>
      </c>
      <c r="T442" s="5">
        <v>100801</v>
      </c>
      <c r="U442" s="5" t="s">
        <v>32</v>
      </c>
      <c r="V442" s="5">
        <v>47040001</v>
      </c>
      <c r="W442" s="5" t="s">
        <v>28</v>
      </c>
    </row>
    <row r="443" spans="2:23" x14ac:dyDescent="0.25">
      <c r="B443" s="4">
        <v>51004751</v>
      </c>
      <c r="C443" s="4">
        <v>0</v>
      </c>
      <c r="D443" s="5">
        <v>21040011</v>
      </c>
      <c r="E443" s="4" t="s">
        <v>632</v>
      </c>
      <c r="F443" s="4">
        <v>1062</v>
      </c>
      <c r="G443" s="6">
        <v>38975</v>
      </c>
      <c r="H443" s="7">
        <v>20569</v>
      </c>
      <c r="I443" s="7">
        <v>0</v>
      </c>
      <c r="J443" s="7">
        <v>0</v>
      </c>
      <c r="K443" s="7">
        <v>0</v>
      </c>
      <c r="L443" s="7">
        <f t="shared" si="24"/>
        <v>20569</v>
      </c>
      <c r="M443" s="7">
        <v>-19540</v>
      </c>
      <c r="N443" s="7">
        <v>0</v>
      </c>
      <c r="O443" s="7">
        <v>0</v>
      </c>
      <c r="P443" s="7">
        <f t="shared" si="25"/>
        <v>-19540</v>
      </c>
      <c r="Q443" s="7">
        <f t="shared" si="26"/>
        <v>1029</v>
      </c>
      <c r="R443" s="7">
        <f t="shared" si="27"/>
        <v>1029</v>
      </c>
      <c r="S443" s="5" t="s">
        <v>475</v>
      </c>
      <c r="T443" s="5">
        <v>100802</v>
      </c>
      <c r="U443" s="5" t="s">
        <v>27</v>
      </c>
      <c r="V443" s="5">
        <v>47040001</v>
      </c>
      <c r="W443" s="5" t="s">
        <v>28</v>
      </c>
    </row>
    <row r="444" spans="2:23" x14ac:dyDescent="0.25">
      <c r="B444" s="4">
        <v>51004753</v>
      </c>
      <c r="C444" s="4">
        <v>0</v>
      </c>
      <c r="D444" s="5">
        <v>21040011</v>
      </c>
      <c r="E444" s="4" t="s">
        <v>633</v>
      </c>
      <c r="F444" s="4">
        <v>1061</v>
      </c>
      <c r="G444" s="6">
        <v>38990</v>
      </c>
      <c r="H444" s="7">
        <v>20695</v>
      </c>
      <c r="I444" s="7">
        <v>0</v>
      </c>
      <c r="J444" s="7">
        <v>0</v>
      </c>
      <c r="K444" s="7">
        <v>0</v>
      </c>
      <c r="L444" s="7">
        <f t="shared" si="24"/>
        <v>20695</v>
      </c>
      <c r="M444" s="7">
        <v>-19661</v>
      </c>
      <c r="N444" s="7">
        <v>0</v>
      </c>
      <c r="O444" s="7">
        <v>0</v>
      </c>
      <c r="P444" s="7">
        <f t="shared" si="25"/>
        <v>-19661</v>
      </c>
      <c r="Q444" s="7">
        <f t="shared" si="26"/>
        <v>1034</v>
      </c>
      <c r="R444" s="7">
        <f t="shared" si="27"/>
        <v>1034</v>
      </c>
      <c r="S444" s="5" t="s">
        <v>475</v>
      </c>
      <c r="T444" s="5">
        <v>100801</v>
      </c>
      <c r="U444" s="5" t="s">
        <v>32</v>
      </c>
      <c r="V444" s="5">
        <v>47040001</v>
      </c>
      <c r="W444" s="5" t="s">
        <v>28</v>
      </c>
    </row>
    <row r="445" spans="2:23" x14ac:dyDescent="0.25">
      <c r="B445" s="4">
        <v>51004755</v>
      </c>
      <c r="C445" s="4">
        <v>0</v>
      </c>
      <c r="D445" s="5">
        <v>21040011</v>
      </c>
      <c r="E445" s="4" t="s">
        <v>634</v>
      </c>
      <c r="F445" s="4">
        <v>1061</v>
      </c>
      <c r="G445" s="6">
        <v>38990</v>
      </c>
      <c r="H445" s="7">
        <v>20778</v>
      </c>
      <c r="I445" s="7">
        <v>0</v>
      </c>
      <c r="J445" s="7">
        <v>0</v>
      </c>
      <c r="K445" s="7">
        <v>0</v>
      </c>
      <c r="L445" s="7">
        <f t="shared" si="24"/>
        <v>20778</v>
      </c>
      <c r="M445" s="7">
        <v>-19739</v>
      </c>
      <c r="N445" s="7">
        <v>0</v>
      </c>
      <c r="O445" s="7">
        <v>0</v>
      </c>
      <c r="P445" s="7">
        <f t="shared" si="25"/>
        <v>-19739</v>
      </c>
      <c r="Q445" s="7">
        <f t="shared" si="26"/>
        <v>1039</v>
      </c>
      <c r="R445" s="7">
        <f t="shared" si="27"/>
        <v>1039</v>
      </c>
      <c r="S445" s="5" t="s">
        <v>475</v>
      </c>
      <c r="T445" s="5">
        <v>100801</v>
      </c>
      <c r="U445" s="5" t="s">
        <v>32</v>
      </c>
      <c r="V445" s="5">
        <v>47040001</v>
      </c>
      <c r="W445" s="5" t="s">
        <v>28</v>
      </c>
    </row>
    <row r="446" spans="2:23" x14ac:dyDescent="0.25">
      <c r="B446" s="4">
        <v>51004771</v>
      </c>
      <c r="C446" s="4">
        <v>0</v>
      </c>
      <c r="D446" s="5">
        <v>21040011</v>
      </c>
      <c r="E446" s="4" t="s">
        <v>616</v>
      </c>
      <c r="F446" s="4">
        <v>1061</v>
      </c>
      <c r="G446" s="6">
        <v>39059</v>
      </c>
      <c r="H446" s="7">
        <v>21624</v>
      </c>
      <c r="I446" s="7">
        <v>0</v>
      </c>
      <c r="J446" s="7">
        <v>0</v>
      </c>
      <c r="K446" s="7">
        <v>0</v>
      </c>
      <c r="L446" s="7">
        <f t="shared" si="24"/>
        <v>21624</v>
      </c>
      <c r="M446" s="7">
        <v>-20543</v>
      </c>
      <c r="N446" s="7">
        <v>0</v>
      </c>
      <c r="O446" s="7">
        <v>0</v>
      </c>
      <c r="P446" s="7">
        <f t="shared" si="25"/>
        <v>-20543</v>
      </c>
      <c r="Q446" s="7">
        <f t="shared" si="26"/>
        <v>1081</v>
      </c>
      <c r="R446" s="7">
        <f t="shared" si="27"/>
        <v>1081</v>
      </c>
      <c r="S446" s="5" t="s">
        <v>475</v>
      </c>
      <c r="T446" s="5">
        <v>100801</v>
      </c>
      <c r="U446" s="5" t="s">
        <v>32</v>
      </c>
      <c r="V446" s="5">
        <v>47040001</v>
      </c>
      <c r="W446" s="5" t="s">
        <v>28</v>
      </c>
    </row>
    <row r="447" spans="2:23" x14ac:dyDescent="0.25">
      <c r="B447" s="4">
        <v>51004808</v>
      </c>
      <c r="C447" s="4">
        <v>0</v>
      </c>
      <c r="D447" s="5">
        <v>21040011</v>
      </c>
      <c r="E447" s="4" t="s">
        <v>617</v>
      </c>
      <c r="F447" s="4">
        <v>1061</v>
      </c>
      <c r="G447" s="6">
        <v>38668</v>
      </c>
      <c r="H447" s="7">
        <v>23858</v>
      </c>
      <c r="I447" s="7">
        <v>0</v>
      </c>
      <c r="J447" s="7">
        <v>0</v>
      </c>
      <c r="K447" s="7">
        <v>0</v>
      </c>
      <c r="L447" s="7">
        <f t="shared" si="24"/>
        <v>23858</v>
      </c>
      <c r="M447" s="7">
        <v>-22665</v>
      </c>
      <c r="N447" s="7">
        <v>0</v>
      </c>
      <c r="O447" s="7">
        <v>0</v>
      </c>
      <c r="P447" s="7">
        <f t="shared" si="25"/>
        <v>-22665</v>
      </c>
      <c r="Q447" s="7">
        <f t="shared" si="26"/>
        <v>1193</v>
      </c>
      <c r="R447" s="7">
        <f t="shared" si="27"/>
        <v>1193</v>
      </c>
      <c r="S447" s="5" t="s">
        <v>475</v>
      </c>
      <c r="T447" s="5">
        <v>100801</v>
      </c>
      <c r="U447" s="5" t="s">
        <v>32</v>
      </c>
      <c r="V447" s="5">
        <v>47040001</v>
      </c>
      <c r="W447" s="5" t="s">
        <v>28</v>
      </c>
    </row>
    <row r="448" spans="2:23" x14ac:dyDescent="0.25">
      <c r="B448" s="4">
        <v>51004831</v>
      </c>
      <c r="C448" s="4">
        <v>0</v>
      </c>
      <c r="D448" s="5">
        <v>21040011</v>
      </c>
      <c r="E448" s="4" t="s">
        <v>635</v>
      </c>
      <c r="F448" s="4">
        <v>1061</v>
      </c>
      <c r="G448" s="6">
        <v>38931</v>
      </c>
      <c r="H448" s="7">
        <v>24938</v>
      </c>
      <c r="I448" s="7">
        <v>0</v>
      </c>
      <c r="J448" s="7">
        <v>0</v>
      </c>
      <c r="K448" s="7">
        <v>0</v>
      </c>
      <c r="L448" s="7">
        <f t="shared" si="24"/>
        <v>24938</v>
      </c>
      <c r="M448" s="7">
        <v>-23691</v>
      </c>
      <c r="N448" s="7">
        <v>0</v>
      </c>
      <c r="O448" s="7">
        <v>0</v>
      </c>
      <c r="P448" s="7">
        <f t="shared" si="25"/>
        <v>-23691</v>
      </c>
      <c r="Q448" s="7">
        <f t="shared" si="26"/>
        <v>1247</v>
      </c>
      <c r="R448" s="7">
        <f t="shared" si="27"/>
        <v>1247</v>
      </c>
      <c r="S448" s="5" t="s">
        <v>475</v>
      </c>
      <c r="T448" s="5">
        <v>100801</v>
      </c>
      <c r="U448" s="5" t="s">
        <v>32</v>
      </c>
      <c r="V448" s="5">
        <v>47040001</v>
      </c>
      <c r="W448" s="5" t="s">
        <v>28</v>
      </c>
    </row>
    <row r="449" spans="2:23" x14ac:dyDescent="0.25">
      <c r="B449" s="4">
        <v>51004856</v>
      </c>
      <c r="C449" s="4">
        <v>0</v>
      </c>
      <c r="D449" s="5">
        <v>21040011</v>
      </c>
      <c r="E449" s="4" t="s">
        <v>621</v>
      </c>
      <c r="F449" s="4">
        <v>1061</v>
      </c>
      <c r="G449" s="6">
        <v>38909</v>
      </c>
      <c r="H449" s="7">
        <v>25957</v>
      </c>
      <c r="I449" s="7">
        <v>0</v>
      </c>
      <c r="J449" s="7">
        <v>0</v>
      </c>
      <c r="K449" s="7">
        <v>0</v>
      </c>
      <c r="L449" s="7">
        <f t="shared" si="24"/>
        <v>25957</v>
      </c>
      <c r="M449" s="7">
        <v>-24659</v>
      </c>
      <c r="N449" s="7">
        <v>0</v>
      </c>
      <c r="O449" s="7">
        <v>0</v>
      </c>
      <c r="P449" s="7">
        <f t="shared" si="25"/>
        <v>-24659</v>
      </c>
      <c r="Q449" s="7">
        <f t="shared" si="26"/>
        <v>1298</v>
      </c>
      <c r="R449" s="7">
        <f t="shared" si="27"/>
        <v>1298</v>
      </c>
      <c r="S449" s="5" t="s">
        <v>475</v>
      </c>
      <c r="T449" s="5">
        <v>100801</v>
      </c>
      <c r="U449" s="5" t="s">
        <v>32</v>
      </c>
      <c r="V449" s="5">
        <v>47040001</v>
      </c>
      <c r="W449" s="5" t="s">
        <v>28</v>
      </c>
    </row>
    <row r="450" spans="2:23" x14ac:dyDescent="0.25">
      <c r="B450" s="4">
        <v>51004857</v>
      </c>
      <c r="C450" s="4">
        <v>0</v>
      </c>
      <c r="D450" s="5">
        <v>21040011</v>
      </c>
      <c r="E450" s="4" t="s">
        <v>572</v>
      </c>
      <c r="F450" s="4">
        <v>1061</v>
      </c>
      <c r="G450" s="6">
        <v>38990</v>
      </c>
      <c r="H450" s="7">
        <v>25957</v>
      </c>
      <c r="I450" s="7">
        <v>0</v>
      </c>
      <c r="J450" s="7">
        <v>0</v>
      </c>
      <c r="K450" s="7">
        <v>0</v>
      </c>
      <c r="L450" s="7">
        <f t="shared" si="24"/>
        <v>25957</v>
      </c>
      <c r="M450" s="7">
        <v>-24659</v>
      </c>
      <c r="N450" s="7">
        <v>0</v>
      </c>
      <c r="O450" s="7">
        <v>0</v>
      </c>
      <c r="P450" s="7">
        <f t="shared" si="25"/>
        <v>-24659</v>
      </c>
      <c r="Q450" s="7">
        <f t="shared" si="26"/>
        <v>1298</v>
      </c>
      <c r="R450" s="7">
        <f t="shared" si="27"/>
        <v>1298</v>
      </c>
      <c r="S450" s="5" t="s">
        <v>475</v>
      </c>
      <c r="T450" s="5">
        <v>100801</v>
      </c>
      <c r="U450" s="5" t="s">
        <v>32</v>
      </c>
      <c r="V450" s="5">
        <v>47040001</v>
      </c>
      <c r="W450" s="5" t="s">
        <v>28</v>
      </c>
    </row>
    <row r="451" spans="2:23" x14ac:dyDescent="0.25">
      <c r="B451" s="4">
        <v>51004904</v>
      </c>
      <c r="C451" s="4">
        <v>0</v>
      </c>
      <c r="D451" s="5">
        <v>21040011</v>
      </c>
      <c r="E451" s="4" t="s">
        <v>627</v>
      </c>
      <c r="F451" s="4">
        <v>1061</v>
      </c>
      <c r="G451" s="6">
        <v>38990</v>
      </c>
      <c r="H451" s="7">
        <v>29250</v>
      </c>
      <c r="I451" s="7">
        <v>0</v>
      </c>
      <c r="J451" s="7">
        <v>0</v>
      </c>
      <c r="K451" s="7">
        <v>-29250</v>
      </c>
      <c r="L451" s="7">
        <f t="shared" si="24"/>
        <v>0</v>
      </c>
      <c r="M451" s="7">
        <v>-27787</v>
      </c>
      <c r="N451" s="7">
        <v>0</v>
      </c>
      <c r="O451" s="7">
        <v>27787</v>
      </c>
      <c r="P451" s="7">
        <f t="shared" si="25"/>
        <v>0</v>
      </c>
      <c r="Q451" s="7">
        <f t="shared" si="26"/>
        <v>1463</v>
      </c>
      <c r="R451" s="7">
        <f t="shared" si="27"/>
        <v>0</v>
      </c>
      <c r="S451" s="5" t="s">
        <v>475</v>
      </c>
      <c r="T451" s="5">
        <v>100801</v>
      </c>
      <c r="U451" s="5" t="s">
        <v>32</v>
      </c>
      <c r="V451" s="5">
        <v>47040001</v>
      </c>
      <c r="W451" s="5" t="s">
        <v>28</v>
      </c>
    </row>
    <row r="452" spans="2:23" x14ac:dyDescent="0.25">
      <c r="B452" s="4">
        <v>51004921</v>
      </c>
      <c r="C452" s="4">
        <v>0</v>
      </c>
      <c r="D452" s="5">
        <v>21040011</v>
      </c>
      <c r="E452" s="4" t="s">
        <v>636</v>
      </c>
      <c r="F452" s="4">
        <v>1061</v>
      </c>
      <c r="G452" s="6">
        <v>38983</v>
      </c>
      <c r="H452" s="7">
        <v>30800</v>
      </c>
      <c r="I452" s="7">
        <v>0</v>
      </c>
      <c r="J452" s="7">
        <v>0</v>
      </c>
      <c r="K452" s="7">
        <v>0</v>
      </c>
      <c r="L452" s="7">
        <f t="shared" si="24"/>
        <v>30800</v>
      </c>
      <c r="M452" s="7">
        <v>-29260</v>
      </c>
      <c r="N452" s="7">
        <v>0</v>
      </c>
      <c r="O452" s="7">
        <v>0</v>
      </c>
      <c r="P452" s="7">
        <f t="shared" si="25"/>
        <v>-29260</v>
      </c>
      <c r="Q452" s="7">
        <f t="shared" si="26"/>
        <v>1540</v>
      </c>
      <c r="R452" s="7">
        <f t="shared" si="27"/>
        <v>1540</v>
      </c>
      <c r="S452" s="5" t="s">
        <v>475</v>
      </c>
      <c r="T452" s="5">
        <v>100801</v>
      </c>
      <c r="U452" s="5" t="s">
        <v>32</v>
      </c>
      <c r="V452" s="5">
        <v>47040001</v>
      </c>
      <c r="W452" s="5" t="s">
        <v>28</v>
      </c>
    </row>
    <row r="453" spans="2:23" x14ac:dyDescent="0.25">
      <c r="B453" s="4">
        <v>51004933</v>
      </c>
      <c r="C453" s="4">
        <v>0</v>
      </c>
      <c r="D453" s="5">
        <v>21040011</v>
      </c>
      <c r="E453" s="4" t="s">
        <v>637</v>
      </c>
      <c r="F453" s="4">
        <v>1061</v>
      </c>
      <c r="G453" s="6">
        <v>41080</v>
      </c>
      <c r="H453" s="7">
        <v>31668</v>
      </c>
      <c r="I453" s="7">
        <v>0</v>
      </c>
      <c r="J453" s="7">
        <v>0</v>
      </c>
      <c r="K453" s="7">
        <v>0</v>
      </c>
      <c r="L453" s="7">
        <f t="shared" ref="L453:L516" si="28">SUM(H453:K453)</f>
        <v>31668</v>
      </c>
      <c r="M453" s="7">
        <v>-30085</v>
      </c>
      <c r="N453" s="7">
        <v>0</v>
      </c>
      <c r="O453" s="7">
        <v>0</v>
      </c>
      <c r="P453" s="7">
        <f t="shared" ref="P453:P516" si="29">SUM(M453:O453)</f>
        <v>-30085</v>
      </c>
      <c r="Q453" s="7">
        <f t="shared" ref="Q453:Q516" si="30">H453+M453</f>
        <v>1583</v>
      </c>
      <c r="R453" s="7">
        <f t="shared" ref="R453:R516" si="31">L453+P453</f>
        <v>1583</v>
      </c>
      <c r="S453" s="5" t="s">
        <v>475</v>
      </c>
      <c r="T453" s="5">
        <v>100801</v>
      </c>
      <c r="U453" s="5" t="s">
        <v>32</v>
      </c>
      <c r="V453" s="5">
        <v>47040001</v>
      </c>
      <c r="W453" s="5" t="s">
        <v>28</v>
      </c>
    </row>
    <row r="454" spans="2:23" x14ac:dyDescent="0.25">
      <c r="B454" s="4">
        <v>51004941</v>
      </c>
      <c r="C454" s="4">
        <v>0</v>
      </c>
      <c r="D454" s="5">
        <v>21040011</v>
      </c>
      <c r="E454" s="4" t="s">
        <v>616</v>
      </c>
      <c r="F454" s="4">
        <v>1061</v>
      </c>
      <c r="G454" s="6">
        <v>39059</v>
      </c>
      <c r="H454" s="7">
        <v>32436</v>
      </c>
      <c r="I454" s="7">
        <v>0</v>
      </c>
      <c r="J454" s="7">
        <v>0</v>
      </c>
      <c r="K454" s="7">
        <v>0</v>
      </c>
      <c r="L454" s="7">
        <f t="shared" si="28"/>
        <v>32436</v>
      </c>
      <c r="M454" s="7">
        <v>-30814</v>
      </c>
      <c r="N454" s="7">
        <v>0</v>
      </c>
      <c r="O454" s="7">
        <v>0</v>
      </c>
      <c r="P454" s="7">
        <f t="shared" si="29"/>
        <v>-30814</v>
      </c>
      <c r="Q454" s="7">
        <f t="shared" si="30"/>
        <v>1622</v>
      </c>
      <c r="R454" s="7">
        <f t="shared" si="31"/>
        <v>1622</v>
      </c>
      <c r="S454" s="5" t="s">
        <v>475</v>
      </c>
      <c r="T454" s="5">
        <v>100801</v>
      </c>
      <c r="U454" s="5" t="s">
        <v>32</v>
      </c>
      <c r="V454" s="5">
        <v>47040001</v>
      </c>
      <c r="W454" s="5" t="s">
        <v>28</v>
      </c>
    </row>
    <row r="455" spans="2:23" x14ac:dyDescent="0.25">
      <c r="B455" s="4">
        <v>51004955</v>
      </c>
      <c r="C455" s="4">
        <v>0</v>
      </c>
      <c r="D455" s="5">
        <v>21040011</v>
      </c>
      <c r="E455" s="4" t="s">
        <v>638</v>
      </c>
      <c r="F455" s="4">
        <v>1061</v>
      </c>
      <c r="G455" s="6">
        <v>38990</v>
      </c>
      <c r="H455" s="7">
        <v>33426</v>
      </c>
      <c r="I455" s="7">
        <v>0</v>
      </c>
      <c r="J455" s="7">
        <v>0</v>
      </c>
      <c r="K455" s="7">
        <v>0</v>
      </c>
      <c r="L455" s="7">
        <f t="shared" si="28"/>
        <v>33426</v>
      </c>
      <c r="M455" s="7">
        <v>-31755</v>
      </c>
      <c r="N455" s="7">
        <v>0</v>
      </c>
      <c r="O455" s="7">
        <v>0</v>
      </c>
      <c r="P455" s="7">
        <f t="shared" si="29"/>
        <v>-31755</v>
      </c>
      <c r="Q455" s="7">
        <f t="shared" si="30"/>
        <v>1671</v>
      </c>
      <c r="R455" s="7">
        <f t="shared" si="31"/>
        <v>1671</v>
      </c>
      <c r="S455" s="5" t="s">
        <v>475</v>
      </c>
      <c r="T455" s="5">
        <v>100801</v>
      </c>
      <c r="U455" s="5" t="s">
        <v>32</v>
      </c>
      <c r="V455" s="5">
        <v>47040001</v>
      </c>
      <c r="W455" s="5" t="s">
        <v>28</v>
      </c>
    </row>
    <row r="456" spans="2:23" x14ac:dyDescent="0.25">
      <c r="B456" s="4">
        <v>51004980</v>
      </c>
      <c r="C456" s="4">
        <v>0</v>
      </c>
      <c r="D456" s="5">
        <v>21040011</v>
      </c>
      <c r="E456" s="4" t="s">
        <v>639</v>
      </c>
      <c r="F456" s="4">
        <v>1061</v>
      </c>
      <c r="G456" s="6">
        <v>38842</v>
      </c>
      <c r="H456" s="7">
        <v>29437.5</v>
      </c>
      <c r="I456" s="7">
        <v>0</v>
      </c>
      <c r="J456" s="7">
        <v>0</v>
      </c>
      <c r="K456" s="7">
        <v>0</v>
      </c>
      <c r="L456" s="7">
        <f t="shared" si="28"/>
        <v>29437.5</v>
      </c>
      <c r="M456" s="7">
        <v>-27965</v>
      </c>
      <c r="N456" s="7">
        <v>0</v>
      </c>
      <c r="O456" s="7">
        <v>0</v>
      </c>
      <c r="P456" s="7">
        <f t="shared" si="29"/>
        <v>-27965</v>
      </c>
      <c r="Q456" s="7">
        <f t="shared" si="30"/>
        <v>1472.5</v>
      </c>
      <c r="R456" s="7">
        <f t="shared" si="31"/>
        <v>1472.5</v>
      </c>
      <c r="S456" s="5" t="s">
        <v>475</v>
      </c>
      <c r="T456" s="5">
        <v>100801</v>
      </c>
      <c r="U456" s="5" t="s">
        <v>32</v>
      </c>
      <c r="V456" s="5">
        <v>47040001</v>
      </c>
      <c r="W456" s="5" t="s">
        <v>28</v>
      </c>
    </row>
    <row r="457" spans="2:23" x14ac:dyDescent="0.25">
      <c r="B457" s="4">
        <v>51004990</v>
      </c>
      <c r="C457" s="4">
        <v>0</v>
      </c>
      <c r="D457" s="5">
        <v>21040011</v>
      </c>
      <c r="E457" s="4" t="s">
        <v>640</v>
      </c>
      <c r="F457" s="4">
        <v>1061</v>
      </c>
      <c r="G457" s="6">
        <v>38260</v>
      </c>
      <c r="H457" s="7">
        <v>36490</v>
      </c>
      <c r="I457" s="7">
        <v>0</v>
      </c>
      <c r="J457" s="7">
        <v>0</v>
      </c>
      <c r="K457" s="7">
        <v>0</v>
      </c>
      <c r="L457" s="7">
        <f t="shared" si="28"/>
        <v>36490</v>
      </c>
      <c r="M457" s="7">
        <v>-34666</v>
      </c>
      <c r="N457" s="7">
        <v>0</v>
      </c>
      <c r="O457" s="7">
        <v>0</v>
      </c>
      <c r="P457" s="7">
        <f t="shared" si="29"/>
        <v>-34666</v>
      </c>
      <c r="Q457" s="7">
        <f t="shared" si="30"/>
        <v>1824</v>
      </c>
      <c r="R457" s="7">
        <f t="shared" si="31"/>
        <v>1824</v>
      </c>
      <c r="S457" s="5" t="s">
        <v>475</v>
      </c>
      <c r="T457" s="5">
        <v>100801</v>
      </c>
      <c r="U457" s="5" t="s">
        <v>32</v>
      </c>
      <c r="V457" s="5">
        <v>47040001</v>
      </c>
      <c r="W457" s="5" t="s">
        <v>28</v>
      </c>
    </row>
    <row r="458" spans="2:23" x14ac:dyDescent="0.25">
      <c r="B458" s="4">
        <v>51005011</v>
      </c>
      <c r="C458" s="4">
        <v>0</v>
      </c>
      <c r="D458" s="5">
        <v>21040011</v>
      </c>
      <c r="E458" s="4" t="s">
        <v>641</v>
      </c>
      <c r="F458" s="4">
        <v>1061</v>
      </c>
      <c r="G458" s="6">
        <v>39070</v>
      </c>
      <c r="H458" s="7">
        <v>38259</v>
      </c>
      <c r="I458" s="7">
        <v>0</v>
      </c>
      <c r="J458" s="7">
        <v>0</v>
      </c>
      <c r="K458" s="7">
        <v>0</v>
      </c>
      <c r="L458" s="7">
        <f t="shared" si="28"/>
        <v>38259</v>
      </c>
      <c r="M458" s="7">
        <v>-36346</v>
      </c>
      <c r="N458" s="7">
        <v>0</v>
      </c>
      <c r="O458" s="7">
        <v>0</v>
      </c>
      <c r="P458" s="7">
        <f t="shared" si="29"/>
        <v>-36346</v>
      </c>
      <c r="Q458" s="7">
        <f t="shared" si="30"/>
        <v>1913</v>
      </c>
      <c r="R458" s="7">
        <f t="shared" si="31"/>
        <v>1913</v>
      </c>
      <c r="S458" s="5" t="s">
        <v>475</v>
      </c>
      <c r="T458" s="5">
        <v>100801</v>
      </c>
      <c r="U458" s="5" t="s">
        <v>32</v>
      </c>
      <c r="V458" s="5">
        <v>47040001</v>
      </c>
      <c r="W458" s="5" t="s">
        <v>28</v>
      </c>
    </row>
    <row r="459" spans="2:23" x14ac:dyDescent="0.25">
      <c r="B459" s="4">
        <v>51005020</v>
      </c>
      <c r="C459" s="4">
        <v>0</v>
      </c>
      <c r="D459" s="5">
        <v>21040011</v>
      </c>
      <c r="E459" s="4" t="s">
        <v>642</v>
      </c>
      <c r="F459" s="4">
        <v>1061</v>
      </c>
      <c r="G459" s="6">
        <v>38990</v>
      </c>
      <c r="H459" s="7">
        <v>39000</v>
      </c>
      <c r="I459" s="7">
        <v>0</v>
      </c>
      <c r="J459" s="7">
        <v>0</v>
      </c>
      <c r="K459" s="7">
        <v>0</v>
      </c>
      <c r="L459" s="7">
        <f t="shared" si="28"/>
        <v>39000</v>
      </c>
      <c r="M459" s="7">
        <v>-37050</v>
      </c>
      <c r="N459" s="7">
        <v>0</v>
      </c>
      <c r="O459" s="7">
        <v>0</v>
      </c>
      <c r="P459" s="7">
        <f t="shared" si="29"/>
        <v>-37050</v>
      </c>
      <c r="Q459" s="7">
        <f t="shared" si="30"/>
        <v>1950</v>
      </c>
      <c r="R459" s="7">
        <f t="shared" si="31"/>
        <v>1950</v>
      </c>
      <c r="S459" s="5" t="s">
        <v>475</v>
      </c>
      <c r="T459" s="5">
        <v>100801</v>
      </c>
      <c r="U459" s="5" t="s">
        <v>32</v>
      </c>
      <c r="V459" s="5">
        <v>47040001</v>
      </c>
      <c r="W459" s="5" t="s">
        <v>28</v>
      </c>
    </row>
    <row r="460" spans="2:23" x14ac:dyDescent="0.25">
      <c r="B460" s="4">
        <v>51005074</v>
      </c>
      <c r="C460" s="4">
        <v>0</v>
      </c>
      <c r="D460" s="5">
        <v>21040011</v>
      </c>
      <c r="E460" s="4" t="s">
        <v>643</v>
      </c>
      <c r="F460" s="4">
        <v>1061</v>
      </c>
      <c r="G460" s="6">
        <v>40179</v>
      </c>
      <c r="H460" s="7">
        <v>47025</v>
      </c>
      <c r="I460" s="7">
        <v>0</v>
      </c>
      <c r="J460" s="7">
        <v>0</v>
      </c>
      <c r="K460" s="7">
        <v>-47025</v>
      </c>
      <c r="L460" s="7">
        <f t="shared" si="28"/>
        <v>0</v>
      </c>
      <c r="M460" s="7">
        <v>-44674</v>
      </c>
      <c r="N460" s="7">
        <v>0</v>
      </c>
      <c r="O460" s="7">
        <v>44674</v>
      </c>
      <c r="P460" s="7">
        <f t="shared" si="29"/>
        <v>0</v>
      </c>
      <c r="Q460" s="7">
        <f t="shared" si="30"/>
        <v>2351</v>
      </c>
      <c r="R460" s="7">
        <f t="shared" si="31"/>
        <v>0</v>
      </c>
      <c r="S460" s="5" t="s">
        <v>475</v>
      </c>
      <c r="T460" s="5">
        <v>100801</v>
      </c>
      <c r="U460" s="5" t="s">
        <v>32</v>
      </c>
      <c r="V460" s="5">
        <v>47040001</v>
      </c>
      <c r="W460" s="5" t="s">
        <v>28</v>
      </c>
    </row>
    <row r="461" spans="2:23" x14ac:dyDescent="0.25">
      <c r="B461" s="4">
        <v>51005088</v>
      </c>
      <c r="C461" s="4">
        <v>0</v>
      </c>
      <c r="D461" s="5">
        <v>21040011</v>
      </c>
      <c r="E461" s="4" t="s">
        <v>644</v>
      </c>
      <c r="F461" s="4">
        <v>1061</v>
      </c>
      <c r="G461" s="6">
        <v>40390</v>
      </c>
      <c r="H461" s="7">
        <v>48000</v>
      </c>
      <c r="I461" s="7">
        <v>0</v>
      </c>
      <c r="J461" s="7">
        <v>0</v>
      </c>
      <c r="K461" s="7">
        <v>0</v>
      </c>
      <c r="L461" s="7">
        <f t="shared" si="28"/>
        <v>48000</v>
      </c>
      <c r="M461" s="7">
        <v>-45600</v>
      </c>
      <c r="N461" s="7">
        <v>0</v>
      </c>
      <c r="O461" s="7">
        <v>0</v>
      </c>
      <c r="P461" s="7">
        <f t="shared" si="29"/>
        <v>-45600</v>
      </c>
      <c r="Q461" s="7">
        <f t="shared" si="30"/>
        <v>2400</v>
      </c>
      <c r="R461" s="7">
        <f t="shared" si="31"/>
        <v>2400</v>
      </c>
      <c r="S461" s="5" t="s">
        <v>475</v>
      </c>
      <c r="T461" s="5">
        <v>100801</v>
      </c>
      <c r="U461" s="5" t="s">
        <v>32</v>
      </c>
      <c r="V461" s="5">
        <v>47040001</v>
      </c>
      <c r="W461" s="5" t="s">
        <v>28</v>
      </c>
    </row>
    <row r="462" spans="2:23" x14ac:dyDescent="0.25">
      <c r="B462" s="4">
        <v>51005095</v>
      </c>
      <c r="C462" s="4">
        <v>0</v>
      </c>
      <c r="D462" s="5">
        <v>21040011</v>
      </c>
      <c r="E462" s="4" t="s">
        <v>645</v>
      </c>
      <c r="F462" s="4">
        <v>1061</v>
      </c>
      <c r="G462" s="6">
        <v>39082</v>
      </c>
      <c r="H462" s="7">
        <v>50291</v>
      </c>
      <c r="I462" s="7">
        <v>0</v>
      </c>
      <c r="J462" s="7">
        <v>0</v>
      </c>
      <c r="K462" s="7">
        <v>0</v>
      </c>
      <c r="L462" s="7">
        <f t="shared" si="28"/>
        <v>50291</v>
      </c>
      <c r="M462" s="7">
        <v>-47776</v>
      </c>
      <c r="N462" s="7">
        <v>0</v>
      </c>
      <c r="O462" s="7">
        <v>0</v>
      </c>
      <c r="P462" s="7">
        <f t="shared" si="29"/>
        <v>-47776</v>
      </c>
      <c r="Q462" s="7">
        <f t="shared" si="30"/>
        <v>2515</v>
      </c>
      <c r="R462" s="7">
        <f t="shared" si="31"/>
        <v>2515</v>
      </c>
      <c r="S462" s="5" t="s">
        <v>475</v>
      </c>
      <c r="T462" s="5">
        <v>100801</v>
      </c>
      <c r="U462" s="5" t="s">
        <v>32</v>
      </c>
      <c r="V462" s="5">
        <v>47040001</v>
      </c>
      <c r="W462" s="5" t="s">
        <v>28</v>
      </c>
    </row>
    <row r="463" spans="2:23" x14ac:dyDescent="0.25">
      <c r="B463" s="4">
        <v>51005121</v>
      </c>
      <c r="C463" s="4">
        <v>0</v>
      </c>
      <c r="D463" s="5">
        <v>21040011</v>
      </c>
      <c r="E463" s="4" t="s">
        <v>646</v>
      </c>
      <c r="F463" s="4">
        <v>1061</v>
      </c>
      <c r="G463" s="6">
        <v>41079</v>
      </c>
      <c r="H463" s="7">
        <v>54000</v>
      </c>
      <c r="I463" s="7">
        <v>0</v>
      </c>
      <c r="J463" s="7">
        <v>0</v>
      </c>
      <c r="K463" s="7">
        <v>0</v>
      </c>
      <c r="L463" s="7">
        <f t="shared" si="28"/>
        <v>54000</v>
      </c>
      <c r="M463" s="7">
        <v>-51300</v>
      </c>
      <c r="N463" s="7">
        <v>0</v>
      </c>
      <c r="O463" s="7">
        <v>0</v>
      </c>
      <c r="P463" s="7">
        <f t="shared" si="29"/>
        <v>-51300</v>
      </c>
      <c r="Q463" s="7">
        <f t="shared" si="30"/>
        <v>2700</v>
      </c>
      <c r="R463" s="7">
        <f t="shared" si="31"/>
        <v>2700</v>
      </c>
      <c r="S463" s="5" t="s">
        <v>475</v>
      </c>
      <c r="T463" s="5">
        <v>100801</v>
      </c>
      <c r="U463" s="5" t="s">
        <v>32</v>
      </c>
      <c r="V463" s="5">
        <v>47040001</v>
      </c>
      <c r="W463" s="5" t="s">
        <v>28</v>
      </c>
    </row>
    <row r="464" spans="2:23" x14ac:dyDescent="0.25">
      <c r="B464" s="4">
        <v>51005157</v>
      </c>
      <c r="C464" s="4">
        <v>0</v>
      </c>
      <c r="D464" s="5">
        <v>21040011</v>
      </c>
      <c r="E464" s="4" t="s">
        <v>647</v>
      </c>
      <c r="F464" s="4">
        <v>1061</v>
      </c>
      <c r="G464" s="6">
        <v>40672</v>
      </c>
      <c r="H464" s="7">
        <v>59063</v>
      </c>
      <c r="I464" s="7">
        <v>0</v>
      </c>
      <c r="J464" s="7">
        <v>0</v>
      </c>
      <c r="K464" s="7">
        <v>0</v>
      </c>
      <c r="L464" s="7">
        <f t="shared" si="28"/>
        <v>59063</v>
      </c>
      <c r="M464" s="7">
        <v>-56110</v>
      </c>
      <c r="N464" s="7">
        <v>0</v>
      </c>
      <c r="O464" s="7">
        <v>0</v>
      </c>
      <c r="P464" s="7">
        <f t="shared" si="29"/>
        <v>-56110</v>
      </c>
      <c r="Q464" s="7">
        <f t="shared" si="30"/>
        <v>2953</v>
      </c>
      <c r="R464" s="7">
        <f t="shared" si="31"/>
        <v>2953</v>
      </c>
      <c r="S464" s="5" t="s">
        <v>475</v>
      </c>
      <c r="T464" s="5">
        <v>100801</v>
      </c>
      <c r="U464" s="5" t="s">
        <v>32</v>
      </c>
      <c r="V464" s="5">
        <v>47040001</v>
      </c>
      <c r="W464" s="5" t="s">
        <v>28</v>
      </c>
    </row>
    <row r="465" spans="2:23" x14ac:dyDescent="0.25">
      <c r="B465" s="4">
        <v>51005168</v>
      </c>
      <c r="C465" s="4">
        <v>0</v>
      </c>
      <c r="D465" s="5">
        <v>21040011</v>
      </c>
      <c r="E465" s="4" t="s">
        <v>648</v>
      </c>
      <c r="F465" s="4">
        <v>1061</v>
      </c>
      <c r="G465" s="6">
        <v>41080</v>
      </c>
      <c r="H465" s="7">
        <v>60389</v>
      </c>
      <c r="I465" s="7">
        <v>0</v>
      </c>
      <c r="J465" s="7">
        <v>0</v>
      </c>
      <c r="K465" s="7">
        <v>0</v>
      </c>
      <c r="L465" s="7">
        <f t="shared" si="28"/>
        <v>60389</v>
      </c>
      <c r="M465" s="7">
        <v>-57370</v>
      </c>
      <c r="N465" s="7">
        <v>0</v>
      </c>
      <c r="O465" s="7">
        <v>0</v>
      </c>
      <c r="P465" s="7">
        <f t="shared" si="29"/>
        <v>-57370</v>
      </c>
      <c r="Q465" s="7">
        <f t="shared" si="30"/>
        <v>3019</v>
      </c>
      <c r="R465" s="7">
        <f t="shared" si="31"/>
        <v>3019</v>
      </c>
      <c r="S465" s="5" t="s">
        <v>475</v>
      </c>
      <c r="T465" s="5">
        <v>100801</v>
      </c>
      <c r="U465" s="5" t="s">
        <v>32</v>
      </c>
      <c r="V465" s="5">
        <v>47040001</v>
      </c>
      <c r="W465" s="5" t="s">
        <v>28</v>
      </c>
    </row>
    <row r="466" spans="2:23" x14ac:dyDescent="0.25">
      <c r="B466" s="4">
        <v>51005186</v>
      </c>
      <c r="C466" s="4">
        <v>0</v>
      </c>
      <c r="D466" s="5">
        <v>21040011</v>
      </c>
      <c r="E466" s="4" t="s">
        <v>649</v>
      </c>
      <c r="F466" s="4">
        <v>1061</v>
      </c>
      <c r="G466" s="6">
        <v>38990</v>
      </c>
      <c r="H466" s="7">
        <v>64742</v>
      </c>
      <c r="I466" s="7">
        <v>0</v>
      </c>
      <c r="J466" s="7">
        <v>0</v>
      </c>
      <c r="K466" s="7">
        <v>0</v>
      </c>
      <c r="L466" s="7">
        <f t="shared" si="28"/>
        <v>64742</v>
      </c>
      <c r="M466" s="7">
        <v>-61505</v>
      </c>
      <c r="N466" s="7">
        <v>0</v>
      </c>
      <c r="O466" s="7">
        <v>0</v>
      </c>
      <c r="P466" s="7">
        <f t="shared" si="29"/>
        <v>-61505</v>
      </c>
      <c r="Q466" s="7">
        <f t="shared" si="30"/>
        <v>3237</v>
      </c>
      <c r="R466" s="7">
        <f t="shared" si="31"/>
        <v>3237</v>
      </c>
      <c r="S466" s="5" t="s">
        <v>475</v>
      </c>
      <c r="T466" s="5">
        <v>100801</v>
      </c>
      <c r="U466" s="5" t="s">
        <v>32</v>
      </c>
      <c r="V466" s="5">
        <v>47040001</v>
      </c>
      <c r="W466" s="5" t="s">
        <v>28</v>
      </c>
    </row>
    <row r="467" spans="2:23" x14ac:dyDescent="0.25">
      <c r="B467" s="4">
        <v>51005203</v>
      </c>
      <c r="C467" s="4">
        <v>0</v>
      </c>
      <c r="D467" s="5">
        <v>21040011</v>
      </c>
      <c r="E467" s="4" t="s">
        <v>628</v>
      </c>
      <c r="F467" s="4">
        <v>1061</v>
      </c>
      <c r="G467" s="6">
        <v>38651</v>
      </c>
      <c r="H467" s="7">
        <v>68300</v>
      </c>
      <c r="I467" s="7">
        <v>0</v>
      </c>
      <c r="J467" s="7">
        <v>0</v>
      </c>
      <c r="K467" s="7">
        <v>0</v>
      </c>
      <c r="L467" s="7">
        <f t="shared" si="28"/>
        <v>68300</v>
      </c>
      <c r="M467" s="7">
        <v>-64885</v>
      </c>
      <c r="N467" s="7">
        <v>0</v>
      </c>
      <c r="O467" s="7">
        <v>0</v>
      </c>
      <c r="P467" s="7">
        <f t="shared" si="29"/>
        <v>-64885</v>
      </c>
      <c r="Q467" s="7">
        <f t="shared" si="30"/>
        <v>3415</v>
      </c>
      <c r="R467" s="7">
        <f t="shared" si="31"/>
        <v>3415</v>
      </c>
      <c r="S467" s="5" t="s">
        <v>475</v>
      </c>
      <c r="T467" s="5">
        <v>100801</v>
      </c>
      <c r="U467" s="5" t="s">
        <v>32</v>
      </c>
      <c r="V467" s="5">
        <v>47040001</v>
      </c>
      <c r="W467" s="5" t="s">
        <v>28</v>
      </c>
    </row>
    <row r="468" spans="2:23" x14ac:dyDescent="0.25">
      <c r="B468" s="4">
        <v>51005206</v>
      </c>
      <c r="C468" s="4">
        <v>0</v>
      </c>
      <c r="D468" s="5">
        <v>21040011</v>
      </c>
      <c r="E468" s="4" t="s">
        <v>650</v>
      </c>
      <c r="F468" s="4">
        <v>1061</v>
      </c>
      <c r="G468" s="6">
        <v>40390</v>
      </c>
      <c r="H468" s="7">
        <v>69798</v>
      </c>
      <c r="I468" s="7">
        <v>0</v>
      </c>
      <c r="J468" s="7">
        <v>0</v>
      </c>
      <c r="K468" s="7">
        <v>0</v>
      </c>
      <c r="L468" s="7">
        <f t="shared" si="28"/>
        <v>69798</v>
      </c>
      <c r="M468" s="7">
        <v>-66309</v>
      </c>
      <c r="N468" s="7">
        <v>0</v>
      </c>
      <c r="O468" s="7">
        <v>0</v>
      </c>
      <c r="P468" s="7">
        <f t="shared" si="29"/>
        <v>-66309</v>
      </c>
      <c r="Q468" s="7">
        <f t="shared" si="30"/>
        <v>3489</v>
      </c>
      <c r="R468" s="7">
        <f t="shared" si="31"/>
        <v>3489</v>
      </c>
      <c r="S468" s="5" t="s">
        <v>475</v>
      </c>
      <c r="T468" s="5">
        <v>100801</v>
      </c>
      <c r="U468" s="5" t="s">
        <v>32</v>
      </c>
      <c r="V468" s="5">
        <v>47040001</v>
      </c>
      <c r="W468" s="5" t="s">
        <v>28</v>
      </c>
    </row>
    <row r="469" spans="2:23" x14ac:dyDescent="0.25">
      <c r="B469" s="4">
        <v>51005237</v>
      </c>
      <c r="C469" s="4">
        <v>0</v>
      </c>
      <c r="D469" s="5">
        <v>21040011</v>
      </c>
      <c r="E469" s="4" t="s">
        <v>651</v>
      </c>
      <c r="F469" s="4">
        <v>1061</v>
      </c>
      <c r="G469" s="6">
        <v>38990</v>
      </c>
      <c r="H469" s="7">
        <v>78890</v>
      </c>
      <c r="I469" s="7">
        <v>0</v>
      </c>
      <c r="J469" s="7">
        <v>0</v>
      </c>
      <c r="K469" s="7">
        <v>-78890</v>
      </c>
      <c r="L469" s="7">
        <f t="shared" si="28"/>
        <v>0</v>
      </c>
      <c r="M469" s="7">
        <v>-74945</v>
      </c>
      <c r="N469" s="7">
        <v>0</v>
      </c>
      <c r="O469" s="7">
        <v>74945</v>
      </c>
      <c r="P469" s="7">
        <f t="shared" si="29"/>
        <v>0</v>
      </c>
      <c r="Q469" s="7">
        <f t="shared" si="30"/>
        <v>3945</v>
      </c>
      <c r="R469" s="7">
        <f t="shared" si="31"/>
        <v>0</v>
      </c>
      <c r="S469" s="5" t="s">
        <v>475</v>
      </c>
      <c r="T469" s="5">
        <v>100801</v>
      </c>
      <c r="U469" s="5" t="s">
        <v>32</v>
      </c>
      <c r="V469" s="5">
        <v>47040001</v>
      </c>
      <c r="W469" s="5" t="s">
        <v>28</v>
      </c>
    </row>
    <row r="470" spans="2:23" x14ac:dyDescent="0.25">
      <c r="B470" s="4">
        <v>51005246</v>
      </c>
      <c r="C470" s="4">
        <v>0</v>
      </c>
      <c r="D470" s="5">
        <v>21040011</v>
      </c>
      <c r="E470" s="4" t="s">
        <v>652</v>
      </c>
      <c r="F470" s="4">
        <v>1061</v>
      </c>
      <c r="G470" s="6">
        <v>38882</v>
      </c>
      <c r="H470" s="7">
        <v>80576</v>
      </c>
      <c r="I470" s="7">
        <v>0</v>
      </c>
      <c r="J470" s="7">
        <v>0</v>
      </c>
      <c r="K470" s="7">
        <v>0</v>
      </c>
      <c r="L470" s="7">
        <f t="shared" si="28"/>
        <v>80576</v>
      </c>
      <c r="M470" s="7">
        <v>-76547</v>
      </c>
      <c r="N470" s="7">
        <v>0</v>
      </c>
      <c r="O470" s="7">
        <v>0</v>
      </c>
      <c r="P470" s="7">
        <f t="shared" si="29"/>
        <v>-76547</v>
      </c>
      <c r="Q470" s="7">
        <f t="shared" si="30"/>
        <v>4029</v>
      </c>
      <c r="R470" s="7">
        <f t="shared" si="31"/>
        <v>4029</v>
      </c>
      <c r="S470" s="5" t="s">
        <v>475</v>
      </c>
      <c r="T470" s="5">
        <v>100801</v>
      </c>
      <c r="U470" s="5" t="s">
        <v>32</v>
      </c>
      <c r="V470" s="5">
        <v>47040001</v>
      </c>
      <c r="W470" s="5" t="s">
        <v>28</v>
      </c>
    </row>
    <row r="471" spans="2:23" x14ac:dyDescent="0.25">
      <c r="B471" s="4">
        <v>51005269</v>
      </c>
      <c r="C471" s="4">
        <v>0</v>
      </c>
      <c r="D471" s="5">
        <v>21040011</v>
      </c>
      <c r="E471" s="4" t="s">
        <v>653</v>
      </c>
      <c r="F471" s="4">
        <v>1061</v>
      </c>
      <c r="G471" s="6">
        <v>38827</v>
      </c>
      <c r="H471" s="7">
        <v>90000</v>
      </c>
      <c r="I471" s="7">
        <v>0</v>
      </c>
      <c r="J471" s="7">
        <v>0</v>
      </c>
      <c r="K471" s="7">
        <v>0</v>
      </c>
      <c r="L471" s="7">
        <f t="shared" si="28"/>
        <v>90000</v>
      </c>
      <c r="M471" s="7">
        <v>-85500</v>
      </c>
      <c r="N471" s="7">
        <v>0</v>
      </c>
      <c r="O471" s="7">
        <v>0</v>
      </c>
      <c r="P471" s="7">
        <f t="shared" si="29"/>
        <v>-85500</v>
      </c>
      <c r="Q471" s="7">
        <f t="shared" si="30"/>
        <v>4500</v>
      </c>
      <c r="R471" s="7">
        <f t="shared" si="31"/>
        <v>4500</v>
      </c>
      <c r="S471" s="5" t="s">
        <v>475</v>
      </c>
      <c r="T471" s="5">
        <v>100801</v>
      </c>
      <c r="U471" s="5" t="s">
        <v>32</v>
      </c>
      <c r="V471" s="5">
        <v>47040001</v>
      </c>
      <c r="W471" s="5" t="s">
        <v>28</v>
      </c>
    </row>
    <row r="472" spans="2:23" x14ac:dyDescent="0.25">
      <c r="B472" s="4">
        <v>51005274</v>
      </c>
      <c r="C472" s="4">
        <v>0</v>
      </c>
      <c r="D472" s="5">
        <v>21040011</v>
      </c>
      <c r="E472" s="4" t="s">
        <v>654</v>
      </c>
      <c r="F472" s="4">
        <v>1061</v>
      </c>
      <c r="G472" s="6">
        <v>39110</v>
      </c>
      <c r="H472" s="7">
        <v>91139</v>
      </c>
      <c r="I472" s="7">
        <v>0</v>
      </c>
      <c r="J472" s="7">
        <v>0</v>
      </c>
      <c r="K472" s="7">
        <v>0</v>
      </c>
      <c r="L472" s="7">
        <f t="shared" si="28"/>
        <v>91139</v>
      </c>
      <c r="M472" s="7">
        <v>-86582</v>
      </c>
      <c r="N472" s="7">
        <v>0</v>
      </c>
      <c r="O472" s="7">
        <v>0</v>
      </c>
      <c r="P472" s="7">
        <f t="shared" si="29"/>
        <v>-86582</v>
      </c>
      <c r="Q472" s="7">
        <f t="shared" si="30"/>
        <v>4557</v>
      </c>
      <c r="R472" s="7">
        <f t="shared" si="31"/>
        <v>4557</v>
      </c>
      <c r="S472" s="5" t="s">
        <v>475</v>
      </c>
      <c r="T472" s="5">
        <v>100801</v>
      </c>
      <c r="U472" s="5" t="s">
        <v>32</v>
      </c>
      <c r="V472" s="5">
        <v>47040001</v>
      </c>
      <c r="W472" s="5" t="s">
        <v>28</v>
      </c>
    </row>
    <row r="473" spans="2:23" x14ac:dyDescent="0.25">
      <c r="B473" s="4">
        <v>51005303</v>
      </c>
      <c r="C473" s="4">
        <v>0</v>
      </c>
      <c r="D473" s="5">
        <v>21040011</v>
      </c>
      <c r="E473" s="4" t="s">
        <v>617</v>
      </c>
      <c r="F473" s="4">
        <v>1061</v>
      </c>
      <c r="G473" s="6">
        <v>38658</v>
      </c>
      <c r="H473" s="7">
        <v>105050</v>
      </c>
      <c r="I473" s="7">
        <v>0</v>
      </c>
      <c r="J473" s="7">
        <v>0</v>
      </c>
      <c r="K473" s="7">
        <v>0</v>
      </c>
      <c r="L473" s="7">
        <f t="shared" si="28"/>
        <v>105050</v>
      </c>
      <c r="M473" s="7">
        <v>-99798</v>
      </c>
      <c r="N473" s="7">
        <v>0</v>
      </c>
      <c r="O473" s="7">
        <v>0</v>
      </c>
      <c r="P473" s="7">
        <f t="shared" si="29"/>
        <v>-99798</v>
      </c>
      <c r="Q473" s="7">
        <f t="shared" si="30"/>
        <v>5252</v>
      </c>
      <c r="R473" s="7">
        <f t="shared" si="31"/>
        <v>5252</v>
      </c>
      <c r="S473" s="5" t="s">
        <v>475</v>
      </c>
      <c r="T473" s="5">
        <v>100801</v>
      </c>
      <c r="U473" s="5" t="s">
        <v>32</v>
      </c>
      <c r="V473" s="5">
        <v>47040001</v>
      </c>
      <c r="W473" s="5" t="s">
        <v>28</v>
      </c>
    </row>
    <row r="474" spans="2:23" x14ac:dyDescent="0.25">
      <c r="B474" s="4">
        <v>51005305</v>
      </c>
      <c r="C474" s="4">
        <v>0</v>
      </c>
      <c r="D474" s="5">
        <v>21040011</v>
      </c>
      <c r="E474" s="4" t="s">
        <v>655</v>
      </c>
      <c r="F474" s="4">
        <v>1062</v>
      </c>
      <c r="G474" s="6">
        <v>38838</v>
      </c>
      <c r="H474" s="7">
        <v>106095</v>
      </c>
      <c r="I474" s="7">
        <v>0</v>
      </c>
      <c r="J474" s="7">
        <v>0</v>
      </c>
      <c r="K474" s="7">
        <v>0</v>
      </c>
      <c r="L474" s="7">
        <f t="shared" si="28"/>
        <v>106095</v>
      </c>
      <c r="M474" s="7">
        <v>-100791</v>
      </c>
      <c r="N474" s="7">
        <v>0</v>
      </c>
      <c r="O474" s="7">
        <v>0</v>
      </c>
      <c r="P474" s="7">
        <f t="shared" si="29"/>
        <v>-100791</v>
      </c>
      <c r="Q474" s="7">
        <f t="shared" si="30"/>
        <v>5304</v>
      </c>
      <c r="R474" s="7">
        <f t="shared" si="31"/>
        <v>5304</v>
      </c>
      <c r="S474" s="5" t="s">
        <v>475</v>
      </c>
      <c r="T474" s="5">
        <v>100802</v>
      </c>
      <c r="U474" s="5" t="s">
        <v>27</v>
      </c>
      <c r="V474" s="5">
        <v>47040001</v>
      </c>
      <c r="W474" s="5" t="s">
        <v>28</v>
      </c>
    </row>
    <row r="475" spans="2:23" x14ac:dyDescent="0.25">
      <c r="B475" s="4">
        <v>51005329</v>
      </c>
      <c r="C475" s="4">
        <v>0</v>
      </c>
      <c r="D475" s="5">
        <v>21040011</v>
      </c>
      <c r="E475" s="4" t="s">
        <v>656</v>
      </c>
      <c r="F475" s="4">
        <v>1062</v>
      </c>
      <c r="G475" s="6">
        <v>39077</v>
      </c>
      <c r="H475" s="7">
        <v>119288</v>
      </c>
      <c r="I475" s="7">
        <v>0</v>
      </c>
      <c r="J475" s="7">
        <v>0</v>
      </c>
      <c r="K475" s="7">
        <v>0</v>
      </c>
      <c r="L475" s="7">
        <f t="shared" si="28"/>
        <v>119288</v>
      </c>
      <c r="M475" s="7">
        <v>-113324</v>
      </c>
      <c r="N475" s="7">
        <v>0</v>
      </c>
      <c r="O475" s="7">
        <v>0</v>
      </c>
      <c r="P475" s="7">
        <f t="shared" si="29"/>
        <v>-113324</v>
      </c>
      <c r="Q475" s="7">
        <f t="shared" si="30"/>
        <v>5964</v>
      </c>
      <c r="R475" s="7">
        <f t="shared" si="31"/>
        <v>5964</v>
      </c>
      <c r="S475" s="5" t="s">
        <v>475</v>
      </c>
      <c r="T475" s="5">
        <v>100802</v>
      </c>
      <c r="U475" s="5" t="s">
        <v>27</v>
      </c>
      <c r="V475" s="5">
        <v>47040001</v>
      </c>
      <c r="W475" s="5" t="s">
        <v>28</v>
      </c>
    </row>
    <row r="476" spans="2:23" x14ac:dyDescent="0.25">
      <c r="B476" s="4">
        <v>51005342</v>
      </c>
      <c r="C476" s="4">
        <v>0</v>
      </c>
      <c r="D476" s="5">
        <v>21040011</v>
      </c>
      <c r="E476" s="4" t="s">
        <v>657</v>
      </c>
      <c r="F476" s="4">
        <v>1061</v>
      </c>
      <c r="G476" s="6">
        <v>38981</v>
      </c>
      <c r="H476" s="7">
        <v>130900</v>
      </c>
      <c r="I476" s="7">
        <v>0</v>
      </c>
      <c r="J476" s="7">
        <v>0</v>
      </c>
      <c r="K476" s="7">
        <v>0</v>
      </c>
      <c r="L476" s="7">
        <f t="shared" si="28"/>
        <v>130900</v>
      </c>
      <c r="M476" s="7">
        <v>-124355</v>
      </c>
      <c r="N476" s="7">
        <v>0</v>
      </c>
      <c r="O476" s="7">
        <v>0</v>
      </c>
      <c r="P476" s="7">
        <f t="shared" si="29"/>
        <v>-124355</v>
      </c>
      <c r="Q476" s="7">
        <f t="shared" si="30"/>
        <v>6545</v>
      </c>
      <c r="R476" s="7">
        <f t="shared" si="31"/>
        <v>6545</v>
      </c>
      <c r="S476" s="5" t="s">
        <v>475</v>
      </c>
      <c r="T476" s="5">
        <v>100801</v>
      </c>
      <c r="U476" s="5" t="s">
        <v>32</v>
      </c>
      <c r="V476" s="5">
        <v>47040001</v>
      </c>
      <c r="W476" s="5" t="s">
        <v>28</v>
      </c>
    </row>
    <row r="477" spans="2:23" x14ac:dyDescent="0.25">
      <c r="B477" s="4">
        <v>51005344</v>
      </c>
      <c r="C477" s="4">
        <v>0</v>
      </c>
      <c r="D477" s="5">
        <v>21040011</v>
      </c>
      <c r="E477" s="4" t="s">
        <v>658</v>
      </c>
      <c r="F477" s="4">
        <v>1061</v>
      </c>
      <c r="G477" s="6">
        <v>38966</v>
      </c>
      <c r="H477" s="7">
        <v>133519</v>
      </c>
      <c r="I477" s="7">
        <v>0</v>
      </c>
      <c r="J477" s="7">
        <v>0</v>
      </c>
      <c r="K477" s="7">
        <v>-133519</v>
      </c>
      <c r="L477" s="7">
        <f t="shared" si="28"/>
        <v>0</v>
      </c>
      <c r="M477" s="7">
        <v>-126843</v>
      </c>
      <c r="N477" s="7">
        <v>0</v>
      </c>
      <c r="O477" s="7">
        <v>126843</v>
      </c>
      <c r="P477" s="7">
        <f t="shared" si="29"/>
        <v>0</v>
      </c>
      <c r="Q477" s="7">
        <f t="shared" si="30"/>
        <v>6676</v>
      </c>
      <c r="R477" s="7">
        <f t="shared" si="31"/>
        <v>0</v>
      </c>
      <c r="S477" s="5" t="s">
        <v>475</v>
      </c>
      <c r="T477" s="5">
        <v>100801</v>
      </c>
      <c r="U477" s="5" t="s">
        <v>32</v>
      </c>
      <c r="V477" s="5">
        <v>47040001</v>
      </c>
      <c r="W477" s="5" t="s">
        <v>28</v>
      </c>
    </row>
    <row r="478" spans="2:23" x14ac:dyDescent="0.25">
      <c r="B478" s="4">
        <v>51005364</v>
      </c>
      <c r="C478" s="4">
        <v>0</v>
      </c>
      <c r="D478" s="5">
        <v>21040011</v>
      </c>
      <c r="E478" s="4" t="s">
        <v>659</v>
      </c>
      <c r="F478" s="4">
        <v>1061</v>
      </c>
      <c r="G478" s="6">
        <v>38983</v>
      </c>
      <c r="H478" s="7">
        <v>154000</v>
      </c>
      <c r="I478" s="7">
        <v>0</v>
      </c>
      <c r="J478" s="7">
        <v>0</v>
      </c>
      <c r="K478" s="7">
        <v>0</v>
      </c>
      <c r="L478" s="7">
        <f t="shared" si="28"/>
        <v>154000</v>
      </c>
      <c r="M478" s="7">
        <v>-146300</v>
      </c>
      <c r="N478" s="7">
        <v>0</v>
      </c>
      <c r="O478" s="7">
        <v>0</v>
      </c>
      <c r="P478" s="7">
        <f t="shared" si="29"/>
        <v>-146300</v>
      </c>
      <c r="Q478" s="7">
        <f t="shared" si="30"/>
        <v>7700</v>
      </c>
      <c r="R478" s="7">
        <f t="shared" si="31"/>
        <v>7700</v>
      </c>
      <c r="S478" s="5" t="s">
        <v>475</v>
      </c>
      <c r="T478" s="5">
        <v>100801</v>
      </c>
      <c r="U478" s="5" t="s">
        <v>32</v>
      </c>
      <c r="V478" s="5">
        <v>47040001</v>
      </c>
      <c r="W478" s="5" t="s">
        <v>28</v>
      </c>
    </row>
    <row r="479" spans="2:23" x14ac:dyDescent="0.25">
      <c r="B479" s="4">
        <v>51005372</v>
      </c>
      <c r="C479" s="4">
        <v>0</v>
      </c>
      <c r="D479" s="5">
        <v>21040011</v>
      </c>
      <c r="E479" s="4" t="s">
        <v>630</v>
      </c>
      <c r="F479" s="4">
        <v>1062</v>
      </c>
      <c r="G479" s="6">
        <v>38990</v>
      </c>
      <c r="H479" s="7">
        <v>161414</v>
      </c>
      <c r="I479" s="7">
        <v>0</v>
      </c>
      <c r="J479" s="7">
        <v>0</v>
      </c>
      <c r="K479" s="7">
        <v>0</v>
      </c>
      <c r="L479" s="7">
        <f t="shared" si="28"/>
        <v>161414</v>
      </c>
      <c r="M479" s="7">
        <v>-153343</v>
      </c>
      <c r="N479" s="7">
        <v>0</v>
      </c>
      <c r="O479" s="7">
        <v>0</v>
      </c>
      <c r="P479" s="7">
        <f t="shared" si="29"/>
        <v>-153343</v>
      </c>
      <c r="Q479" s="7">
        <f t="shared" si="30"/>
        <v>8071</v>
      </c>
      <c r="R479" s="7">
        <f t="shared" si="31"/>
        <v>8071</v>
      </c>
      <c r="S479" s="5" t="s">
        <v>475</v>
      </c>
      <c r="T479" s="5">
        <v>100802</v>
      </c>
      <c r="U479" s="5" t="s">
        <v>27</v>
      </c>
      <c r="V479" s="5">
        <v>47040001</v>
      </c>
      <c r="W479" s="5" t="s">
        <v>28</v>
      </c>
    </row>
    <row r="480" spans="2:23" x14ac:dyDescent="0.25">
      <c r="B480" s="4">
        <v>51005378</v>
      </c>
      <c r="C480" s="4">
        <v>0</v>
      </c>
      <c r="D480" s="5">
        <v>21040011</v>
      </c>
      <c r="E480" s="4" t="s">
        <v>588</v>
      </c>
      <c r="F480" s="4">
        <v>1062</v>
      </c>
      <c r="G480" s="6">
        <v>39077</v>
      </c>
      <c r="H480" s="7">
        <v>166917</v>
      </c>
      <c r="I480" s="7">
        <v>0</v>
      </c>
      <c r="J480" s="7">
        <v>0</v>
      </c>
      <c r="K480" s="7">
        <v>0</v>
      </c>
      <c r="L480" s="7">
        <f t="shared" si="28"/>
        <v>166917</v>
      </c>
      <c r="M480" s="7">
        <v>-158571</v>
      </c>
      <c r="N480" s="7">
        <v>0</v>
      </c>
      <c r="O480" s="7">
        <v>0</v>
      </c>
      <c r="P480" s="7">
        <f t="shared" si="29"/>
        <v>-158571</v>
      </c>
      <c r="Q480" s="7">
        <f t="shared" si="30"/>
        <v>8346</v>
      </c>
      <c r="R480" s="7">
        <f t="shared" si="31"/>
        <v>8346</v>
      </c>
      <c r="S480" s="5" t="s">
        <v>475</v>
      </c>
      <c r="T480" s="5">
        <v>100802</v>
      </c>
      <c r="U480" s="5" t="s">
        <v>27</v>
      </c>
      <c r="V480" s="5">
        <v>47040001</v>
      </c>
      <c r="W480" s="5" t="s">
        <v>28</v>
      </c>
    </row>
    <row r="481" spans="2:23" x14ac:dyDescent="0.25">
      <c r="B481" s="4">
        <v>51005392</v>
      </c>
      <c r="C481" s="4">
        <v>0</v>
      </c>
      <c r="D481" s="5">
        <v>21040011</v>
      </c>
      <c r="E481" s="4" t="s">
        <v>660</v>
      </c>
      <c r="F481" s="4">
        <v>1061</v>
      </c>
      <c r="G481" s="6">
        <v>38980</v>
      </c>
      <c r="H481" s="7">
        <v>182000</v>
      </c>
      <c r="I481" s="7">
        <v>0</v>
      </c>
      <c r="J481" s="7">
        <v>0</v>
      </c>
      <c r="K481" s="7">
        <v>0</v>
      </c>
      <c r="L481" s="7">
        <f t="shared" si="28"/>
        <v>182000</v>
      </c>
      <c r="M481" s="7">
        <v>-172900</v>
      </c>
      <c r="N481" s="7">
        <v>0</v>
      </c>
      <c r="O481" s="7">
        <v>0</v>
      </c>
      <c r="P481" s="7">
        <f t="shared" si="29"/>
        <v>-172900</v>
      </c>
      <c r="Q481" s="7">
        <f t="shared" si="30"/>
        <v>9100</v>
      </c>
      <c r="R481" s="7">
        <f t="shared" si="31"/>
        <v>9100</v>
      </c>
      <c r="S481" s="5" t="s">
        <v>475</v>
      </c>
      <c r="T481" s="5">
        <v>100801</v>
      </c>
      <c r="U481" s="5" t="s">
        <v>32</v>
      </c>
      <c r="V481" s="5">
        <v>47040001</v>
      </c>
      <c r="W481" s="5" t="s">
        <v>28</v>
      </c>
    </row>
    <row r="482" spans="2:23" x14ac:dyDescent="0.25">
      <c r="B482" s="4">
        <v>51005397</v>
      </c>
      <c r="C482" s="4">
        <v>0</v>
      </c>
      <c r="D482" s="5">
        <v>21040011</v>
      </c>
      <c r="E482" s="4" t="s">
        <v>634</v>
      </c>
      <c r="F482" s="4">
        <v>1061</v>
      </c>
      <c r="G482" s="6">
        <v>38933</v>
      </c>
      <c r="H482" s="7">
        <v>187375</v>
      </c>
      <c r="I482" s="7">
        <v>0</v>
      </c>
      <c r="J482" s="7">
        <v>0</v>
      </c>
      <c r="K482" s="7">
        <v>0</v>
      </c>
      <c r="L482" s="7">
        <f t="shared" si="28"/>
        <v>187375</v>
      </c>
      <c r="M482" s="7">
        <v>-178007</v>
      </c>
      <c r="N482" s="7">
        <v>0</v>
      </c>
      <c r="O482" s="7">
        <v>0</v>
      </c>
      <c r="P482" s="7">
        <f t="shared" si="29"/>
        <v>-178007</v>
      </c>
      <c r="Q482" s="7">
        <f t="shared" si="30"/>
        <v>9368</v>
      </c>
      <c r="R482" s="7">
        <f t="shared" si="31"/>
        <v>9368</v>
      </c>
      <c r="S482" s="5" t="s">
        <v>475</v>
      </c>
      <c r="T482" s="5">
        <v>100801</v>
      </c>
      <c r="U482" s="5" t="s">
        <v>32</v>
      </c>
      <c r="V482" s="5">
        <v>47040001</v>
      </c>
      <c r="W482" s="5" t="s">
        <v>28</v>
      </c>
    </row>
    <row r="483" spans="2:23" x14ac:dyDescent="0.25">
      <c r="B483" s="4">
        <v>51005414</v>
      </c>
      <c r="C483" s="4">
        <v>0</v>
      </c>
      <c r="D483" s="5">
        <v>21040011</v>
      </c>
      <c r="E483" s="4" t="s">
        <v>661</v>
      </c>
      <c r="F483" s="4">
        <v>1061</v>
      </c>
      <c r="G483" s="6">
        <v>38983</v>
      </c>
      <c r="H483" s="7">
        <v>235280</v>
      </c>
      <c r="I483" s="7">
        <v>0</v>
      </c>
      <c r="J483" s="7">
        <v>0</v>
      </c>
      <c r="K483" s="7">
        <v>0</v>
      </c>
      <c r="L483" s="7">
        <f t="shared" si="28"/>
        <v>235280</v>
      </c>
      <c r="M483" s="7">
        <v>-223516</v>
      </c>
      <c r="N483" s="7">
        <v>0</v>
      </c>
      <c r="O483" s="7">
        <v>0</v>
      </c>
      <c r="P483" s="7">
        <f t="shared" si="29"/>
        <v>-223516</v>
      </c>
      <c r="Q483" s="7">
        <f t="shared" si="30"/>
        <v>11764</v>
      </c>
      <c r="R483" s="7">
        <f t="shared" si="31"/>
        <v>11764</v>
      </c>
      <c r="S483" s="5" t="s">
        <v>475</v>
      </c>
      <c r="T483" s="5">
        <v>100801</v>
      </c>
      <c r="U483" s="5" t="s">
        <v>32</v>
      </c>
      <c r="V483" s="5">
        <v>47040001</v>
      </c>
      <c r="W483" s="5" t="s">
        <v>28</v>
      </c>
    </row>
    <row r="484" spans="2:23" x14ac:dyDescent="0.25">
      <c r="B484" s="4">
        <v>51005420</v>
      </c>
      <c r="C484" s="4">
        <v>0</v>
      </c>
      <c r="D484" s="5">
        <v>21040011</v>
      </c>
      <c r="E484" s="4" t="s">
        <v>572</v>
      </c>
      <c r="F484" s="4">
        <v>1061</v>
      </c>
      <c r="G484" s="6">
        <v>39070</v>
      </c>
      <c r="H484" s="7">
        <v>243170</v>
      </c>
      <c r="I484" s="7">
        <v>0</v>
      </c>
      <c r="J484" s="7">
        <v>0</v>
      </c>
      <c r="K484" s="7">
        <v>0</v>
      </c>
      <c r="L484" s="7">
        <f t="shared" si="28"/>
        <v>243170</v>
      </c>
      <c r="M484" s="7">
        <v>-231011</v>
      </c>
      <c r="N484" s="7">
        <v>0</v>
      </c>
      <c r="O484" s="7">
        <v>0</v>
      </c>
      <c r="P484" s="7">
        <f t="shared" si="29"/>
        <v>-231011</v>
      </c>
      <c r="Q484" s="7">
        <f t="shared" si="30"/>
        <v>12159</v>
      </c>
      <c r="R484" s="7">
        <f t="shared" si="31"/>
        <v>12159</v>
      </c>
      <c r="S484" s="5" t="s">
        <v>475</v>
      </c>
      <c r="T484" s="5">
        <v>100801</v>
      </c>
      <c r="U484" s="5" t="s">
        <v>32</v>
      </c>
      <c r="V484" s="5">
        <v>47040001</v>
      </c>
      <c r="W484" s="5" t="s">
        <v>28</v>
      </c>
    </row>
    <row r="485" spans="2:23" x14ac:dyDescent="0.25">
      <c r="B485" s="4">
        <v>51005637</v>
      </c>
      <c r="C485" s="4">
        <v>0</v>
      </c>
      <c r="D485" s="5">
        <v>21040011</v>
      </c>
      <c r="E485" s="4" t="s">
        <v>662</v>
      </c>
      <c r="F485" s="4">
        <v>1062</v>
      </c>
      <c r="G485" s="6">
        <v>42400</v>
      </c>
      <c r="H485" s="7">
        <v>140878</v>
      </c>
      <c r="I485" s="7">
        <v>0</v>
      </c>
      <c r="J485" s="7">
        <v>0</v>
      </c>
      <c r="K485" s="7">
        <v>0</v>
      </c>
      <c r="L485" s="7">
        <f t="shared" si="28"/>
        <v>140878</v>
      </c>
      <c r="M485" s="7">
        <v>-133835</v>
      </c>
      <c r="N485" s="7">
        <v>0</v>
      </c>
      <c r="O485" s="7">
        <v>0</v>
      </c>
      <c r="P485" s="7">
        <f t="shared" si="29"/>
        <v>-133835</v>
      </c>
      <c r="Q485" s="7">
        <f t="shared" si="30"/>
        <v>7043</v>
      </c>
      <c r="R485" s="7">
        <f t="shared" si="31"/>
        <v>7043</v>
      </c>
      <c r="S485" s="5" t="s">
        <v>475</v>
      </c>
      <c r="T485" s="5">
        <v>100802</v>
      </c>
      <c r="U485" s="5" t="s">
        <v>27</v>
      </c>
      <c r="V485" s="5">
        <v>47040001</v>
      </c>
      <c r="W485" s="5" t="s">
        <v>28</v>
      </c>
    </row>
    <row r="486" spans="2:23" x14ac:dyDescent="0.25">
      <c r="B486" s="4">
        <v>51005640</v>
      </c>
      <c r="C486" s="4">
        <v>0</v>
      </c>
      <c r="D486" s="5">
        <v>21040011</v>
      </c>
      <c r="E486" s="4" t="s">
        <v>663</v>
      </c>
      <c r="F486" s="4">
        <v>1062</v>
      </c>
      <c r="G486" s="6">
        <v>42440</v>
      </c>
      <c r="H486" s="7">
        <v>69073</v>
      </c>
      <c r="I486" s="7">
        <v>0</v>
      </c>
      <c r="J486" s="7">
        <v>0</v>
      </c>
      <c r="K486" s="7">
        <v>0</v>
      </c>
      <c r="L486" s="7">
        <f t="shared" si="28"/>
        <v>69073</v>
      </c>
      <c r="M486" s="7">
        <v>-65620</v>
      </c>
      <c r="N486" s="7">
        <v>0</v>
      </c>
      <c r="O486" s="7">
        <v>0</v>
      </c>
      <c r="P486" s="7">
        <f t="shared" si="29"/>
        <v>-65620</v>
      </c>
      <c r="Q486" s="7">
        <f t="shared" si="30"/>
        <v>3453</v>
      </c>
      <c r="R486" s="7">
        <f t="shared" si="31"/>
        <v>3453</v>
      </c>
      <c r="S486" s="5" t="s">
        <v>475</v>
      </c>
      <c r="T486" s="5">
        <v>100802</v>
      </c>
      <c r="U486" s="5" t="s">
        <v>27</v>
      </c>
      <c r="V486" s="5">
        <v>47040001</v>
      </c>
      <c r="W486" s="5" t="s">
        <v>28</v>
      </c>
    </row>
    <row r="487" spans="2:23" x14ac:dyDescent="0.25">
      <c r="B487" s="4">
        <v>51005669</v>
      </c>
      <c r="C487" s="4">
        <v>0</v>
      </c>
      <c r="D487" s="5">
        <v>21040011</v>
      </c>
      <c r="E487" s="4" t="s">
        <v>664</v>
      </c>
      <c r="F487" s="4">
        <v>1061</v>
      </c>
      <c r="G487" s="6">
        <v>42956</v>
      </c>
      <c r="H487" s="7">
        <v>58050</v>
      </c>
      <c r="I487" s="7">
        <v>0</v>
      </c>
      <c r="J487" s="7">
        <v>0</v>
      </c>
      <c r="K487" s="7">
        <v>0</v>
      </c>
      <c r="L487" s="7">
        <f t="shared" si="28"/>
        <v>58050</v>
      </c>
      <c r="M487" s="7">
        <v>-40190</v>
      </c>
      <c r="N487" s="7">
        <v>-11030</v>
      </c>
      <c r="O487" s="7">
        <v>0</v>
      </c>
      <c r="P487" s="7">
        <f t="shared" si="29"/>
        <v>-51220</v>
      </c>
      <c r="Q487" s="7">
        <f t="shared" si="30"/>
        <v>17860</v>
      </c>
      <c r="R487" s="7">
        <f t="shared" si="31"/>
        <v>6830</v>
      </c>
      <c r="S487" s="5" t="s">
        <v>475</v>
      </c>
      <c r="T487" s="5">
        <v>100801</v>
      </c>
      <c r="U487" s="5" t="s">
        <v>32</v>
      </c>
      <c r="V487" s="5">
        <v>47040001</v>
      </c>
      <c r="W487" s="5" t="s">
        <v>28</v>
      </c>
    </row>
    <row r="488" spans="2:23" x14ac:dyDescent="0.25">
      <c r="B488" s="4">
        <v>51005677</v>
      </c>
      <c r="C488" s="4">
        <v>0</v>
      </c>
      <c r="D488" s="5">
        <v>21040011</v>
      </c>
      <c r="E488" s="4" t="s">
        <v>665</v>
      </c>
      <c r="F488" s="4">
        <v>1062</v>
      </c>
      <c r="G488" s="6">
        <v>43084</v>
      </c>
      <c r="H488" s="7">
        <v>19921</v>
      </c>
      <c r="I488" s="7">
        <v>0</v>
      </c>
      <c r="J488" s="7">
        <v>0</v>
      </c>
      <c r="K488" s="7">
        <v>0</v>
      </c>
      <c r="L488" s="7">
        <f t="shared" si="28"/>
        <v>19921</v>
      </c>
      <c r="M488" s="7">
        <v>-12465</v>
      </c>
      <c r="N488" s="7">
        <v>-3785</v>
      </c>
      <c r="O488" s="7">
        <v>0</v>
      </c>
      <c r="P488" s="7">
        <f t="shared" si="29"/>
        <v>-16250</v>
      </c>
      <c r="Q488" s="7">
        <f t="shared" si="30"/>
        <v>7456</v>
      </c>
      <c r="R488" s="7">
        <f t="shared" si="31"/>
        <v>3671</v>
      </c>
      <c r="S488" s="5" t="s">
        <v>475</v>
      </c>
      <c r="T488" s="5">
        <v>100802</v>
      </c>
      <c r="U488" s="5" t="s">
        <v>27</v>
      </c>
      <c r="V488" s="5">
        <v>47040001</v>
      </c>
      <c r="W488" s="5" t="s">
        <v>28</v>
      </c>
    </row>
    <row r="489" spans="2:23" x14ac:dyDescent="0.25">
      <c r="B489" s="4">
        <v>51005678</v>
      </c>
      <c r="C489" s="4">
        <v>0</v>
      </c>
      <c r="D489" s="5">
        <v>21040011</v>
      </c>
      <c r="E489" s="4" t="s">
        <v>666</v>
      </c>
      <c r="F489" s="4">
        <v>1062</v>
      </c>
      <c r="G489" s="6">
        <v>43084</v>
      </c>
      <c r="H489" s="7">
        <v>14609</v>
      </c>
      <c r="I489" s="7">
        <v>0</v>
      </c>
      <c r="J489" s="7">
        <v>0</v>
      </c>
      <c r="K489" s="7">
        <v>0</v>
      </c>
      <c r="L489" s="7">
        <f t="shared" si="28"/>
        <v>14609</v>
      </c>
      <c r="M489" s="7">
        <v>-9142</v>
      </c>
      <c r="N489" s="7">
        <v>-2775</v>
      </c>
      <c r="O489" s="7">
        <v>0</v>
      </c>
      <c r="P489" s="7">
        <f t="shared" si="29"/>
        <v>-11917</v>
      </c>
      <c r="Q489" s="7">
        <f t="shared" si="30"/>
        <v>5467</v>
      </c>
      <c r="R489" s="7">
        <f t="shared" si="31"/>
        <v>2692</v>
      </c>
      <c r="S489" s="5" t="s">
        <v>475</v>
      </c>
      <c r="T489" s="5">
        <v>100802</v>
      </c>
      <c r="U489" s="5" t="s">
        <v>27</v>
      </c>
      <c r="V489" s="5">
        <v>47040001</v>
      </c>
      <c r="W489" s="5" t="s">
        <v>28</v>
      </c>
    </row>
    <row r="490" spans="2:23" x14ac:dyDescent="0.25">
      <c r="B490" s="4">
        <v>51005681</v>
      </c>
      <c r="C490" s="4">
        <v>0</v>
      </c>
      <c r="D490" s="5">
        <v>21040011</v>
      </c>
      <c r="E490" s="4" t="s">
        <v>667</v>
      </c>
      <c r="F490" s="4">
        <v>1062</v>
      </c>
      <c r="G490" s="6">
        <v>43132</v>
      </c>
      <c r="H490" s="7">
        <v>25000</v>
      </c>
      <c r="I490" s="7">
        <v>0</v>
      </c>
      <c r="J490" s="7">
        <v>0</v>
      </c>
      <c r="K490" s="7">
        <v>0</v>
      </c>
      <c r="L490" s="7">
        <f t="shared" si="28"/>
        <v>25000</v>
      </c>
      <c r="M490" s="7">
        <v>-15018</v>
      </c>
      <c r="N490" s="7">
        <v>-4750</v>
      </c>
      <c r="O490" s="7">
        <v>0</v>
      </c>
      <c r="P490" s="7">
        <f t="shared" si="29"/>
        <v>-19768</v>
      </c>
      <c r="Q490" s="7">
        <f t="shared" si="30"/>
        <v>9982</v>
      </c>
      <c r="R490" s="7">
        <f t="shared" si="31"/>
        <v>5232</v>
      </c>
      <c r="S490" s="5" t="s">
        <v>475</v>
      </c>
      <c r="T490" s="5">
        <v>100802</v>
      </c>
      <c r="U490" s="5" t="s">
        <v>27</v>
      </c>
      <c r="V490" s="5">
        <v>47040001</v>
      </c>
      <c r="W490" s="5" t="s">
        <v>28</v>
      </c>
    </row>
    <row r="491" spans="2:23" x14ac:dyDescent="0.25">
      <c r="B491" s="4">
        <v>51005691</v>
      </c>
      <c r="C491" s="4">
        <v>0</v>
      </c>
      <c r="D491" s="5">
        <v>21040011</v>
      </c>
      <c r="E491" s="4" t="s">
        <v>668</v>
      </c>
      <c r="F491" s="4">
        <v>1062</v>
      </c>
      <c r="G491" s="6">
        <v>43551</v>
      </c>
      <c r="H491" s="7">
        <v>40110</v>
      </c>
      <c r="I491" s="7">
        <v>0</v>
      </c>
      <c r="J491" s="7">
        <v>0</v>
      </c>
      <c r="K491" s="7">
        <v>-40110</v>
      </c>
      <c r="L491" s="7">
        <f t="shared" si="28"/>
        <v>0</v>
      </c>
      <c r="M491" s="7">
        <v>-15346</v>
      </c>
      <c r="N491" s="7">
        <v>-4364</v>
      </c>
      <c r="O491" s="7">
        <v>19710</v>
      </c>
      <c r="P491" s="7">
        <f t="shared" si="29"/>
        <v>0</v>
      </c>
      <c r="Q491" s="7">
        <f t="shared" si="30"/>
        <v>24764</v>
      </c>
      <c r="R491" s="7">
        <f t="shared" si="31"/>
        <v>0</v>
      </c>
      <c r="S491" s="5" t="s">
        <v>475</v>
      </c>
      <c r="T491" s="5">
        <v>100802</v>
      </c>
      <c r="U491" s="5" t="s">
        <v>27</v>
      </c>
      <c r="V491" s="5">
        <v>47040001</v>
      </c>
      <c r="W491" s="5" t="s">
        <v>28</v>
      </c>
    </row>
    <row r="492" spans="2:23" x14ac:dyDescent="0.25">
      <c r="B492" s="4">
        <v>51005748</v>
      </c>
      <c r="C492" s="11">
        <v>0</v>
      </c>
      <c r="D492" s="5">
        <v>21040011</v>
      </c>
      <c r="E492" s="4" t="s">
        <v>669</v>
      </c>
      <c r="F492" s="4">
        <v>1061</v>
      </c>
      <c r="G492" s="6">
        <v>44377</v>
      </c>
      <c r="H492" s="7">
        <v>0</v>
      </c>
      <c r="I492" s="7">
        <v>51000</v>
      </c>
      <c r="J492" s="7">
        <v>0</v>
      </c>
      <c r="K492" s="7">
        <v>0</v>
      </c>
      <c r="L492" s="7">
        <f t="shared" si="28"/>
        <v>51000</v>
      </c>
      <c r="M492" s="7">
        <v>0</v>
      </c>
      <c r="N492" s="7">
        <v>-7301</v>
      </c>
      <c r="O492" s="7">
        <v>0</v>
      </c>
      <c r="P492" s="7">
        <f t="shared" si="29"/>
        <v>-7301</v>
      </c>
      <c r="Q492" s="7">
        <f t="shared" si="30"/>
        <v>0</v>
      </c>
      <c r="R492" s="7">
        <f t="shared" si="31"/>
        <v>43699</v>
      </c>
      <c r="S492" s="5" t="s">
        <v>475</v>
      </c>
      <c r="T492" s="5">
        <v>100801</v>
      </c>
      <c r="U492" s="5" t="s">
        <v>32</v>
      </c>
      <c r="V492" s="5">
        <v>47040001</v>
      </c>
      <c r="W492" s="5" t="s">
        <v>28</v>
      </c>
    </row>
    <row r="493" spans="2:23" x14ac:dyDescent="0.25">
      <c r="B493" s="4">
        <v>52001764</v>
      </c>
      <c r="C493" s="4">
        <v>0</v>
      </c>
      <c r="D493" s="5">
        <v>21040021</v>
      </c>
      <c r="E493" s="4" t="s">
        <v>670</v>
      </c>
      <c r="F493" s="4">
        <v>1061</v>
      </c>
      <c r="G493" s="6">
        <v>41799</v>
      </c>
      <c r="H493" s="7">
        <v>6458.5</v>
      </c>
      <c r="I493" s="7">
        <v>0</v>
      </c>
      <c r="J493" s="7">
        <v>0</v>
      </c>
      <c r="K493" s="7">
        <v>0</v>
      </c>
      <c r="L493" s="7">
        <f t="shared" si="28"/>
        <v>6458.5</v>
      </c>
      <c r="M493" s="7">
        <v>-6136.5</v>
      </c>
      <c r="N493" s="7">
        <v>0</v>
      </c>
      <c r="O493" s="7">
        <v>0</v>
      </c>
      <c r="P493" s="7">
        <f t="shared" si="29"/>
        <v>-6136.5</v>
      </c>
      <c r="Q493" s="7">
        <f t="shared" si="30"/>
        <v>322</v>
      </c>
      <c r="R493" s="7">
        <f t="shared" si="31"/>
        <v>322</v>
      </c>
      <c r="S493" s="5" t="s">
        <v>475</v>
      </c>
      <c r="T493" s="5">
        <v>100801</v>
      </c>
      <c r="U493" s="5" t="s">
        <v>32</v>
      </c>
      <c r="V493" s="5">
        <v>47040001</v>
      </c>
      <c r="W493" s="5" t="s">
        <v>28</v>
      </c>
    </row>
    <row r="494" spans="2:23" x14ac:dyDescent="0.25">
      <c r="B494" s="4">
        <v>52001803</v>
      </c>
      <c r="C494" s="4">
        <v>0</v>
      </c>
      <c r="D494" s="5">
        <v>21040021</v>
      </c>
      <c r="E494" s="4" t="s">
        <v>671</v>
      </c>
      <c r="F494" s="4">
        <v>1061</v>
      </c>
      <c r="G494" s="6">
        <v>41842</v>
      </c>
      <c r="H494" s="7">
        <v>67320</v>
      </c>
      <c r="I494" s="7">
        <v>0</v>
      </c>
      <c r="J494" s="7">
        <v>0</v>
      </c>
      <c r="K494" s="7">
        <v>0</v>
      </c>
      <c r="L494" s="7">
        <f t="shared" si="28"/>
        <v>67320</v>
      </c>
      <c r="M494" s="7">
        <v>-63954</v>
      </c>
      <c r="N494" s="7">
        <v>0</v>
      </c>
      <c r="O494" s="7">
        <v>0</v>
      </c>
      <c r="P494" s="7">
        <f t="shared" si="29"/>
        <v>-63954</v>
      </c>
      <c r="Q494" s="7">
        <f t="shared" si="30"/>
        <v>3366</v>
      </c>
      <c r="R494" s="7">
        <f t="shared" si="31"/>
        <v>3366</v>
      </c>
      <c r="S494" s="5" t="s">
        <v>475</v>
      </c>
      <c r="T494" s="5">
        <v>100801</v>
      </c>
      <c r="U494" s="5" t="s">
        <v>32</v>
      </c>
      <c r="V494" s="5">
        <v>47040001</v>
      </c>
      <c r="W494" s="5" t="s">
        <v>28</v>
      </c>
    </row>
    <row r="495" spans="2:23" x14ac:dyDescent="0.25">
      <c r="B495" s="4">
        <v>52001826</v>
      </c>
      <c r="C495" s="4">
        <v>0</v>
      </c>
      <c r="D495" s="5">
        <v>21040021</v>
      </c>
      <c r="E495" s="4" t="s">
        <v>672</v>
      </c>
      <c r="F495" s="4">
        <v>1061</v>
      </c>
      <c r="G495" s="6">
        <v>41333</v>
      </c>
      <c r="H495" s="7">
        <v>180000</v>
      </c>
      <c r="I495" s="7">
        <v>0</v>
      </c>
      <c r="J495" s="7">
        <v>0</v>
      </c>
      <c r="K495" s="7">
        <v>0</v>
      </c>
      <c r="L495" s="7">
        <f t="shared" si="28"/>
        <v>180000</v>
      </c>
      <c r="M495" s="7">
        <v>-171000</v>
      </c>
      <c r="N495" s="7">
        <v>0</v>
      </c>
      <c r="O495" s="7">
        <v>0</v>
      </c>
      <c r="P495" s="7">
        <f t="shared" si="29"/>
        <v>-171000</v>
      </c>
      <c r="Q495" s="7">
        <f t="shared" si="30"/>
        <v>9000</v>
      </c>
      <c r="R495" s="7">
        <f t="shared" si="31"/>
        <v>9000</v>
      </c>
      <c r="S495" s="5" t="s">
        <v>475</v>
      </c>
      <c r="T495" s="5">
        <v>100801</v>
      </c>
      <c r="U495" s="5" t="s">
        <v>32</v>
      </c>
      <c r="V495" s="5">
        <v>47040001</v>
      </c>
      <c r="W495" s="5" t="s">
        <v>28</v>
      </c>
    </row>
    <row r="496" spans="2:23" x14ac:dyDescent="0.25">
      <c r="B496" s="4">
        <v>52001843</v>
      </c>
      <c r="C496" s="4">
        <v>0</v>
      </c>
      <c r="D496" s="5">
        <v>21040021</v>
      </c>
      <c r="E496" s="4" t="s">
        <v>673</v>
      </c>
      <c r="F496" s="4">
        <v>1061</v>
      </c>
      <c r="G496" s="6">
        <v>40570</v>
      </c>
      <c r="H496" s="7">
        <v>251265</v>
      </c>
      <c r="I496" s="7">
        <v>0</v>
      </c>
      <c r="J496" s="7">
        <v>0</v>
      </c>
      <c r="K496" s="7">
        <v>0</v>
      </c>
      <c r="L496" s="7">
        <f t="shared" si="28"/>
        <v>251265</v>
      </c>
      <c r="M496" s="7">
        <v>-238702</v>
      </c>
      <c r="N496" s="7">
        <v>0</v>
      </c>
      <c r="O496" s="7">
        <v>0</v>
      </c>
      <c r="P496" s="7">
        <f t="shared" si="29"/>
        <v>-238702</v>
      </c>
      <c r="Q496" s="7">
        <f t="shared" si="30"/>
        <v>12563</v>
      </c>
      <c r="R496" s="7">
        <f t="shared" si="31"/>
        <v>12563</v>
      </c>
      <c r="S496" s="5" t="s">
        <v>475</v>
      </c>
      <c r="T496" s="5">
        <v>100801</v>
      </c>
      <c r="U496" s="5" t="s">
        <v>32</v>
      </c>
      <c r="V496" s="5">
        <v>47040001</v>
      </c>
      <c r="W496" s="5" t="s">
        <v>28</v>
      </c>
    </row>
    <row r="497" spans="2:23" x14ac:dyDescent="0.25">
      <c r="B497" s="4">
        <v>52001850</v>
      </c>
      <c r="C497" s="4">
        <v>0</v>
      </c>
      <c r="D497" s="5">
        <v>21040021</v>
      </c>
      <c r="E497" s="4" t="s">
        <v>674</v>
      </c>
      <c r="F497" s="4">
        <v>1061</v>
      </c>
      <c r="G497" s="6">
        <v>40877</v>
      </c>
      <c r="H497" s="7">
        <v>281204</v>
      </c>
      <c r="I497" s="7">
        <v>0</v>
      </c>
      <c r="J497" s="7">
        <v>0</v>
      </c>
      <c r="K497" s="7">
        <v>0</v>
      </c>
      <c r="L497" s="7">
        <f t="shared" si="28"/>
        <v>281204</v>
      </c>
      <c r="M497" s="7">
        <v>-267144</v>
      </c>
      <c r="N497" s="7">
        <v>0</v>
      </c>
      <c r="O497" s="7">
        <v>0</v>
      </c>
      <c r="P497" s="7">
        <f t="shared" si="29"/>
        <v>-267144</v>
      </c>
      <c r="Q497" s="7">
        <f t="shared" si="30"/>
        <v>14060</v>
      </c>
      <c r="R497" s="7">
        <f t="shared" si="31"/>
        <v>14060</v>
      </c>
      <c r="S497" s="5" t="s">
        <v>475</v>
      </c>
      <c r="T497" s="5">
        <v>100801</v>
      </c>
      <c r="U497" s="5" t="s">
        <v>32</v>
      </c>
      <c r="V497" s="5">
        <v>47040001</v>
      </c>
      <c r="W497" s="5" t="s">
        <v>28</v>
      </c>
    </row>
    <row r="498" spans="2:23" x14ac:dyDescent="0.25">
      <c r="B498" s="4">
        <v>52001862</v>
      </c>
      <c r="C498" s="4">
        <v>0</v>
      </c>
      <c r="D498" s="5">
        <v>21040021</v>
      </c>
      <c r="E498" s="4" t="s">
        <v>675</v>
      </c>
      <c r="F498" s="4">
        <v>1061</v>
      </c>
      <c r="G498" s="6">
        <v>41333</v>
      </c>
      <c r="H498" s="7">
        <v>352941</v>
      </c>
      <c r="I498" s="7">
        <v>0</v>
      </c>
      <c r="J498" s="7">
        <v>0</v>
      </c>
      <c r="K498" s="7">
        <v>0</v>
      </c>
      <c r="L498" s="7">
        <f t="shared" si="28"/>
        <v>352941</v>
      </c>
      <c r="M498" s="7">
        <v>-335294</v>
      </c>
      <c r="N498" s="7">
        <v>0</v>
      </c>
      <c r="O498" s="7">
        <v>0</v>
      </c>
      <c r="P498" s="7">
        <f t="shared" si="29"/>
        <v>-335294</v>
      </c>
      <c r="Q498" s="7">
        <f t="shared" si="30"/>
        <v>17647</v>
      </c>
      <c r="R498" s="7">
        <f t="shared" si="31"/>
        <v>17647</v>
      </c>
      <c r="S498" s="5" t="s">
        <v>475</v>
      </c>
      <c r="T498" s="5">
        <v>100801</v>
      </c>
      <c r="U498" s="5" t="s">
        <v>32</v>
      </c>
      <c r="V498" s="5">
        <v>47040001</v>
      </c>
      <c r="W498" s="5" t="s">
        <v>28</v>
      </c>
    </row>
    <row r="499" spans="2:23" x14ac:dyDescent="0.25">
      <c r="B499" s="4">
        <v>52001917</v>
      </c>
      <c r="C499" s="4">
        <v>0</v>
      </c>
      <c r="D499" s="5">
        <v>21040021</v>
      </c>
      <c r="E499" s="4" t="s">
        <v>676</v>
      </c>
      <c r="F499" s="4">
        <v>1061</v>
      </c>
      <c r="G499" s="6">
        <v>38845</v>
      </c>
      <c r="H499" s="7">
        <v>117600</v>
      </c>
      <c r="I499" s="7">
        <v>0</v>
      </c>
      <c r="J499" s="7">
        <v>0</v>
      </c>
      <c r="K499" s="7">
        <v>0</v>
      </c>
      <c r="L499" s="7">
        <f t="shared" si="28"/>
        <v>117600</v>
      </c>
      <c r="M499" s="7">
        <v>-117599</v>
      </c>
      <c r="N499" s="7">
        <v>0</v>
      </c>
      <c r="O499" s="7">
        <v>0</v>
      </c>
      <c r="P499" s="7">
        <f t="shared" si="29"/>
        <v>-117599</v>
      </c>
      <c r="Q499" s="7">
        <f t="shared" si="30"/>
        <v>1</v>
      </c>
      <c r="R499" s="7">
        <f t="shared" si="31"/>
        <v>1</v>
      </c>
      <c r="S499" s="5" t="s">
        <v>475</v>
      </c>
      <c r="T499" s="5">
        <v>100801</v>
      </c>
      <c r="U499" s="5" t="s">
        <v>32</v>
      </c>
      <c r="V499" s="5">
        <v>47040001</v>
      </c>
      <c r="W499" s="5" t="s">
        <v>28</v>
      </c>
    </row>
    <row r="500" spans="2:23" x14ac:dyDescent="0.25">
      <c r="B500" s="4">
        <v>52002003</v>
      </c>
      <c r="C500" s="4">
        <v>0</v>
      </c>
      <c r="D500" s="5">
        <v>21040021</v>
      </c>
      <c r="E500" s="4" t="s">
        <v>677</v>
      </c>
      <c r="F500" s="4">
        <v>1061</v>
      </c>
      <c r="G500" s="6">
        <v>38990</v>
      </c>
      <c r="H500" s="7">
        <v>185000</v>
      </c>
      <c r="I500" s="7">
        <v>0</v>
      </c>
      <c r="J500" s="7">
        <v>0</v>
      </c>
      <c r="K500" s="7">
        <v>0</v>
      </c>
      <c r="L500" s="7">
        <f t="shared" si="28"/>
        <v>185000</v>
      </c>
      <c r="M500" s="7">
        <v>-184999</v>
      </c>
      <c r="N500" s="7">
        <v>0</v>
      </c>
      <c r="O500" s="7">
        <v>0</v>
      </c>
      <c r="P500" s="7">
        <f t="shared" si="29"/>
        <v>-184999</v>
      </c>
      <c r="Q500" s="7">
        <f t="shared" si="30"/>
        <v>1</v>
      </c>
      <c r="R500" s="7">
        <f t="shared" si="31"/>
        <v>1</v>
      </c>
      <c r="S500" s="5" t="s">
        <v>475</v>
      </c>
      <c r="T500" s="5">
        <v>100801</v>
      </c>
      <c r="U500" s="5" t="s">
        <v>32</v>
      </c>
      <c r="V500" s="5">
        <v>47040001</v>
      </c>
      <c r="W500" s="5" t="s">
        <v>28</v>
      </c>
    </row>
    <row r="501" spans="2:23" x14ac:dyDescent="0.25">
      <c r="B501" s="4">
        <v>52002068</v>
      </c>
      <c r="C501" s="4">
        <v>0</v>
      </c>
      <c r="D501" s="5">
        <v>21040021</v>
      </c>
      <c r="E501" s="4" t="s">
        <v>678</v>
      </c>
      <c r="F501" s="4">
        <v>1061</v>
      </c>
      <c r="G501" s="6">
        <v>39033</v>
      </c>
      <c r="H501" s="7">
        <v>322400</v>
      </c>
      <c r="I501" s="7">
        <v>0</v>
      </c>
      <c r="J501" s="7">
        <v>0</v>
      </c>
      <c r="K501" s="7">
        <v>0</v>
      </c>
      <c r="L501" s="7">
        <f t="shared" si="28"/>
        <v>322400</v>
      </c>
      <c r="M501" s="7">
        <v>-322399</v>
      </c>
      <c r="N501" s="7">
        <v>0</v>
      </c>
      <c r="O501" s="7">
        <v>0</v>
      </c>
      <c r="P501" s="7">
        <f t="shared" si="29"/>
        <v>-322399</v>
      </c>
      <c r="Q501" s="7">
        <f t="shared" si="30"/>
        <v>1</v>
      </c>
      <c r="R501" s="7">
        <f t="shared" si="31"/>
        <v>1</v>
      </c>
      <c r="S501" s="5" t="s">
        <v>475</v>
      </c>
      <c r="T501" s="5">
        <v>100801</v>
      </c>
      <c r="U501" s="5" t="s">
        <v>32</v>
      </c>
      <c r="V501" s="5">
        <v>47040001</v>
      </c>
      <c r="W501" s="5" t="s">
        <v>28</v>
      </c>
    </row>
    <row r="502" spans="2:23" x14ac:dyDescent="0.25">
      <c r="B502" s="4">
        <v>52002069</v>
      </c>
      <c r="C502" s="4">
        <v>0</v>
      </c>
      <c r="D502" s="5">
        <v>21040021</v>
      </c>
      <c r="E502" s="4" t="s">
        <v>679</v>
      </c>
      <c r="F502" s="4">
        <v>1062</v>
      </c>
      <c r="G502" s="6">
        <v>39107</v>
      </c>
      <c r="H502" s="7">
        <v>322400</v>
      </c>
      <c r="I502" s="7">
        <v>0</v>
      </c>
      <c r="J502" s="7">
        <v>0</v>
      </c>
      <c r="K502" s="7">
        <v>0</v>
      </c>
      <c r="L502" s="7">
        <f t="shared" si="28"/>
        <v>322400</v>
      </c>
      <c r="M502" s="7">
        <v>-322399</v>
      </c>
      <c r="N502" s="7">
        <v>0</v>
      </c>
      <c r="O502" s="7">
        <v>0</v>
      </c>
      <c r="P502" s="7">
        <f t="shared" si="29"/>
        <v>-322399</v>
      </c>
      <c r="Q502" s="7">
        <f t="shared" si="30"/>
        <v>1</v>
      </c>
      <c r="R502" s="7">
        <f t="shared" si="31"/>
        <v>1</v>
      </c>
      <c r="S502" s="5" t="s">
        <v>475</v>
      </c>
      <c r="T502" s="5">
        <v>100802</v>
      </c>
      <c r="U502" s="5" t="s">
        <v>27</v>
      </c>
      <c r="V502" s="5">
        <v>47040001</v>
      </c>
      <c r="W502" s="5" t="s">
        <v>28</v>
      </c>
    </row>
    <row r="503" spans="2:23" x14ac:dyDescent="0.25">
      <c r="B503" s="4">
        <v>52002123</v>
      </c>
      <c r="C503" s="4">
        <v>0</v>
      </c>
      <c r="D503" s="5">
        <v>21040021</v>
      </c>
      <c r="E503" s="4" t="s">
        <v>678</v>
      </c>
      <c r="F503" s="4">
        <v>1061</v>
      </c>
      <c r="G503" s="6">
        <v>38784</v>
      </c>
      <c r="H503" s="7">
        <v>662781</v>
      </c>
      <c r="I503" s="7">
        <v>0</v>
      </c>
      <c r="J503" s="7">
        <v>0</v>
      </c>
      <c r="K503" s="7">
        <v>0</v>
      </c>
      <c r="L503" s="7">
        <f t="shared" si="28"/>
        <v>662781</v>
      </c>
      <c r="M503" s="7">
        <v>-662780</v>
      </c>
      <c r="N503" s="7">
        <v>0</v>
      </c>
      <c r="O503" s="7">
        <v>0</v>
      </c>
      <c r="P503" s="7">
        <f t="shared" si="29"/>
        <v>-662780</v>
      </c>
      <c r="Q503" s="7">
        <f t="shared" si="30"/>
        <v>1</v>
      </c>
      <c r="R503" s="7">
        <f t="shared" si="31"/>
        <v>1</v>
      </c>
      <c r="S503" s="5" t="s">
        <v>475</v>
      </c>
      <c r="T503" s="5">
        <v>100801</v>
      </c>
      <c r="U503" s="5" t="s">
        <v>32</v>
      </c>
      <c r="V503" s="5">
        <v>47040001</v>
      </c>
      <c r="W503" s="5" t="s">
        <v>28</v>
      </c>
    </row>
    <row r="504" spans="2:23" x14ac:dyDescent="0.25">
      <c r="B504" s="4">
        <v>52002136</v>
      </c>
      <c r="C504" s="4">
        <v>0</v>
      </c>
      <c r="D504" s="5">
        <v>21040021</v>
      </c>
      <c r="E504" s="4" t="s">
        <v>680</v>
      </c>
      <c r="F504" s="4">
        <v>1061</v>
      </c>
      <c r="G504" s="6">
        <v>38980</v>
      </c>
      <c r="H504" s="7">
        <v>1041612</v>
      </c>
      <c r="I504" s="7">
        <v>0</v>
      </c>
      <c r="J504" s="7">
        <v>0</v>
      </c>
      <c r="K504" s="7">
        <v>-1041612</v>
      </c>
      <c r="L504" s="7">
        <f t="shared" si="28"/>
        <v>0</v>
      </c>
      <c r="M504" s="7">
        <v>-1041611</v>
      </c>
      <c r="N504" s="7">
        <v>0</v>
      </c>
      <c r="O504" s="7">
        <v>1041611</v>
      </c>
      <c r="P504" s="7">
        <f t="shared" si="29"/>
        <v>0</v>
      </c>
      <c r="Q504" s="7">
        <f t="shared" si="30"/>
        <v>1</v>
      </c>
      <c r="R504" s="7">
        <f t="shared" si="31"/>
        <v>0</v>
      </c>
      <c r="S504" s="5" t="s">
        <v>475</v>
      </c>
      <c r="T504" s="5">
        <v>100801</v>
      </c>
      <c r="U504" s="5" t="s">
        <v>32</v>
      </c>
      <c r="V504" s="5">
        <v>47040001</v>
      </c>
      <c r="W504" s="5" t="s">
        <v>28</v>
      </c>
    </row>
    <row r="505" spans="2:23" x14ac:dyDescent="0.25">
      <c r="B505" s="4">
        <v>52002158</v>
      </c>
      <c r="C505" s="4">
        <v>0</v>
      </c>
      <c r="D505" s="5">
        <v>21040021</v>
      </c>
      <c r="E505" s="4" t="s">
        <v>681</v>
      </c>
      <c r="F505" s="4">
        <v>1061</v>
      </c>
      <c r="G505" s="6">
        <v>42400</v>
      </c>
      <c r="H505" s="7">
        <v>242760.01</v>
      </c>
      <c r="I505" s="7">
        <v>0</v>
      </c>
      <c r="J505" s="7">
        <v>0</v>
      </c>
      <c r="K505" s="7">
        <v>0</v>
      </c>
      <c r="L505" s="7">
        <f t="shared" si="28"/>
        <v>242760.01</v>
      </c>
      <c r="M505" s="7">
        <v>-216707.01</v>
      </c>
      <c r="N505" s="7">
        <v>-13915</v>
      </c>
      <c r="O505" s="7">
        <v>0</v>
      </c>
      <c r="P505" s="7">
        <f t="shared" si="29"/>
        <v>-230622.01</v>
      </c>
      <c r="Q505" s="7">
        <f t="shared" si="30"/>
        <v>26053</v>
      </c>
      <c r="R505" s="7">
        <f t="shared" si="31"/>
        <v>12138</v>
      </c>
      <c r="S505" s="5" t="s">
        <v>475</v>
      </c>
      <c r="T505" s="5">
        <v>100801</v>
      </c>
      <c r="U505" s="5" t="s">
        <v>32</v>
      </c>
      <c r="V505" s="5">
        <v>47040001</v>
      </c>
      <c r="W505" s="5" t="s">
        <v>28</v>
      </c>
    </row>
    <row r="506" spans="2:23" x14ac:dyDescent="0.25">
      <c r="B506" s="4">
        <v>53000025</v>
      </c>
      <c r="C506" s="4">
        <v>0</v>
      </c>
      <c r="D506" s="5">
        <v>21040031</v>
      </c>
      <c r="E506" s="4" t="s">
        <v>682</v>
      </c>
      <c r="F506" s="4">
        <v>1061</v>
      </c>
      <c r="G506" s="6">
        <v>41472</v>
      </c>
      <c r="H506" s="7">
        <v>58500</v>
      </c>
      <c r="I506" s="7">
        <v>0</v>
      </c>
      <c r="J506" s="7">
        <v>0</v>
      </c>
      <c r="K506" s="7">
        <v>0</v>
      </c>
      <c r="L506" s="7">
        <f t="shared" si="28"/>
        <v>58500</v>
      </c>
      <c r="M506" s="7">
        <v>-55575</v>
      </c>
      <c r="N506" s="7">
        <v>0</v>
      </c>
      <c r="O506" s="7">
        <v>0</v>
      </c>
      <c r="P506" s="7">
        <f t="shared" si="29"/>
        <v>-55575</v>
      </c>
      <c r="Q506" s="7">
        <f t="shared" si="30"/>
        <v>2925</v>
      </c>
      <c r="R506" s="7">
        <f t="shared" si="31"/>
        <v>2925</v>
      </c>
      <c r="S506" s="5" t="s">
        <v>475</v>
      </c>
      <c r="T506" s="5">
        <v>100801</v>
      </c>
      <c r="U506" s="5" t="s">
        <v>32</v>
      </c>
      <c r="V506" s="5">
        <v>47040001</v>
      </c>
      <c r="W506" s="5" t="s">
        <v>28</v>
      </c>
    </row>
    <row r="507" spans="2:23" x14ac:dyDescent="0.25">
      <c r="B507" s="4">
        <v>53000026</v>
      </c>
      <c r="C507" s="4">
        <v>0</v>
      </c>
      <c r="D507" s="5">
        <v>21040031</v>
      </c>
      <c r="E507" s="4" t="s">
        <v>683</v>
      </c>
      <c r="F507" s="4">
        <v>1061</v>
      </c>
      <c r="G507" s="6">
        <v>41486</v>
      </c>
      <c r="H507" s="7">
        <v>95370</v>
      </c>
      <c r="I507" s="7">
        <v>0</v>
      </c>
      <c r="J507" s="7">
        <v>0</v>
      </c>
      <c r="K507" s="7">
        <v>0</v>
      </c>
      <c r="L507" s="7">
        <f t="shared" si="28"/>
        <v>95370</v>
      </c>
      <c r="M507" s="7">
        <v>-90602</v>
      </c>
      <c r="N507" s="7">
        <v>0</v>
      </c>
      <c r="O507" s="7">
        <v>0</v>
      </c>
      <c r="P507" s="7">
        <f t="shared" si="29"/>
        <v>-90602</v>
      </c>
      <c r="Q507" s="7">
        <f t="shared" si="30"/>
        <v>4768</v>
      </c>
      <c r="R507" s="7">
        <f t="shared" si="31"/>
        <v>4768</v>
      </c>
      <c r="S507" s="5" t="s">
        <v>475</v>
      </c>
      <c r="T507" s="5">
        <v>100801</v>
      </c>
      <c r="U507" s="5" t="s">
        <v>32</v>
      </c>
      <c r="V507" s="5">
        <v>47040001</v>
      </c>
      <c r="W507" s="5" t="s">
        <v>28</v>
      </c>
    </row>
    <row r="508" spans="2:23" x14ac:dyDescent="0.25">
      <c r="B508" s="4">
        <v>53000027</v>
      </c>
      <c r="C508" s="4">
        <v>0</v>
      </c>
      <c r="D508" s="5">
        <v>21040031</v>
      </c>
      <c r="E508" s="4" t="s">
        <v>684</v>
      </c>
      <c r="F508" s="4">
        <v>1062</v>
      </c>
      <c r="G508" s="6">
        <v>41627</v>
      </c>
      <c r="H508" s="7">
        <v>50400</v>
      </c>
      <c r="I508" s="7">
        <v>0</v>
      </c>
      <c r="J508" s="7">
        <v>0</v>
      </c>
      <c r="K508" s="7">
        <v>0</v>
      </c>
      <c r="L508" s="7">
        <f t="shared" si="28"/>
        <v>50400</v>
      </c>
      <c r="M508" s="7">
        <v>-47880</v>
      </c>
      <c r="N508" s="7">
        <v>0</v>
      </c>
      <c r="O508" s="7">
        <v>0</v>
      </c>
      <c r="P508" s="7">
        <f t="shared" si="29"/>
        <v>-47880</v>
      </c>
      <c r="Q508" s="7">
        <f t="shared" si="30"/>
        <v>2520</v>
      </c>
      <c r="R508" s="7">
        <f t="shared" si="31"/>
        <v>2520</v>
      </c>
      <c r="S508" s="5" t="s">
        <v>475</v>
      </c>
      <c r="T508" s="5">
        <v>100802</v>
      </c>
      <c r="U508" s="5" t="s">
        <v>27</v>
      </c>
      <c r="V508" s="5">
        <v>47040001</v>
      </c>
      <c r="W508" s="5" t="s">
        <v>28</v>
      </c>
    </row>
    <row r="509" spans="2:23" x14ac:dyDescent="0.25">
      <c r="B509" s="4">
        <v>53000028</v>
      </c>
      <c r="C509" s="4">
        <v>0</v>
      </c>
      <c r="D509" s="5">
        <v>21040031</v>
      </c>
      <c r="E509" s="4" t="s">
        <v>685</v>
      </c>
      <c r="F509" s="4">
        <v>1062</v>
      </c>
      <c r="G509" s="6">
        <v>41627</v>
      </c>
      <c r="H509" s="7">
        <v>16380</v>
      </c>
      <c r="I509" s="7">
        <v>0</v>
      </c>
      <c r="J509" s="7">
        <v>0</v>
      </c>
      <c r="K509" s="7">
        <v>0</v>
      </c>
      <c r="L509" s="7">
        <f t="shared" si="28"/>
        <v>16380</v>
      </c>
      <c r="M509" s="7">
        <v>-15561</v>
      </c>
      <c r="N509" s="7">
        <v>0</v>
      </c>
      <c r="O509" s="7">
        <v>0</v>
      </c>
      <c r="P509" s="7">
        <f t="shared" si="29"/>
        <v>-15561</v>
      </c>
      <c r="Q509" s="7">
        <f t="shared" si="30"/>
        <v>819</v>
      </c>
      <c r="R509" s="7">
        <f t="shared" si="31"/>
        <v>819</v>
      </c>
      <c r="S509" s="5" t="s">
        <v>475</v>
      </c>
      <c r="T509" s="5">
        <v>100802</v>
      </c>
      <c r="U509" s="5" t="s">
        <v>27</v>
      </c>
      <c r="V509" s="5">
        <v>47040001</v>
      </c>
      <c r="W509" s="5" t="s">
        <v>28</v>
      </c>
    </row>
    <row r="510" spans="2:23" x14ac:dyDescent="0.25">
      <c r="B510" s="4">
        <v>53000029</v>
      </c>
      <c r="C510" s="4">
        <v>0</v>
      </c>
      <c r="D510" s="5">
        <v>21040031</v>
      </c>
      <c r="E510" s="4" t="s">
        <v>686</v>
      </c>
      <c r="F510" s="4">
        <v>1062</v>
      </c>
      <c r="G510" s="6">
        <v>41627</v>
      </c>
      <c r="H510" s="7">
        <v>53580</v>
      </c>
      <c r="I510" s="7">
        <v>0</v>
      </c>
      <c r="J510" s="7">
        <v>0</v>
      </c>
      <c r="K510" s="7">
        <v>0</v>
      </c>
      <c r="L510" s="7">
        <f t="shared" si="28"/>
        <v>53580</v>
      </c>
      <c r="M510" s="7">
        <v>-50901</v>
      </c>
      <c r="N510" s="7">
        <v>0</v>
      </c>
      <c r="O510" s="7">
        <v>0</v>
      </c>
      <c r="P510" s="7">
        <f t="shared" si="29"/>
        <v>-50901</v>
      </c>
      <c r="Q510" s="7">
        <f t="shared" si="30"/>
        <v>2679</v>
      </c>
      <c r="R510" s="7">
        <f t="shared" si="31"/>
        <v>2679</v>
      </c>
      <c r="S510" s="5" t="s">
        <v>475</v>
      </c>
      <c r="T510" s="5">
        <v>100802</v>
      </c>
      <c r="U510" s="5" t="s">
        <v>27</v>
      </c>
      <c r="V510" s="5">
        <v>47040001</v>
      </c>
      <c r="W510" s="5" t="s">
        <v>28</v>
      </c>
    </row>
    <row r="511" spans="2:23" x14ac:dyDescent="0.25">
      <c r="B511" s="4">
        <v>53000144</v>
      </c>
      <c r="C511" s="4">
        <v>0</v>
      </c>
      <c r="D511" s="5">
        <v>21040031</v>
      </c>
      <c r="E511" s="4" t="s">
        <v>687</v>
      </c>
      <c r="F511" s="4">
        <v>1062</v>
      </c>
      <c r="G511" s="6">
        <v>41364</v>
      </c>
      <c r="H511" s="7">
        <v>7035</v>
      </c>
      <c r="I511" s="7">
        <v>0</v>
      </c>
      <c r="J511" s="7">
        <v>0</v>
      </c>
      <c r="K511" s="7">
        <v>0</v>
      </c>
      <c r="L511" s="7">
        <f t="shared" si="28"/>
        <v>7035</v>
      </c>
      <c r="M511" s="7">
        <v>-6684</v>
      </c>
      <c r="N511" s="7">
        <v>0</v>
      </c>
      <c r="O511" s="7">
        <v>0</v>
      </c>
      <c r="P511" s="7">
        <f t="shared" si="29"/>
        <v>-6684</v>
      </c>
      <c r="Q511" s="7">
        <f t="shared" si="30"/>
        <v>351</v>
      </c>
      <c r="R511" s="7">
        <f t="shared" si="31"/>
        <v>351</v>
      </c>
      <c r="S511" s="5" t="s">
        <v>475</v>
      </c>
      <c r="T511" s="5">
        <v>100802</v>
      </c>
      <c r="U511" s="5" t="s">
        <v>27</v>
      </c>
      <c r="V511" s="5">
        <v>47040001</v>
      </c>
      <c r="W511" s="5" t="s">
        <v>28</v>
      </c>
    </row>
    <row r="512" spans="2:23" x14ac:dyDescent="0.25">
      <c r="B512" s="4">
        <v>53000174</v>
      </c>
      <c r="C512" s="4">
        <v>0</v>
      </c>
      <c r="D512" s="5">
        <v>21040031</v>
      </c>
      <c r="E512" s="4" t="s">
        <v>688</v>
      </c>
      <c r="F512" s="4">
        <v>1062</v>
      </c>
      <c r="G512" s="6">
        <v>41364</v>
      </c>
      <c r="H512" s="7">
        <v>11785</v>
      </c>
      <c r="I512" s="7">
        <v>0</v>
      </c>
      <c r="J512" s="7">
        <v>0</v>
      </c>
      <c r="K512" s="7">
        <v>0</v>
      </c>
      <c r="L512" s="7">
        <f t="shared" si="28"/>
        <v>11785</v>
      </c>
      <c r="M512" s="7">
        <v>-11196</v>
      </c>
      <c r="N512" s="7">
        <v>0</v>
      </c>
      <c r="O512" s="7">
        <v>0</v>
      </c>
      <c r="P512" s="7">
        <f t="shared" si="29"/>
        <v>-11196</v>
      </c>
      <c r="Q512" s="7">
        <f t="shared" si="30"/>
        <v>589</v>
      </c>
      <c r="R512" s="7">
        <f t="shared" si="31"/>
        <v>589</v>
      </c>
      <c r="S512" s="5" t="s">
        <v>475</v>
      </c>
      <c r="T512" s="5">
        <v>100802</v>
      </c>
      <c r="U512" s="5" t="s">
        <v>27</v>
      </c>
      <c r="V512" s="5">
        <v>47040001</v>
      </c>
      <c r="W512" s="5" t="s">
        <v>28</v>
      </c>
    </row>
    <row r="513" spans="2:23" x14ac:dyDescent="0.25">
      <c r="B513" s="4">
        <v>53000178</v>
      </c>
      <c r="C513" s="4">
        <v>0</v>
      </c>
      <c r="D513" s="5">
        <v>21040031</v>
      </c>
      <c r="E513" s="4" t="s">
        <v>689</v>
      </c>
      <c r="F513" s="4">
        <v>1061</v>
      </c>
      <c r="G513" s="6">
        <v>40086</v>
      </c>
      <c r="H513" s="7">
        <v>13000</v>
      </c>
      <c r="I513" s="7">
        <v>0</v>
      </c>
      <c r="J513" s="7">
        <v>0</v>
      </c>
      <c r="K513" s="7">
        <v>0</v>
      </c>
      <c r="L513" s="7">
        <f t="shared" si="28"/>
        <v>13000</v>
      </c>
      <c r="M513" s="7">
        <v>-12350</v>
      </c>
      <c r="N513" s="7">
        <v>0</v>
      </c>
      <c r="O513" s="7">
        <v>0</v>
      </c>
      <c r="P513" s="7">
        <f t="shared" si="29"/>
        <v>-12350</v>
      </c>
      <c r="Q513" s="7">
        <f t="shared" si="30"/>
        <v>650</v>
      </c>
      <c r="R513" s="7">
        <f t="shared" si="31"/>
        <v>650</v>
      </c>
      <c r="S513" s="5" t="s">
        <v>475</v>
      </c>
      <c r="T513" s="5">
        <v>100801</v>
      </c>
      <c r="U513" s="5" t="s">
        <v>32</v>
      </c>
      <c r="V513" s="5">
        <v>47040001</v>
      </c>
      <c r="W513" s="5" t="s">
        <v>28</v>
      </c>
    </row>
    <row r="514" spans="2:23" x14ac:dyDescent="0.25">
      <c r="B514" s="4">
        <v>53000210</v>
      </c>
      <c r="C514" s="4">
        <v>0</v>
      </c>
      <c r="D514" s="5">
        <v>21040031</v>
      </c>
      <c r="E514" s="4" t="s">
        <v>690</v>
      </c>
      <c r="F514" s="4">
        <v>1061</v>
      </c>
      <c r="G514" s="6">
        <v>40570</v>
      </c>
      <c r="H514" s="7">
        <v>19261</v>
      </c>
      <c r="I514" s="7">
        <v>0</v>
      </c>
      <c r="J514" s="7">
        <v>0</v>
      </c>
      <c r="K514" s="7">
        <v>0</v>
      </c>
      <c r="L514" s="7">
        <f t="shared" si="28"/>
        <v>19261</v>
      </c>
      <c r="M514" s="7">
        <v>-18299</v>
      </c>
      <c r="N514" s="7">
        <v>0</v>
      </c>
      <c r="O514" s="7">
        <v>0</v>
      </c>
      <c r="P514" s="7">
        <f t="shared" si="29"/>
        <v>-18299</v>
      </c>
      <c r="Q514" s="7">
        <f t="shared" si="30"/>
        <v>962</v>
      </c>
      <c r="R514" s="7">
        <f t="shared" si="31"/>
        <v>962</v>
      </c>
      <c r="S514" s="5" t="s">
        <v>475</v>
      </c>
      <c r="T514" s="5">
        <v>100801</v>
      </c>
      <c r="U514" s="5" t="s">
        <v>32</v>
      </c>
      <c r="V514" s="5">
        <v>47040001</v>
      </c>
      <c r="W514" s="5" t="s">
        <v>28</v>
      </c>
    </row>
    <row r="515" spans="2:23" x14ac:dyDescent="0.25">
      <c r="B515" s="4">
        <v>53000312</v>
      </c>
      <c r="C515" s="4">
        <v>0</v>
      </c>
      <c r="D515" s="5">
        <v>21040031</v>
      </c>
      <c r="E515" s="4" t="s">
        <v>691</v>
      </c>
      <c r="F515" s="4">
        <v>1061</v>
      </c>
      <c r="G515" s="6">
        <v>40574</v>
      </c>
      <c r="H515" s="7">
        <v>45000</v>
      </c>
      <c r="I515" s="7">
        <v>0</v>
      </c>
      <c r="J515" s="7">
        <v>0</v>
      </c>
      <c r="K515" s="7">
        <v>0</v>
      </c>
      <c r="L515" s="7">
        <f t="shared" si="28"/>
        <v>45000</v>
      </c>
      <c r="M515" s="7">
        <v>-42750</v>
      </c>
      <c r="N515" s="7">
        <v>0</v>
      </c>
      <c r="O515" s="7">
        <v>0</v>
      </c>
      <c r="P515" s="7">
        <f t="shared" si="29"/>
        <v>-42750</v>
      </c>
      <c r="Q515" s="7">
        <f t="shared" si="30"/>
        <v>2250</v>
      </c>
      <c r="R515" s="7">
        <f t="shared" si="31"/>
        <v>2250</v>
      </c>
      <c r="S515" s="5" t="s">
        <v>475</v>
      </c>
      <c r="T515" s="5">
        <v>100801</v>
      </c>
      <c r="U515" s="5" t="s">
        <v>32</v>
      </c>
      <c r="V515" s="5">
        <v>47040001</v>
      </c>
      <c r="W515" s="5" t="s">
        <v>28</v>
      </c>
    </row>
    <row r="516" spans="2:23" x14ac:dyDescent="0.25">
      <c r="B516" s="4">
        <v>53000371</v>
      </c>
      <c r="C516" s="4">
        <v>0</v>
      </c>
      <c r="D516" s="5">
        <v>21040031</v>
      </c>
      <c r="E516" s="4" t="s">
        <v>674</v>
      </c>
      <c r="F516" s="4">
        <v>1061</v>
      </c>
      <c r="G516" s="6">
        <v>40877</v>
      </c>
      <c r="H516" s="7">
        <v>59201</v>
      </c>
      <c r="I516" s="7">
        <v>0</v>
      </c>
      <c r="J516" s="7">
        <v>0</v>
      </c>
      <c r="K516" s="7">
        <v>0</v>
      </c>
      <c r="L516" s="7">
        <f t="shared" si="28"/>
        <v>59201</v>
      </c>
      <c r="M516" s="7">
        <v>-59200</v>
      </c>
      <c r="N516" s="7">
        <v>0</v>
      </c>
      <c r="O516" s="7">
        <v>0</v>
      </c>
      <c r="P516" s="7">
        <f t="shared" si="29"/>
        <v>-59200</v>
      </c>
      <c r="Q516" s="7">
        <f t="shared" si="30"/>
        <v>1</v>
      </c>
      <c r="R516" s="7">
        <f t="shared" si="31"/>
        <v>1</v>
      </c>
      <c r="S516" s="5" t="s">
        <v>475</v>
      </c>
      <c r="T516" s="5">
        <v>100801</v>
      </c>
      <c r="U516" s="5" t="s">
        <v>32</v>
      </c>
      <c r="V516" s="5">
        <v>47040001</v>
      </c>
      <c r="W516" s="5" t="s">
        <v>28</v>
      </c>
    </row>
    <row r="517" spans="2:23" x14ac:dyDescent="0.25">
      <c r="B517" s="4">
        <v>53000380</v>
      </c>
      <c r="C517" s="4">
        <v>0</v>
      </c>
      <c r="D517" s="5">
        <v>21040031</v>
      </c>
      <c r="E517" s="4" t="s">
        <v>692</v>
      </c>
      <c r="F517" s="4">
        <v>1061</v>
      </c>
      <c r="G517" s="6">
        <v>40885</v>
      </c>
      <c r="H517" s="7">
        <v>62036</v>
      </c>
      <c r="I517" s="7">
        <v>0</v>
      </c>
      <c r="J517" s="7">
        <v>0</v>
      </c>
      <c r="K517" s="7">
        <v>0</v>
      </c>
      <c r="L517" s="7">
        <f t="shared" ref="L517:L565" si="32">SUM(H517:K517)</f>
        <v>62036</v>
      </c>
      <c r="M517" s="7">
        <v>-62035</v>
      </c>
      <c r="N517" s="7">
        <v>0</v>
      </c>
      <c r="O517" s="7">
        <v>0</v>
      </c>
      <c r="P517" s="7">
        <f t="shared" ref="P517:P565" si="33">SUM(M517:O517)</f>
        <v>-62035</v>
      </c>
      <c r="Q517" s="7">
        <f t="shared" ref="Q517:Q565" si="34">H517+M517</f>
        <v>1</v>
      </c>
      <c r="R517" s="7">
        <f t="shared" ref="R517:R565" si="35">L517+P517</f>
        <v>1</v>
      </c>
      <c r="S517" s="5" t="s">
        <v>475</v>
      </c>
      <c r="T517" s="5">
        <v>100801</v>
      </c>
      <c r="U517" s="5" t="s">
        <v>32</v>
      </c>
      <c r="V517" s="5">
        <v>47040001</v>
      </c>
      <c r="W517" s="5" t="s">
        <v>28</v>
      </c>
    </row>
    <row r="518" spans="2:23" x14ac:dyDescent="0.25">
      <c r="B518" s="4">
        <v>53000415</v>
      </c>
      <c r="C518" s="4">
        <v>0</v>
      </c>
      <c r="D518" s="5">
        <v>21040031</v>
      </c>
      <c r="E518" s="4" t="s">
        <v>693</v>
      </c>
      <c r="F518" s="4">
        <v>1061</v>
      </c>
      <c r="G518" s="6">
        <v>41073</v>
      </c>
      <c r="H518" s="7">
        <v>85000</v>
      </c>
      <c r="I518" s="7">
        <v>0</v>
      </c>
      <c r="J518" s="7">
        <v>0</v>
      </c>
      <c r="K518" s="7">
        <v>0</v>
      </c>
      <c r="L518" s="7">
        <f t="shared" si="32"/>
        <v>85000</v>
      </c>
      <c r="M518" s="7">
        <v>-80750</v>
      </c>
      <c r="N518" s="7">
        <v>0</v>
      </c>
      <c r="O518" s="7">
        <v>0</v>
      </c>
      <c r="P518" s="7">
        <f t="shared" si="33"/>
        <v>-80750</v>
      </c>
      <c r="Q518" s="7">
        <f t="shared" si="34"/>
        <v>4250</v>
      </c>
      <c r="R518" s="7">
        <f t="shared" si="35"/>
        <v>4250</v>
      </c>
      <c r="S518" s="5" t="s">
        <v>475</v>
      </c>
      <c r="T518" s="5">
        <v>100801</v>
      </c>
      <c r="U518" s="5" t="s">
        <v>32</v>
      </c>
      <c r="V518" s="5">
        <v>47040001</v>
      </c>
      <c r="W518" s="5" t="s">
        <v>28</v>
      </c>
    </row>
    <row r="519" spans="2:23" x14ac:dyDescent="0.25">
      <c r="B519" s="4">
        <v>53000517</v>
      </c>
      <c r="C519" s="4">
        <v>0</v>
      </c>
      <c r="D519" s="5">
        <v>21040031</v>
      </c>
      <c r="E519" s="4" t="s">
        <v>694</v>
      </c>
      <c r="F519" s="4">
        <v>1061</v>
      </c>
      <c r="G519" s="6">
        <v>39478</v>
      </c>
      <c r="H519" s="7">
        <v>3714</v>
      </c>
      <c r="I519" s="7">
        <v>0</v>
      </c>
      <c r="J519" s="7">
        <v>0</v>
      </c>
      <c r="K519" s="7">
        <v>0</v>
      </c>
      <c r="L519" s="7">
        <f t="shared" si="32"/>
        <v>3714</v>
      </c>
      <c r="M519" s="7">
        <v>-3713</v>
      </c>
      <c r="N519" s="7">
        <v>0</v>
      </c>
      <c r="O519" s="7">
        <v>0</v>
      </c>
      <c r="P519" s="7">
        <f t="shared" si="33"/>
        <v>-3713</v>
      </c>
      <c r="Q519" s="7">
        <f t="shared" si="34"/>
        <v>1</v>
      </c>
      <c r="R519" s="7">
        <f t="shared" si="35"/>
        <v>1</v>
      </c>
      <c r="S519" s="5" t="s">
        <v>475</v>
      </c>
      <c r="T519" s="5">
        <v>100801</v>
      </c>
      <c r="U519" s="5" t="s">
        <v>32</v>
      </c>
      <c r="V519" s="5">
        <v>47040001</v>
      </c>
      <c r="W519" s="5" t="s">
        <v>28</v>
      </c>
    </row>
    <row r="520" spans="2:23" x14ac:dyDescent="0.25">
      <c r="B520" s="4">
        <v>53000518</v>
      </c>
      <c r="C520" s="4">
        <v>0</v>
      </c>
      <c r="D520" s="5">
        <v>21040031</v>
      </c>
      <c r="E520" s="4" t="s">
        <v>694</v>
      </c>
      <c r="F520" s="4">
        <v>1061</v>
      </c>
      <c r="G520" s="6">
        <v>39478</v>
      </c>
      <c r="H520" s="7">
        <v>3715</v>
      </c>
      <c r="I520" s="7">
        <v>0</v>
      </c>
      <c r="J520" s="7">
        <v>0</v>
      </c>
      <c r="K520" s="7">
        <v>0</v>
      </c>
      <c r="L520" s="7">
        <f t="shared" si="32"/>
        <v>3715</v>
      </c>
      <c r="M520" s="7">
        <v>-3714</v>
      </c>
      <c r="N520" s="7">
        <v>0</v>
      </c>
      <c r="O520" s="7">
        <v>0</v>
      </c>
      <c r="P520" s="7">
        <f t="shared" si="33"/>
        <v>-3714</v>
      </c>
      <c r="Q520" s="7">
        <f t="shared" si="34"/>
        <v>1</v>
      </c>
      <c r="R520" s="7">
        <f t="shared" si="35"/>
        <v>1</v>
      </c>
      <c r="S520" s="5" t="s">
        <v>475</v>
      </c>
      <c r="T520" s="5">
        <v>100801</v>
      </c>
      <c r="U520" s="5" t="s">
        <v>32</v>
      </c>
      <c r="V520" s="5">
        <v>47040001</v>
      </c>
      <c r="W520" s="5" t="s">
        <v>28</v>
      </c>
    </row>
    <row r="521" spans="2:23" x14ac:dyDescent="0.25">
      <c r="B521" s="4">
        <v>53000529</v>
      </c>
      <c r="C521" s="4">
        <v>0</v>
      </c>
      <c r="D521" s="5">
        <v>21040031</v>
      </c>
      <c r="E521" s="4" t="s">
        <v>695</v>
      </c>
      <c r="F521" s="4">
        <v>1061</v>
      </c>
      <c r="G521" s="6">
        <v>39478</v>
      </c>
      <c r="H521" s="7">
        <v>4808</v>
      </c>
      <c r="I521" s="7">
        <v>0</v>
      </c>
      <c r="J521" s="7">
        <v>0</v>
      </c>
      <c r="K521" s="7">
        <v>0</v>
      </c>
      <c r="L521" s="7">
        <f t="shared" si="32"/>
        <v>4808</v>
      </c>
      <c r="M521" s="7">
        <v>-4807</v>
      </c>
      <c r="N521" s="7">
        <v>0</v>
      </c>
      <c r="O521" s="7">
        <v>0</v>
      </c>
      <c r="P521" s="7">
        <f t="shared" si="33"/>
        <v>-4807</v>
      </c>
      <c r="Q521" s="7">
        <f t="shared" si="34"/>
        <v>1</v>
      </c>
      <c r="R521" s="7">
        <f t="shared" si="35"/>
        <v>1</v>
      </c>
      <c r="S521" s="5" t="s">
        <v>475</v>
      </c>
      <c r="T521" s="5">
        <v>100801</v>
      </c>
      <c r="U521" s="5" t="s">
        <v>32</v>
      </c>
      <c r="V521" s="5">
        <v>47040001</v>
      </c>
      <c r="W521" s="5" t="s">
        <v>28</v>
      </c>
    </row>
    <row r="522" spans="2:23" x14ac:dyDescent="0.25">
      <c r="B522" s="4">
        <v>53000551</v>
      </c>
      <c r="C522" s="4">
        <v>0</v>
      </c>
      <c r="D522" s="5">
        <v>21040031</v>
      </c>
      <c r="E522" s="4" t="s">
        <v>696</v>
      </c>
      <c r="F522" s="4">
        <v>1061</v>
      </c>
      <c r="G522" s="6">
        <v>39478</v>
      </c>
      <c r="H522" s="7">
        <v>5797</v>
      </c>
      <c r="I522" s="7">
        <v>0</v>
      </c>
      <c r="J522" s="7">
        <v>0</v>
      </c>
      <c r="K522" s="7">
        <v>-5797</v>
      </c>
      <c r="L522" s="7">
        <f t="shared" si="32"/>
        <v>0</v>
      </c>
      <c r="M522" s="7">
        <v>-5796</v>
      </c>
      <c r="N522" s="7">
        <v>0</v>
      </c>
      <c r="O522" s="7">
        <v>5796</v>
      </c>
      <c r="P522" s="7">
        <f t="shared" si="33"/>
        <v>0</v>
      </c>
      <c r="Q522" s="7">
        <f t="shared" si="34"/>
        <v>1</v>
      </c>
      <c r="R522" s="7">
        <f t="shared" si="35"/>
        <v>0</v>
      </c>
      <c r="S522" s="5" t="s">
        <v>475</v>
      </c>
      <c r="T522" s="5">
        <v>100801</v>
      </c>
      <c r="U522" s="5" t="s">
        <v>32</v>
      </c>
      <c r="V522" s="5">
        <v>47040001</v>
      </c>
      <c r="W522" s="5" t="s">
        <v>28</v>
      </c>
    </row>
    <row r="523" spans="2:23" x14ac:dyDescent="0.25">
      <c r="B523" s="4">
        <v>53000552</v>
      </c>
      <c r="C523" s="4">
        <v>0</v>
      </c>
      <c r="D523" s="5">
        <v>21040031</v>
      </c>
      <c r="E523" s="4" t="s">
        <v>696</v>
      </c>
      <c r="F523" s="4">
        <v>1061</v>
      </c>
      <c r="G523" s="6">
        <v>39478</v>
      </c>
      <c r="H523" s="7">
        <v>5797</v>
      </c>
      <c r="I523" s="7">
        <v>0</v>
      </c>
      <c r="J523" s="7">
        <v>0</v>
      </c>
      <c r="K523" s="7">
        <v>-5797</v>
      </c>
      <c r="L523" s="7">
        <f t="shared" si="32"/>
        <v>0</v>
      </c>
      <c r="M523" s="7">
        <v>-5796</v>
      </c>
      <c r="N523" s="7">
        <v>0</v>
      </c>
      <c r="O523" s="7">
        <v>5796</v>
      </c>
      <c r="P523" s="7">
        <f t="shared" si="33"/>
        <v>0</v>
      </c>
      <c r="Q523" s="7">
        <f t="shared" si="34"/>
        <v>1</v>
      </c>
      <c r="R523" s="7">
        <f t="shared" si="35"/>
        <v>0</v>
      </c>
      <c r="S523" s="5" t="s">
        <v>475</v>
      </c>
      <c r="T523" s="5">
        <v>100801</v>
      </c>
      <c r="U523" s="5" t="s">
        <v>32</v>
      </c>
      <c r="V523" s="5">
        <v>47040001</v>
      </c>
      <c r="W523" s="5" t="s">
        <v>28</v>
      </c>
    </row>
    <row r="524" spans="2:23" x14ac:dyDescent="0.25">
      <c r="B524" s="4">
        <v>53000553</v>
      </c>
      <c r="C524" s="4">
        <v>0</v>
      </c>
      <c r="D524" s="5">
        <v>21040031</v>
      </c>
      <c r="E524" s="4" t="s">
        <v>696</v>
      </c>
      <c r="F524" s="4">
        <v>1061</v>
      </c>
      <c r="G524" s="6">
        <v>39478</v>
      </c>
      <c r="H524" s="7">
        <v>5797</v>
      </c>
      <c r="I524" s="7">
        <v>0</v>
      </c>
      <c r="J524" s="7">
        <v>0</v>
      </c>
      <c r="K524" s="7">
        <v>-5797</v>
      </c>
      <c r="L524" s="7">
        <f t="shared" si="32"/>
        <v>0</v>
      </c>
      <c r="M524" s="7">
        <v>-5796</v>
      </c>
      <c r="N524" s="7">
        <v>0</v>
      </c>
      <c r="O524" s="7">
        <v>5796</v>
      </c>
      <c r="P524" s="7">
        <f t="shared" si="33"/>
        <v>0</v>
      </c>
      <c r="Q524" s="7">
        <f t="shared" si="34"/>
        <v>1</v>
      </c>
      <c r="R524" s="7">
        <f t="shared" si="35"/>
        <v>0</v>
      </c>
      <c r="S524" s="5" t="s">
        <v>475</v>
      </c>
      <c r="T524" s="5">
        <v>100801</v>
      </c>
      <c r="U524" s="5" t="s">
        <v>32</v>
      </c>
      <c r="V524" s="5">
        <v>47040001</v>
      </c>
      <c r="W524" s="5" t="s">
        <v>28</v>
      </c>
    </row>
    <row r="525" spans="2:23" x14ac:dyDescent="0.25">
      <c r="B525" s="4">
        <v>53000554</v>
      </c>
      <c r="C525" s="4">
        <v>0</v>
      </c>
      <c r="D525" s="5">
        <v>21040031</v>
      </c>
      <c r="E525" s="4" t="s">
        <v>696</v>
      </c>
      <c r="F525" s="4">
        <v>1061</v>
      </c>
      <c r="G525" s="6">
        <v>39478</v>
      </c>
      <c r="H525" s="7">
        <v>5798</v>
      </c>
      <c r="I525" s="7">
        <v>0</v>
      </c>
      <c r="J525" s="7">
        <v>0</v>
      </c>
      <c r="K525" s="7">
        <v>-5798</v>
      </c>
      <c r="L525" s="7">
        <f t="shared" si="32"/>
        <v>0</v>
      </c>
      <c r="M525" s="7">
        <v>-5797</v>
      </c>
      <c r="N525" s="7">
        <v>0</v>
      </c>
      <c r="O525" s="7">
        <v>5797</v>
      </c>
      <c r="P525" s="7">
        <f t="shared" si="33"/>
        <v>0</v>
      </c>
      <c r="Q525" s="7">
        <f t="shared" si="34"/>
        <v>1</v>
      </c>
      <c r="R525" s="7">
        <f t="shared" si="35"/>
        <v>0</v>
      </c>
      <c r="S525" s="5" t="s">
        <v>475</v>
      </c>
      <c r="T525" s="5">
        <v>100801</v>
      </c>
      <c r="U525" s="5" t="s">
        <v>32</v>
      </c>
      <c r="V525" s="5">
        <v>47040001</v>
      </c>
      <c r="W525" s="5" t="s">
        <v>28</v>
      </c>
    </row>
    <row r="526" spans="2:23" x14ac:dyDescent="0.25">
      <c r="B526" s="4">
        <v>53000555</v>
      </c>
      <c r="C526" s="4">
        <v>0</v>
      </c>
      <c r="D526" s="5">
        <v>21040031</v>
      </c>
      <c r="E526" s="4" t="s">
        <v>696</v>
      </c>
      <c r="F526" s="4">
        <v>1061</v>
      </c>
      <c r="G526" s="6">
        <v>39478</v>
      </c>
      <c r="H526" s="7">
        <v>5798</v>
      </c>
      <c r="I526" s="7">
        <v>0</v>
      </c>
      <c r="J526" s="7">
        <v>0</v>
      </c>
      <c r="K526" s="7">
        <v>-5798</v>
      </c>
      <c r="L526" s="7">
        <f t="shared" si="32"/>
        <v>0</v>
      </c>
      <c r="M526" s="7">
        <v>-5797</v>
      </c>
      <c r="N526" s="7">
        <v>0</v>
      </c>
      <c r="O526" s="7">
        <v>5797</v>
      </c>
      <c r="P526" s="7">
        <f t="shared" si="33"/>
        <v>0</v>
      </c>
      <c r="Q526" s="7">
        <f t="shared" si="34"/>
        <v>1</v>
      </c>
      <c r="R526" s="7">
        <f t="shared" si="35"/>
        <v>0</v>
      </c>
      <c r="S526" s="5" t="s">
        <v>475</v>
      </c>
      <c r="T526" s="5">
        <v>100801</v>
      </c>
      <c r="U526" s="5" t="s">
        <v>32</v>
      </c>
      <c r="V526" s="5">
        <v>47040001</v>
      </c>
      <c r="W526" s="5" t="s">
        <v>28</v>
      </c>
    </row>
    <row r="527" spans="2:23" x14ac:dyDescent="0.25">
      <c r="B527" s="4">
        <v>53000556</v>
      </c>
      <c r="C527" s="4">
        <v>0</v>
      </c>
      <c r="D527" s="5">
        <v>21040031</v>
      </c>
      <c r="E527" s="4" t="s">
        <v>696</v>
      </c>
      <c r="F527" s="4">
        <v>1061</v>
      </c>
      <c r="G527" s="6">
        <v>39478</v>
      </c>
      <c r="H527" s="7">
        <v>5798</v>
      </c>
      <c r="I527" s="7">
        <v>0</v>
      </c>
      <c r="J527" s="7">
        <v>0</v>
      </c>
      <c r="K527" s="7">
        <v>-5798</v>
      </c>
      <c r="L527" s="7">
        <f t="shared" si="32"/>
        <v>0</v>
      </c>
      <c r="M527" s="7">
        <v>-5797</v>
      </c>
      <c r="N527" s="7">
        <v>0</v>
      </c>
      <c r="O527" s="7">
        <v>5797</v>
      </c>
      <c r="P527" s="7">
        <f t="shared" si="33"/>
        <v>0</v>
      </c>
      <c r="Q527" s="7">
        <f t="shared" si="34"/>
        <v>1</v>
      </c>
      <c r="R527" s="7">
        <f t="shared" si="35"/>
        <v>0</v>
      </c>
      <c r="S527" s="5" t="s">
        <v>475</v>
      </c>
      <c r="T527" s="5">
        <v>100801</v>
      </c>
      <c r="U527" s="5" t="s">
        <v>32</v>
      </c>
      <c r="V527" s="5">
        <v>47040001</v>
      </c>
      <c r="W527" s="5" t="s">
        <v>28</v>
      </c>
    </row>
    <row r="528" spans="2:23" x14ac:dyDescent="0.25">
      <c r="B528" s="4">
        <v>53000558</v>
      </c>
      <c r="C528" s="4">
        <v>0</v>
      </c>
      <c r="D528" s="5">
        <v>21040031</v>
      </c>
      <c r="E528" s="4" t="s">
        <v>697</v>
      </c>
      <c r="F528" s="4">
        <v>1061</v>
      </c>
      <c r="G528" s="6">
        <v>39478</v>
      </c>
      <c r="H528" s="7">
        <v>5880</v>
      </c>
      <c r="I528" s="7">
        <v>0</v>
      </c>
      <c r="J528" s="7">
        <v>0</v>
      </c>
      <c r="K528" s="7">
        <v>-5880</v>
      </c>
      <c r="L528" s="7">
        <f t="shared" si="32"/>
        <v>0</v>
      </c>
      <c r="M528" s="7">
        <v>-5879</v>
      </c>
      <c r="N528" s="7">
        <v>0</v>
      </c>
      <c r="O528" s="7">
        <v>5879</v>
      </c>
      <c r="P528" s="7">
        <f t="shared" si="33"/>
        <v>0</v>
      </c>
      <c r="Q528" s="7">
        <f t="shared" si="34"/>
        <v>1</v>
      </c>
      <c r="R528" s="7">
        <f t="shared" si="35"/>
        <v>0</v>
      </c>
      <c r="S528" s="5" t="s">
        <v>475</v>
      </c>
      <c r="T528" s="5">
        <v>100801</v>
      </c>
      <c r="U528" s="5" t="s">
        <v>32</v>
      </c>
      <c r="V528" s="5">
        <v>47040001</v>
      </c>
      <c r="W528" s="5" t="s">
        <v>28</v>
      </c>
    </row>
    <row r="529" spans="2:23" x14ac:dyDescent="0.25">
      <c r="B529" s="4">
        <v>53000660</v>
      </c>
      <c r="C529" s="4">
        <v>0</v>
      </c>
      <c r="D529" s="5">
        <v>21040031</v>
      </c>
      <c r="E529" s="4" t="s">
        <v>698</v>
      </c>
      <c r="F529" s="4">
        <v>1061</v>
      </c>
      <c r="G529" s="6">
        <v>39478</v>
      </c>
      <c r="H529" s="7">
        <v>9662</v>
      </c>
      <c r="I529" s="7">
        <v>0</v>
      </c>
      <c r="J529" s="7">
        <v>0</v>
      </c>
      <c r="K529" s="7">
        <v>-9662</v>
      </c>
      <c r="L529" s="7">
        <f t="shared" si="32"/>
        <v>0</v>
      </c>
      <c r="M529" s="7">
        <v>-9661</v>
      </c>
      <c r="N529" s="7">
        <v>0</v>
      </c>
      <c r="O529" s="7">
        <v>9661</v>
      </c>
      <c r="P529" s="7">
        <f t="shared" si="33"/>
        <v>0</v>
      </c>
      <c r="Q529" s="7">
        <f t="shared" si="34"/>
        <v>1</v>
      </c>
      <c r="R529" s="7">
        <f t="shared" si="35"/>
        <v>0</v>
      </c>
      <c r="S529" s="5" t="s">
        <v>475</v>
      </c>
      <c r="T529" s="5">
        <v>100801</v>
      </c>
      <c r="U529" s="5" t="s">
        <v>32</v>
      </c>
      <c r="V529" s="5">
        <v>47040001</v>
      </c>
      <c r="W529" s="5" t="s">
        <v>28</v>
      </c>
    </row>
    <row r="530" spans="2:23" x14ac:dyDescent="0.25">
      <c r="B530" s="4">
        <v>53000769</v>
      </c>
      <c r="C530" s="4">
        <v>0</v>
      </c>
      <c r="D530" s="5">
        <v>21040031</v>
      </c>
      <c r="E530" s="4" t="s">
        <v>699</v>
      </c>
      <c r="F530" s="4">
        <v>1061</v>
      </c>
      <c r="G530" s="6">
        <v>39478</v>
      </c>
      <c r="H530" s="7">
        <v>18191</v>
      </c>
      <c r="I530" s="7">
        <v>0</v>
      </c>
      <c r="J530" s="7">
        <v>0</v>
      </c>
      <c r="K530" s="7">
        <v>-18191</v>
      </c>
      <c r="L530" s="7">
        <f t="shared" si="32"/>
        <v>0</v>
      </c>
      <c r="M530" s="7">
        <v>-18190</v>
      </c>
      <c r="N530" s="7">
        <v>0</v>
      </c>
      <c r="O530" s="7">
        <v>18190</v>
      </c>
      <c r="P530" s="7">
        <f t="shared" si="33"/>
        <v>0</v>
      </c>
      <c r="Q530" s="7">
        <f t="shared" si="34"/>
        <v>1</v>
      </c>
      <c r="R530" s="7">
        <f t="shared" si="35"/>
        <v>0</v>
      </c>
      <c r="S530" s="5" t="s">
        <v>475</v>
      </c>
      <c r="T530" s="5">
        <v>100801</v>
      </c>
      <c r="U530" s="5" t="s">
        <v>32</v>
      </c>
      <c r="V530" s="5">
        <v>47040001</v>
      </c>
      <c r="W530" s="5" t="s">
        <v>28</v>
      </c>
    </row>
    <row r="531" spans="2:23" x14ac:dyDescent="0.25">
      <c r="B531" s="4">
        <v>53000945</v>
      </c>
      <c r="C531" s="4">
        <v>0</v>
      </c>
      <c r="D531" s="5">
        <v>21040031</v>
      </c>
      <c r="E531" s="4" t="s">
        <v>700</v>
      </c>
      <c r="F531" s="4">
        <v>1062</v>
      </c>
      <c r="G531" s="6">
        <v>39107</v>
      </c>
      <c r="H531" s="7">
        <v>45600</v>
      </c>
      <c r="I531" s="7">
        <v>0</v>
      </c>
      <c r="J531" s="7">
        <v>0</v>
      </c>
      <c r="K531" s="7">
        <v>0</v>
      </c>
      <c r="L531" s="7">
        <f t="shared" si="32"/>
        <v>45600</v>
      </c>
      <c r="M531" s="7">
        <v>-45599</v>
      </c>
      <c r="N531" s="7">
        <v>0</v>
      </c>
      <c r="O531" s="7">
        <v>0</v>
      </c>
      <c r="P531" s="7">
        <f t="shared" si="33"/>
        <v>-45599</v>
      </c>
      <c r="Q531" s="7">
        <f t="shared" si="34"/>
        <v>1</v>
      </c>
      <c r="R531" s="7">
        <f t="shared" si="35"/>
        <v>1</v>
      </c>
      <c r="S531" s="5" t="s">
        <v>475</v>
      </c>
      <c r="T531" s="5">
        <v>100802</v>
      </c>
      <c r="U531" s="5" t="s">
        <v>27</v>
      </c>
      <c r="V531" s="5">
        <v>47040001</v>
      </c>
      <c r="W531" s="5" t="s">
        <v>28</v>
      </c>
    </row>
    <row r="532" spans="2:23" x14ac:dyDescent="0.25">
      <c r="B532" s="4">
        <v>53000972</v>
      </c>
      <c r="C532" s="4">
        <v>0</v>
      </c>
      <c r="D532" s="5">
        <v>21040031</v>
      </c>
      <c r="E532" s="4" t="s">
        <v>701</v>
      </c>
      <c r="F532" s="4">
        <v>1061</v>
      </c>
      <c r="G532" s="6">
        <v>38980</v>
      </c>
      <c r="H532" s="7">
        <v>52900</v>
      </c>
      <c r="I532" s="7">
        <v>0</v>
      </c>
      <c r="J532" s="7">
        <v>0</v>
      </c>
      <c r="K532" s="7">
        <v>0</v>
      </c>
      <c r="L532" s="7">
        <f t="shared" si="32"/>
        <v>52900</v>
      </c>
      <c r="M532" s="7">
        <v>-52899</v>
      </c>
      <c r="N532" s="7">
        <v>0</v>
      </c>
      <c r="O532" s="7">
        <v>0</v>
      </c>
      <c r="P532" s="7">
        <f t="shared" si="33"/>
        <v>-52899</v>
      </c>
      <c r="Q532" s="7">
        <f t="shared" si="34"/>
        <v>1</v>
      </c>
      <c r="R532" s="7">
        <f t="shared" si="35"/>
        <v>1</v>
      </c>
      <c r="S532" s="5" t="s">
        <v>475</v>
      </c>
      <c r="T532" s="5">
        <v>100801</v>
      </c>
      <c r="U532" s="5" t="s">
        <v>32</v>
      </c>
      <c r="V532" s="5">
        <v>47040001</v>
      </c>
      <c r="W532" s="5" t="s">
        <v>28</v>
      </c>
    </row>
    <row r="533" spans="2:23" x14ac:dyDescent="0.25">
      <c r="B533" s="4">
        <v>53000978</v>
      </c>
      <c r="C533" s="4">
        <v>0</v>
      </c>
      <c r="D533" s="5">
        <v>21040031</v>
      </c>
      <c r="E533" s="4" t="s">
        <v>702</v>
      </c>
      <c r="F533" s="4">
        <v>1061</v>
      </c>
      <c r="G533" s="6">
        <v>38980</v>
      </c>
      <c r="H533" s="7">
        <v>53568</v>
      </c>
      <c r="I533" s="7">
        <v>0</v>
      </c>
      <c r="J533" s="7">
        <v>0</v>
      </c>
      <c r="K533" s="7">
        <v>-53568</v>
      </c>
      <c r="L533" s="7">
        <f t="shared" si="32"/>
        <v>0</v>
      </c>
      <c r="M533" s="7">
        <v>-53567</v>
      </c>
      <c r="N533" s="7">
        <v>0</v>
      </c>
      <c r="O533" s="7">
        <v>53567</v>
      </c>
      <c r="P533" s="7">
        <f t="shared" si="33"/>
        <v>0</v>
      </c>
      <c r="Q533" s="7">
        <f t="shared" si="34"/>
        <v>1</v>
      </c>
      <c r="R533" s="7">
        <f t="shared" si="35"/>
        <v>0</v>
      </c>
      <c r="S533" s="5" t="s">
        <v>475</v>
      </c>
      <c r="T533" s="5">
        <v>100801</v>
      </c>
      <c r="U533" s="5" t="s">
        <v>32</v>
      </c>
      <c r="V533" s="5">
        <v>47040001</v>
      </c>
      <c r="W533" s="5" t="s">
        <v>28</v>
      </c>
    </row>
    <row r="534" spans="2:23" x14ac:dyDescent="0.25">
      <c r="B534" s="4">
        <v>53000979</v>
      </c>
      <c r="C534" s="4">
        <v>0</v>
      </c>
      <c r="D534" s="5">
        <v>21040031</v>
      </c>
      <c r="E534" s="4" t="s">
        <v>703</v>
      </c>
      <c r="F534" s="4">
        <v>1061</v>
      </c>
      <c r="G534" s="6">
        <v>38981</v>
      </c>
      <c r="H534" s="7">
        <v>53790</v>
      </c>
      <c r="I534" s="7">
        <v>0</v>
      </c>
      <c r="J534" s="7">
        <v>0</v>
      </c>
      <c r="K534" s="7">
        <v>-53790</v>
      </c>
      <c r="L534" s="7">
        <f t="shared" si="32"/>
        <v>0</v>
      </c>
      <c r="M534" s="7">
        <v>-53789</v>
      </c>
      <c r="N534" s="7">
        <v>0</v>
      </c>
      <c r="O534" s="7">
        <v>53789</v>
      </c>
      <c r="P534" s="7">
        <f t="shared" si="33"/>
        <v>0</v>
      </c>
      <c r="Q534" s="7">
        <f t="shared" si="34"/>
        <v>1</v>
      </c>
      <c r="R534" s="7">
        <f t="shared" si="35"/>
        <v>0</v>
      </c>
      <c r="S534" s="5" t="s">
        <v>475</v>
      </c>
      <c r="T534" s="5">
        <v>100801</v>
      </c>
      <c r="U534" s="5" t="s">
        <v>32</v>
      </c>
      <c r="V534" s="5">
        <v>47040001</v>
      </c>
      <c r="W534" s="5" t="s">
        <v>28</v>
      </c>
    </row>
    <row r="535" spans="2:23" x14ac:dyDescent="0.25">
      <c r="B535" s="4">
        <v>53001047</v>
      </c>
      <c r="C535" s="4">
        <v>0</v>
      </c>
      <c r="D535" s="5">
        <v>21040031</v>
      </c>
      <c r="E535" s="4" t="s">
        <v>704</v>
      </c>
      <c r="F535" s="4">
        <v>1062</v>
      </c>
      <c r="G535" s="6">
        <v>39107</v>
      </c>
      <c r="H535" s="7">
        <v>70980</v>
      </c>
      <c r="I535" s="7">
        <v>0</v>
      </c>
      <c r="J535" s="7">
        <v>0</v>
      </c>
      <c r="K535" s="7">
        <v>0</v>
      </c>
      <c r="L535" s="7">
        <f t="shared" si="32"/>
        <v>70980</v>
      </c>
      <c r="M535" s="7">
        <v>-70979</v>
      </c>
      <c r="N535" s="7">
        <v>0</v>
      </c>
      <c r="O535" s="7">
        <v>0</v>
      </c>
      <c r="P535" s="7">
        <f t="shared" si="33"/>
        <v>-70979</v>
      </c>
      <c r="Q535" s="7">
        <f t="shared" si="34"/>
        <v>1</v>
      </c>
      <c r="R535" s="7">
        <f t="shared" si="35"/>
        <v>1</v>
      </c>
      <c r="S535" s="5" t="s">
        <v>475</v>
      </c>
      <c r="T535" s="5">
        <v>100802</v>
      </c>
      <c r="U535" s="5" t="s">
        <v>27</v>
      </c>
      <c r="V535" s="5">
        <v>47040001</v>
      </c>
      <c r="W535" s="5" t="s">
        <v>28</v>
      </c>
    </row>
    <row r="536" spans="2:23" x14ac:dyDescent="0.25">
      <c r="B536" s="4">
        <v>53001124</v>
      </c>
      <c r="C536" s="4">
        <v>0</v>
      </c>
      <c r="D536" s="5">
        <v>21040031</v>
      </c>
      <c r="E536" s="4" t="s">
        <v>705</v>
      </c>
      <c r="F536" s="4">
        <v>1061</v>
      </c>
      <c r="G536" s="6">
        <v>38981</v>
      </c>
      <c r="H536" s="7">
        <v>105220</v>
      </c>
      <c r="I536" s="7">
        <v>0</v>
      </c>
      <c r="J536" s="7">
        <v>0</v>
      </c>
      <c r="K536" s="7">
        <v>-105220</v>
      </c>
      <c r="L536" s="7">
        <f t="shared" si="32"/>
        <v>0</v>
      </c>
      <c r="M536" s="7">
        <v>-105219</v>
      </c>
      <c r="N536" s="7">
        <v>0</v>
      </c>
      <c r="O536" s="7">
        <v>105219</v>
      </c>
      <c r="P536" s="7">
        <f t="shared" si="33"/>
        <v>0</v>
      </c>
      <c r="Q536" s="7">
        <f t="shared" si="34"/>
        <v>1</v>
      </c>
      <c r="R536" s="7">
        <f t="shared" si="35"/>
        <v>0</v>
      </c>
      <c r="S536" s="5" t="s">
        <v>475</v>
      </c>
      <c r="T536" s="5">
        <v>100801</v>
      </c>
      <c r="U536" s="5" t="s">
        <v>32</v>
      </c>
      <c r="V536" s="5">
        <v>47040001</v>
      </c>
      <c r="W536" s="5" t="s">
        <v>28</v>
      </c>
    </row>
    <row r="537" spans="2:23" x14ac:dyDescent="0.25">
      <c r="B537" s="4">
        <v>53001159</v>
      </c>
      <c r="C537" s="4">
        <v>0</v>
      </c>
      <c r="D537" s="5">
        <v>21040031</v>
      </c>
      <c r="E537" s="4" t="s">
        <v>706</v>
      </c>
      <c r="F537" s="4">
        <v>1061</v>
      </c>
      <c r="G537" s="6">
        <v>42448</v>
      </c>
      <c r="H537" s="7">
        <v>59670</v>
      </c>
      <c r="I537" s="7">
        <v>0</v>
      </c>
      <c r="J537" s="7">
        <v>0</v>
      </c>
      <c r="K537" s="7">
        <v>0</v>
      </c>
      <c r="L537" s="7">
        <f t="shared" si="32"/>
        <v>59670</v>
      </c>
      <c r="M537" s="7">
        <v>-56687</v>
      </c>
      <c r="N537" s="7">
        <v>0</v>
      </c>
      <c r="O537" s="7">
        <v>0</v>
      </c>
      <c r="P537" s="7">
        <f t="shared" si="33"/>
        <v>-56687</v>
      </c>
      <c r="Q537" s="7">
        <f t="shared" si="34"/>
        <v>2983</v>
      </c>
      <c r="R537" s="7">
        <f t="shared" si="35"/>
        <v>2983</v>
      </c>
      <c r="S537" s="5" t="s">
        <v>475</v>
      </c>
      <c r="T537" s="5">
        <v>100801</v>
      </c>
      <c r="U537" s="5" t="s">
        <v>32</v>
      </c>
      <c r="V537" s="5">
        <v>47040001</v>
      </c>
      <c r="W537" s="5" t="s">
        <v>28</v>
      </c>
    </row>
    <row r="538" spans="2:23" x14ac:dyDescent="0.25">
      <c r="B538" s="4">
        <v>53001187</v>
      </c>
      <c r="C538" s="4">
        <v>0</v>
      </c>
      <c r="D538" s="5">
        <v>21040031</v>
      </c>
      <c r="E538" s="4" t="s">
        <v>707</v>
      </c>
      <c r="F538" s="4">
        <v>1061</v>
      </c>
      <c r="G538" s="6">
        <v>42735</v>
      </c>
      <c r="H538" s="7">
        <v>79560</v>
      </c>
      <c r="I538" s="7">
        <v>0</v>
      </c>
      <c r="J538" s="7">
        <v>0</v>
      </c>
      <c r="K538" s="7">
        <v>0</v>
      </c>
      <c r="L538" s="7">
        <f t="shared" si="32"/>
        <v>79560</v>
      </c>
      <c r="M538" s="7">
        <v>-75582</v>
      </c>
      <c r="N538" s="7">
        <v>0</v>
      </c>
      <c r="O538" s="7">
        <v>0</v>
      </c>
      <c r="P538" s="7">
        <f t="shared" si="33"/>
        <v>-75582</v>
      </c>
      <c r="Q538" s="7">
        <f t="shared" si="34"/>
        <v>3978</v>
      </c>
      <c r="R538" s="7">
        <f t="shared" si="35"/>
        <v>3978</v>
      </c>
      <c r="S538" s="5" t="s">
        <v>475</v>
      </c>
      <c r="T538" s="5">
        <v>100801</v>
      </c>
      <c r="U538" s="5" t="s">
        <v>32</v>
      </c>
      <c r="V538" s="5">
        <v>47040001</v>
      </c>
      <c r="W538" s="5" t="s">
        <v>28</v>
      </c>
    </row>
    <row r="539" spans="2:23" x14ac:dyDescent="0.25">
      <c r="B539" s="4">
        <v>53001188</v>
      </c>
      <c r="C539" s="4">
        <v>0</v>
      </c>
      <c r="D539" s="5">
        <v>21040031</v>
      </c>
      <c r="E539" s="4" t="s">
        <v>708</v>
      </c>
      <c r="F539" s="4">
        <v>1061</v>
      </c>
      <c r="G539" s="6">
        <v>42735</v>
      </c>
      <c r="H539" s="7">
        <v>17201</v>
      </c>
      <c r="I539" s="7">
        <v>0</v>
      </c>
      <c r="J539" s="7">
        <v>0</v>
      </c>
      <c r="K539" s="7">
        <v>0</v>
      </c>
      <c r="L539" s="7">
        <f t="shared" si="32"/>
        <v>17201</v>
      </c>
      <c r="M539" s="7">
        <v>-11573</v>
      </c>
      <c r="N539" s="7">
        <v>-2724</v>
      </c>
      <c r="O539" s="7">
        <v>0</v>
      </c>
      <c r="P539" s="7">
        <f t="shared" si="33"/>
        <v>-14297</v>
      </c>
      <c r="Q539" s="7">
        <f t="shared" si="34"/>
        <v>5628</v>
      </c>
      <c r="R539" s="7">
        <f t="shared" si="35"/>
        <v>2904</v>
      </c>
      <c r="S539" s="5" t="s">
        <v>475</v>
      </c>
      <c r="T539" s="5">
        <v>100801</v>
      </c>
      <c r="U539" s="5" t="s">
        <v>32</v>
      </c>
      <c r="V539" s="5">
        <v>47040001</v>
      </c>
      <c r="W539" s="5" t="s">
        <v>28</v>
      </c>
    </row>
    <row r="540" spans="2:23" x14ac:dyDescent="0.25">
      <c r="B540" s="4">
        <v>53001189</v>
      </c>
      <c r="C540" s="4">
        <v>0</v>
      </c>
      <c r="D540" s="5">
        <v>21040031</v>
      </c>
      <c r="E540" s="4" t="s">
        <v>709</v>
      </c>
      <c r="F540" s="4">
        <v>1061</v>
      </c>
      <c r="G540" s="6">
        <v>42735</v>
      </c>
      <c r="H540" s="7">
        <v>10400</v>
      </c>
      <c r="I540" s="7">
        <v>0</v>
      </c>
      <c r="J540" s="7">
        <v>0</v>
      </c>
      <c r="K540" s="7">
        <v>-10400</v>
      </c>
      <c r="L540" s="7">
        <f t="shared" si="32"/>
        <v>0</v>
      </c>
      <c r="M540" s="7">
        <v>-6997</v>
      </c>
      <c r="N540" s="7">
        <v>-943</v>
      </c>
      <c r="O540" s="7">
        <v>7940</v>
      </c>
      <c r="P540" s="7">
        <f t="shared" si="33"/>
        <v>0</v>
      </c>
      <c r="Q540" s="7">
        <f t="shared" si="34"/>
        <v>3403</v>
      </c>
      <c r="R540" s="7">
        <f t="shared" si="35"/>
        <v>0</v>
      </c>
      <c r="S540" s="5" t="s">
        <v>475</v>
      </c>
      <c r="T540" s="5">
        <v>100801</v>
      </c>
      <c r="U540" s="5" t="s">
        <v>32</v>
      </c>
      <c r="V540" s="5">
        <v>47040001</v>
      </c>
      <c r="W540" s="5" t="s">
        <v>28</v>
      </c>
    </row>
    <row r="541" spans="2:23" x14ac:dyDescent="0.25">
      <c r="B541" s="4">
        <v>53001277</v>
      </c>
      <c r="C541" s="4">
        <v>0</v>
      </c>
      <c r="D541" s="5">
        <v>21040031</v>
      </c>
      <c r="E541" s="4" t="s">
        <v>710</v>
      </c>
      <c r="F541" s="4">
        <v>1061</v>
      </c>
      <c r="G541" s="6">
        <v>43103</v>
      </c>
      <c r="H541" s="7">
        <v>14500</v>
      </c>
      <c r="I541" s="7">
        <v>0</v>
      </c>
      <c r="J541" s="7">
        <v>0</v>
      </c>
      <c r="K541" s="7">
        <v>0</v>
      </c>
      <c r="L541" s="7">
        <f t="shared" si="32"/>
        <v>14500</v>
      </c>
      <c r="M541" s="7">
        <v>-13775</v>
      </c>
      <c r="N541" s="7">
        <v>0</v>
      </c>
      <c r="O541" s="7">
        <v>0</v>
      </c>
      <c r="P541" s="7">
        <f t="shared" si="33"/>
        <v>-13775</v>
      </c>
      <c r="Q541" s="7">
        <f t="shared" si="34"/>
        <v>725</v>
      </c>
      <c r="R541" s="7">
        <f t="shared" si="35"/>
        <v>725</v>
      </c>
      <c r="S541" s="5" t="s">
        <v>475</v>
      </c>
      <c r="T541" s="5">
        <v>100801</v>
      </c>
      <c r="U541" s="5" t="s">
        <v>32</v>
      </c>
      <c r="V541" s="5">
        <v>47040001</v>
      </c>
      <c r="W541" s="5" t="s">
        <v>28</v>
      </c>
    </row>
    <row r="542" spans="2:23" x14ac:dyDescent="0.25">
      <c r="B542" s="4">
        <v>53001278</v>
      </c>
      <c r="C542" s="4">
        <v>0</v>
      </c>
      <c r="D542" s="5">
        <v>21040031</v>
      </c>
      <c r="E542" s="4" t="s">
        <v>711</v>
      </c>
      <c r="F542" s="4">
        <v>1061</v>
      </c>
      <c r="G542" s="6">
        <v>43103</v>
      </c>
      <c r="H542" s="7">
        <v>180000</v>
      </c>
      <c r="I542" s="7">
        <v>0</v>
      </c>
      <c r="J542" s="7">
        <v>0</v>
      </c>
      <c r="K542" s="7">
        <v>0</v>
      </c>
      <c r="L542" s="7">
        <f t="shared" si="32"/>
        <v>180000</v>
      </c>
      <c r="M542" s="7">
        <v>-171000</v>
      </c>
      <c r="N542" s="7">
        <v>0</v>
      </c>
      <c r="O542" s="7">
        <v>0</v>
      </c>
      <c r="P542" s="7">
        <f t="shared" si="33"/>
        <v>-171000</v>
      </c>
      <c r="Q542" s="7">
        <f t="shared" si="34"/>
        <v>9000</v>
      </c>
      <c r="R542" s="7">
        <f t="shared" si="35"/>
        <v>9000</v>
      </c>
      <c r="S542" s="5" t="s">
        <v>475</v>
      </c>
      <c r="T542" s="5">
        <v>100801</v>
      </c>
      <c r="U542" s="5" t="s">
        <v>32</v>
      </c>
      <c r="V542" s="5">
        <v>47040001</v>
      </c>
      <c r="W542" s="5" t="s">
        <v>28</v>
      </c>
    </row>
    <row r="543" spans="2:23" x14ac:dyDescent="0.25">
      <c r="B543" s="4">
        <v>53001279</v>
      </c>
      <c r="C543" s="4">
        <v>0</v>
      </c>
      <c r="D543" s="5">
        <v>21040031</v>
      </c>
      <c r="E543" s="4" t="s">
        <v>712</v>
      </c>
      <c r="F543" s="4">
        <v>1061</v>
      </c>
      <c r="G543" s="6">
        <v>43103</v>
      </c>
      <c r="H543" s="7">
        <v>79300</v>
      </c>
      <c r="I543" s="7">
        <v>0</v>
      </c>
      <c r="J543" s="7">
        <v>0</v>
      </c>
      <c r="K543" s="7">
        <v>0</v>
      </c>
      <c r="L543" s="7">
        <f t="shared" si="32"/>
        <v>79300</v>
      </c>
      <c r="M543" s="7">
        <v>-75335</v>
      </c>
      <c r="N543" s="7">
        <v>0</v>
      </c>
      <c r="O543" s="7">
        <v>0</v>
      </c>
      <c r="P543" s="7">
        <f t="shared" si="33"/>
        <v>-75335</v>
      </c>
      <c r="Q543" s="7">
        <f t="shared" si="34"/>
        <v>3965</v>
      </c>
      <c r="R543" s="7">
        <f t="shared" si="35"/>
        <v>3965</v>
      </c>
      <c r="S543" s="5" t="s">
        <v>475</v>
      </c>
      <c r="T543" s="5">
        <v>100801</v>
      </c>
      <c r="U543" s="5" t="s">
        <v>32</v>
      </c>
      <c r="V543" s="5">
        <v>47040001</v>
      </c>
      <c r="W543" s="5" t="s">
        <v>28</v>
      </c>
    </row>
    <row r="544" spans="2:23" x14ac:dyDescent="0.25">
      <c r="B544" s="4">
        <v>53001280</v>
      </c>
      <c r="C544" s="4">
        <v>0</v>
      </c>
      <c r="D544" s="5">
        <v>21040031</v>
      </c>
      <c r="E544" s="4" t="s">
        <v>708</v>
      </c>
      <c r="F544" s="4">
        <v>1061</v>
      </c>
      <c r="G544" s="6">
        <v>43103</v>
      </c>
      <c r="H544" s="7">
        <v>15084</v>
      </c>
      <c r="I544" s="7">
        <v>0</v>
      </c>
      <c r="J544" s="7">
        <v>0</v>
      </c>
      <c r="K544" s="7">
        <v>0</v>
      </c>
      <c r="L544" s="7">
        <f t="shared" si="32"/>
        <v>15084</v>
      </c>
      <c r="M544" s="7">
        <v>-14330</v>
      </c>
      <c r="N544" s="7">
        <v>0</v>
      </c>
      <c r="O544" s="7">
        <v>0</v>
      </c>
      <c r="P544" s="7">
        <f t="shared" si="33"/>
        <v>-14330</v>
      </c>
      <c r="Q544" s="7">
        <f t="shared" si="34"/>
        <v>754</v>
      </c>
      <c r="R544" s="7">
        <f t="shared" si="35"/>
        <v>754</v>
      </c>
      <c r="S544" s="5" t="s">
        <v>475</v>
      </c>
      <c r="T544" s="5">
        <v>100801</v>
      </c>
      <c r="U544" s="5" t="s">
        <v>32</v>
      </c>
      <c r="V544" s="5">
        <v>47040001</v>
      </c>
      <c r="W544" s="5" t="s">
        <v>28</v>
      </c>
    </row>
    <row r="545" spans="2:23" x14ac:dyDescent="0.25">
      <c r="B545" s="4">
        <v>53001281</v>
      </c>
      <c r="C545" s="4">
        <v>0</v>
      </c>
      <c r="D545" s="5">
        <v>21040031</v>
      </c>
      <c r="E545" s="4" t="s">
        <v>713</v>
      </c>
      <c r="F545" s="4">
        <v>1061</v>
      </c>
      <c r="G545" s="6">
        <v>43103</v>
      </c>
      <c r="H545" s="7">
        <v>201000.01</v>
      </c>
      <c r="I545" s="7">
        <v>0</v>
      </c>
      <c r="J545" s="7">
        <v>0</v>
      </c>
      <c r="K545" s="7">
        <v>0</v>
      </c>
      <c r="L545" s="7">
        <f t="shared" si="32"/>
        <v>201000.01</v>
      </c>
      <c r="M545" s="7">
        <v>-190950.01</v>
      </c>
      <c r="N545" s="7">
        <v>0</v>
      </c>
      <c r="O545" s="7">
        <v>0</v>
      </c>
      <c r="P545" s="7">
        <f t="shared" si="33"/>
        <v>-190950.01</v>
      </c>
      <c r="Q545" s="7">
        <f t="shared" si="34"/>
        <v>10050</v>
      </c>
      <c r="R545" s="7">
        <f t="shared" si="35"/>
        <v>10050</v>
      </c>
      <c r="S545" s="5" t="s">
        <v>475</v>
      </c>
      <c r="T545" s="5">
        <v>100801</v>
      </c>
      <c r="U545" s="5" t="s">
        <v>32</v>
      </c>
      <c r="V545" s="5">
        <v>47040001</v>
      </c>
      <c r="W545" s="5" t="s">
        <v>28</v>
      </c>
    </row>
    <row r="546" spans="2:23" x14ac:dyDescent="0.25">
      <c r="B546" s="4">
        <v>53001313</v>
      </c>
      <c r="C546" s="4">
        <v>0</v>
      </c>
      <c r="D546" s="5">
        <v>21040031</v>
      </c>
      <c r="E546" s="4" t="s">
        <v>714</v>
      </c>
      <c r="F546" s="4">
        <v>1061</v>
      </c>
      <c r="G546" s="6">
        <v>43372</v>
      </c>
      <c r="H546" s="7">
        <v>8751</v>
      </c>
      <c r="I546" s="7">
        <v>0</v>
      </c>
      <c r="J546" s="7">
        <v>0</v>
      </c>
      <c r="K546" s="7">
        <v>0</v>
      </c>
      <c r="L546" s="7">
        <f t="shared" si="32"/>
        <v>8751</v>
      </c>
      <c r="M546" s="7">
        <v>-6940</v>
      </c>
      <c r="N546" s="7">
        <v>-1374</v>
      </c>
      <c r="O546" s="7">
        <v>0</v>
      </c>
      <c r="P546" s="7">
        <f t="shared" si="33"/>
        <v>-8314</v>
      </c>
      <c r="Q546" s="7">
        <f t="shared" si="34"/>
        <v>1811</v>
      </c>
      <c r="R546" s="7">
        <f t="shared" si="35"/>
        <v>437</v>
      </c>
      <c r="S546" s="5" t="s">
        <v>475</v>
      </c>
      <c r="T546" s="5">
        <v>100801</v>
      </c>
      <c r="U546" s="5" t="s">
        <v>32</v>
      </c>
      <c r="V546" s="5">
        <v>47040001</v>
      </c>
      <c r="W546" s="5" t="s">
        <v>28</v>
      </c>
    </row>
    <row r="547" spans="2:23" x14ac:dyDescent="0.25">
      <c r="B547" s="4">
        <v>53001333</v>
      </c>
      <c r="C547" s="4">
        <v>0</v>
      </c>
      <c r="D547" s="5">
        <v>21040031</v>
      </c>
      <c r="E547" s="4" t="s">
        <v>715</v>
      </c>
      <c r="F547" s="4">
        <v>1062</v>
      </c>
      <c r="G547" s="6">
        <v>43459</v>
      </c>
      <c r="H547" s="7">
        <v>49099</v>
      </c>
      <c r="I547" s="7">
        <v>0</v>
      </c>
      <c r="J547" s="7">
        <v>0</v>
      </c>
      <c r="K547" s="7">
        <v>0</v>
      </c>
      <c r="L547" s="7">
        <f t="shared" si="32"/>
        <v>49099</v>
      </c>
      <c r="M547" s="7">
        <v>-35229</v>
      </c>
      <c r="N547" s="7">
        <v>-11416</v>
      </c>
      <c r="O547" s="7">
        <v>0</v>
      </c>
      <c r="P547" s="7">
        <f t="shared" si="33"/>
        <v>-46645</v>
      </c>
      <c r="Q547" s="7">
        <f t="shared" si="34"/>
        <v>13870</v>
      </c>
      <c r="R547" s="7">
        <f t="shared" si="35"/>
        <v>2454</v>
      </c>
      <c r="S547" s="5" t="s">
        <v>475</v>
      </c>
      <c r="T547" s="5">
        <v>100802</v>
      </c>
      <c r="U547" s="5" t="s">
        <v>27</v>
      </c>
      <c r="V547" s="5">
        <v>47040001</v>
      </c>
      <c r="W547" s="5" t="s">
        <v>28</v>
      </c>
    </row>
    <row r="548" spans="2:23" x14ac:dyDescent="0.25">
      <c r="B548" s="4">
        <v>53001334</v>
      </c>
      <c r="C548" s="4">
        <v>0</v>
      </c>
      <c r="D548" s="5">
        <v>21040031</v>
      </c>
      <c r="E548" s="4" t="s">
        <v>716</v>
      </c>
      <c r="F548" s="4">
        <v>1062</v>
      </c>
      <c r="G548" s="6">
        <v>43459</v>
      </c>
      <c r="H548" s="7">
        <v>13650</v>
      </c>
      <c r="I548" s="7">
        <v>0</v>
      </c>
      <c r="J548" s="7">
        <v>0</v>
      </c>
      <c r="K548" s="7">
        <v>0</v>
      </c>
      <c r="L548" s="7">
        <f t="shared" si="32"/>
        <v>13650</v>
      </c>
      <c r="M548" s="7">
        <v>-9794</v>
      </c>
      <c r="N548" s="7">
        <v>-3174</v>
      </c>
      <c r="O548" s="7">
        <v>0</v>
      </c>
      <c r="P548" s="7">
        <f t="shared" si="33"/>
        <v>-12968</v>
      </c>
      <c r="Q548" s="7">
        <f t="shared" si="34"/>
        <v>3856</v>
      </c>
      <c r="R548" s="7">
        <f t="shared" si="35"/>
        <v>682</v>
      </c>
      <c r="S548" s="5" t="s">
        <v>475</v>
      </c>
      <c r="T548" s="5">
        <v>100802</v>
      </c>
      <c r="U548" s="5" t="s">
        <v>27</v>
      </c>
      <c r="V548" s="5">
        <v>47040001</v>
      </c>
      <c r="W548" s="5" t="s">
        <v>28</v>
      </c>
    </row>
    <row r="549" spans="2:23" x14ac:dyDescent="0.25">
      <c r="B549" s="4">
        <v>53001385</v>
      </c>
      <c r="C549" s="4">
        <v>0</v>
      </c>
      <c r="D549" s="5">
        <v>21040031</v>
      </c>
      <c r="E549" s="4" t="s">
        <v>717</v>
      </c>
      <c r="F549" s="4">
        <v>1061</v>
      </c>
      <c r="G549" s="6">
        <v>43861</v>
      </c>
      <c r="H549" s="7">
        <v>35000</v>
      </c>
      <c r="I549" s="7">
        <v>0</v>
      </c>
      <c r="J549" s="7">
        <v>0</v>
      </c>
      <c r="K549" s="7">
        <v>0</v>
      </c>
      <c r="L549" s="7">
        <f t="shared" si="32"/>
        <v>35000</v>
      </c>
      <c r="M549" s="7">
        <v>-12932</v>
      </c>
      <c r="N549" s="7">
        <v>-11085</v>
      </c>
      <c r="O549" s="7">
        <v>0</v>
      </c>
      <c r="P549" s="7">
        <f t="shared" si="33"/>
        <v>-24017</v>
      </c>
      <c r="Q549" s="7">
        <f t="shared" si="34"/>
        <v>22068</v>
      </c>
      <c r="R549" s="7">
        <f t="shared" si="35"/>
        <v>10983</v>
      </c>
      <c r="S549" s="5" t="s">
        <v>475</v>
      </c>
      <c r="T549" s="5">
        <v>100801</v>
      </c>
      <c r="U549" s="5" t="s">
        <v>32</v>
      </c>
      <c r="V549" s="5">
        <v>47040001</v>
      </c>
      <c r="W549" s="5" t="s">
        <v>28</v>
      </c>
    </row>
    <row r="550" spans="2:23" x14ac:dyDescent="0.25">
      <c r="B550" s="4">
        <v>53001386</v>
      </c>
      <c r="C550" s="4">
        <v>0</v>
      </c>
      <c r="D550" s="5">
        <v>21040031</v>
      </c>
      <c r="E550" s="4" t="s">
        <v>718</v>
      </c>
      <c r="F550" s="4">
        <v>1061</v>
      </c>
      <c r="G550" s="6">
        <v>43861</v>
      </c>
      <c r="H550" s="7">
        <v>17000</v>
      </c>
      <c r="I550" s="7">
        <v>0</v>
      </c>
      <c r="J550" s="7">
        <v>0</v>
      </c>
      <c r="K550" s="7">
        <v>0</v>
      </c>
      <c r="L550" s="7">
        <f t="shared" si="32"/>
        <v>17000</v>
      </c>
      <c r="M550" s="7">
        <v>-6281</v>
      </c>
      <c r="N550" s="7">
        <v>-5384</v>
      </c>
      <c r="O550" s="7">
        <v>0</v>
      </c>
      <c r="P550" s="7">
        <f t="shared" si="33"/>
        <v>-11665</v>
      </c>
      <c r="Q550" s="7">
        <f t="shared" si="34"/>
        <v>10719</v>
      </c>
      <c r="R550" s="7">
        <f t="shared" si="35"/>
        <v>5335</v>
      </c>
      <c r="S550" s="5" t="s">
        <v>475</v>
      </c>
      <c r="T550" s="5">
        <v>100801</v>
      </c>
      <c r="U550" s="5" t="s">
        <v>32</v>
      </c>
      <c r="V550" s="5">
        <v>47040001</v>
      </c>
      <c r="W550" s="5" t="s">
        <v>28</v>
      </c>
    </row>
    <row r="551" spans="2:23" x14ac:dyDescent="0.25">
      <c r="B551" s="4">
        <v>53001387</v>
      </c>
      <c r="C551" s="4">
        <v>0</v>
      </c>
      <c r="D551" s="5">
        <v>21040031</v>
      </c>
      <c r="E551" s="4" t="s">
        <v>719</v>
      </c>
      <c r="F551" s="4">
        <v>1061</v>
      </c>
      <c r="G551" s="6">
        <v>43861</v>
      </c>
      <c r="H551" s="7">
        <v>320000</v>
      </c>
      <c r="I551" s="7">
        <v>0</v>
      </c>
      <c r="J551" s="7">
        <v>0</v>
      </c>
      <c r="K551" s="7">
        <v>0</v>
      </c>
      <c r="L551" s="7">
        <f t="shared" si="32"/>
        <v>320000</v>
      </c>
      <c r="M551" s="7">
        <v>-118239</v>
      </c>
      <c r="N551" s="7">
        <v>-101349</v>
      </c>
      <c r="O551" s="7">
        <v>0</v>
      </c>
      <c r="P551" s="7">
        <f t="shared" si="33"/>
        <v>-219588</v>
      </c>
      <c r="Q551" s="7">
        <f t="shared" si="34"/>
        <v>201761</v>
      </c>
      <c r="R551" s="7">
        <f t="shared" si="35"/>
        <v>100412</v>
      </c>
      <c r="S551" s="5" t="s">
        <v>475</v>
      </c>
      <c r="T551" s="5">
        <v>100801</v>
      </c>
      <c r="U551" s="5" t="s">
        <v>32</v>
      </c>
      <c r="V551" s="5">
        <v>47040001</v>
      </c>
      <c r="W551" s="5" t="s">
        <v>28</v>
      </c>
    </row>
    <row r="552" spans="2:23" x14ac:dyDescent="0.25">
      <c r="B552" s="4">
        <v>53001388</v>
      </c>
      <c r="C552" s="4">
        <v>0</v>
      </c>
      <c r="D552" s="5">
        <v>21040031</v>
      </c>
      <c r="E552" s="4" t="s">
        <v>720</v>
      </c>
      <c r="F552" s="4">
        <v>1061</v>
      </c>
      <c r="G552" s="6">
        <v>43861</v>
      </c>
      <c r="H552" s="7">
        <v>14000</v>
      </c>
      <c r="I552" s="7">
        <v>0</v>
      </c>
      <c r="J552" s="7">
        <v>0</v>
      </c>
      <c r="K552" s="7">
        <v>0</v>
      </c>
      <c r="L552" s="7">
        <f t="shared" si="32"/>
        <v>14000</v>
      </c>
      <c r="M552" s="7">
        <v>-5173</v>
      </c>
      <c r="N552" s="7">
        <v>-4434</v>
      </c>
      <c r="O552" s="7">
        <v>0</v>
      </c>
      <c r="P552" s="7">
        <f t="shared" si="33"/>
        <v>-9607</v>
      </c>
      <c r="Q552" s="7">
        <f t="shared" si="34"/>
        <v>8827</v>
      </c>
      <c r="R552" s="7">
        <f t="shared" si="35"/>
        <v>4393</v>
      </c>
      <c r="S552" s="5" t="s">
        <v>475</v>
      </c>
      <c r="T552" s="5">
        <v>100801</v>
      </c>
      <c r="U552" s="5" t="s">
        <v>32</v>
      </c>
      <c r="V552" s="5">
        <v>47040001</v>
      </c>
      <c r="W552" s="5" t="s">
        <v>28</v>
      </c>
    </row>
    <row r="553" spans="2:23" x14ac:dyDescent="0.25">
      <c r="B553" s="4">
        <v>53001389</v>
      </c>
      <c r="C553" s="4">
        <v>0</v>
      </c>
      <c r="D553" s="5">
        <v>21040031</v>
      </c>
      <c r="E553" s="4" t="s">
        <v>721</v>
      </c>
      <c r="F553" s="4">
        <v>1061</v>
      </c>
      <c r="G553" s="6">
        <v>43861</v>
      </c>
      <c r="H553" s="7">
        <v>14000</v>
      </c>
      <c r="I553" s="7">
        <v>0</v>
      </c>
      <c r="J553" s="7">
        <v>0</v>
      </c>
      <c r="K553" s="7">
        <v>0</v>
      </c>
      <c r="L553" s="7">
        <f t="shared" si="32"/>
        <v>14000</v>
      </c>
      <c r="M553" s="7">
        <v>-5173</v>
      </c>
      <c r="N553" s="7">
        <v>-4434</v>
      </c>
      <c r="O553" s="7">
        <v>0</v>
      </c>
      <c r="P553" s="7">
        <f t="shared" si="33"/>
        <v>-9607</v>
      </c>
      <c r="Q553" s="7">
        <f t="shared" si="34"/>
        <v>8827</v>
      </c>
      <c r="R553" s="7">
        <f t="shared" si="35"/>
        <v>4393</v>
      </c>
      <c r="S553" s="5" t="s">
        <v>475</v>
      </c>
      <c r="T553" s="5">
        <v>100801</v>
      </c>
      <c r="U553" s="5" t="s">
        <v>32</v>
      </c>
      <c r="V553" s="5">
        <v>47040001</v>
      </c>
      <c r="W553" s="5" t="s">
        <v>28</v>
      </c>
    </row>
    <row r="554" spans="2:23" x14ac:dyDescent="0.25">
      <c r="B554" s="4">
        <v>53001471</v>
      </c>
      <c r="C554" s="4">
        <v>0</v>
      </c>
      <c r="D554" s="5">
        <v>21040031</v>
      </c>
      <c r="E554" s="4" t="s">
        <v>722</v>
      </c>
      <c r="F554" s="4">
        <v>1061</v>
      </c>
      <c r="G554" s="6">
        <v>44377</v>
      </c>
      <c r="H554" s="7">
        <v>0</v>
      </c>
      <c r="I554" s="7">
        <v>-0.01</v>
      </c>
      <c r="J554" s="7">
        <v>50000.01</v>
      </c>
      <c r="K554" s="7">
        <v>0</v>
      </c>
      <c r="L554" s="7">
        <f t="shared" si="32"/>
        <v>50000</v>
      </c>
      <c r="M554" s="7">
        <v>0</v>
      </c>
      <c r="N554" s="7">
        <v>-11929</v>
      </c>
      <c r="O554" s="7">
        <v>0</v>
      </c>
      <c r="P554" s="7">
        <f t="shared" si="33"/>
        <v>-11929</v>
      </c>
      <c r="Q554" s="7">
        <f t="shared" si="34"/>
        <v>0</v>
      </c>
      <c r="R554" s="7">
        <f t="shared" si="35"/>
        <v>38071</v>
      </c>
      <c r="S554" s="5" t="s">
        <v>475</v>
      </c>
      <c r="T554" s="5">
        <v>100801</v>
      </c>
      <c r="U554" s="5" t="s">
        <v>32</v>
      </c>
      <c r="V554" s="5">
        <v>47040001</v>
      </c>
      <c r="W554" s="5" t="s">
        <v>28</v>
      </c>
    </row>
    <row r="555" spans="2:23" x14ac:dyDescent="0.25">
      <c r="B555" s="4">
        <v>53001472</v>
      </c>
      <c r="C555" s="4">
        <v>0</v>
      </c>
      <c r="D555" s="5">
        <v>21040031</v>
      </c>
      <c r="E555" s="4" t="s">
        <v>723</v>
      </c>
      <c r="F555" s="4">
        <v>1061</v>
      </c>
      <c r="G555" s="6">
        <v>44377</v>
      </c>
      <c r="H555" s="7">
        <v>0</v>
      </c>
      <c r="I555" s="7">
        <v>-0.01</v>
      </c>
      <c r="J555" s="7">
        <v>7034.01</v>
      </c>
      <c r="K555" s="7">
        <v>0</v>
      </c>
      <c r="L555" s="7">
        <f t="shared" si="32"/>
        <v>7034</v>
      </c>
      <c r="M555" s="7">
        <v>0</v>
      </c>
      <c r="N555" s="7">
        <v>-1678</v>
      </c>
      <c r="O555" s="7">
        <v>0</v>
      </c>
      <c r="P555" s="7">
        <f t="shared" si="33"/>
        <v>-1678</v>
      </c>
      <c r="Q555" s="7">
        <f t="shared" si="34"/>
        <v>0</v>
      </c>
      <c r="R555" s="7">
        <f t="shared" si="35"/>
        <v>5356</v>
      </c>
      <c r="S555" s="5" t="s">
        <v>475</v>
      </c>
      <c r="T555" s="5">
        <v>100801</v>
      </c>
      <c r="U555" s="5" t="s">
        <v>32</v>
      </c>
      <c r="V555" s="5">
        <v>47040001</v>
      </c>
      <c r="W555" s="5" t="s">
        <v>28</v>
      </c>
    </row>
    <row r="556" spans="2:23" x14ac:dyDescent="0.25">
      <c r="B556" s="4">
        <v>53001473</v>
      </c>
      <c r="C556" s="4">
        <v>0</v>
      </c>
      <c r="D556" s="5">
        <v>21040031</v>
      </c>
      <c r="E556" s="4" t="s">
        <v>724</v>
      </c>
      <c r="F556" s="4">
        <v>1061</v>
      </c>
      <c r="G556" s="6">
        <v>44377</v>
      </c>
      <c r="H556" s="7">
        <v>0</v>
      </c>
      <c r="I556" s="7">
        <v>-0.01</v>
      </c>
      <c r="J556" s="7">
        <v>454350.01</v>
      </c>
      <c r="K556" s="7">
        <v>0</v>
      </c>
      <c r="L556" s="7">
        <f t="shared" si="32"/>
        <v>454350</v>
      </c>
      <c r="M556" s="7">
        <v>0</v>
      </c>
      <c r="N556" s="7">
        <v>-108401</v>
      </c>
      <c r="O556" s="7">
        <v>0</v>
      </c>
      <c r="P556" s="7">
        <f t="shared" si="33"/>
        <v>-108401</v>
      </c>
      <c r="Q556" s="7">
        <f t="shared" si="34"/>
        <v>0</v>
      </c>
      <c r="R556" s="7">
        <f t="shared" si="35"/>
        <v>345949</v>
      </c>
      <c r="S556" s="5" t="s">
        <v>475</v>
      </c>
      <c r="T556" s="5">
        <v>100801</v>
      </c>
      <c r="U556" s="5" t="s">
        <v>32</v>
      </c>
      <c r="V556" s="5">
        <v>47040001</v>
      </c>
      <c r="W556" s="5" t="s">
        <v>28</v>
      </c>
    </row>
    <row r="557" spans="2:23" x14ac:dyDescent="0.25">
      <c r="B557" s="4">
        <v>53001474</v>
      </c>
      <c r="C557" s="4">
        <v>0</v>
      </c>
      <c r="D557" s="5">
        <v>21040031</v>
      </c>
      <c r="E557" s="4" t="s">
        <v>725</v>
      </c>
      <c r="F557" s="4">
        <v>1061</v>
      </c>
      <c r="G557" s="6">
        <v>44377</v>
      </c>
      <c r="H557" s="7">
        <v>0</v>
      </c>
      <c r="I557" s="7">
        <v>-0.01</v>
      </c>
      <c r="J557" s="7">
        <v>13550.01</v>
      </c>
      <c r="K557" s="7">
        <v>0</v>
      </c>
      <c r="L557" s="7">
        <f t="shared" si="32"/>
        <v>13550</v>
      </c>
      <c r="M557" s="7">
        <v>0</v>
      </c>
      <c r="N557" s="7">
        <v>-3233</v>
      </c>
      <c r="O557" s="7">
        <v>0</v>
      </c>
      <c r="P557" s="7">
        <f t="shared" si="33"/>
        <v>-3233</v>
      </c>
      <c r="Q557" s="7">
        <f t="shared" si="34"/>
        <v>0</v>
      </c>
      <c r="R557" s="7">
        <f t="shared" si="35"/>
        <v>10317</v>
      </c>
      <c r="S557" s="5" t="s">
        <v>475</v>
      </c>
      <c r="T557" s="5">
        <v>100801</v>
      </c>
      <c r="U557" s="5" t="s">
        <v>32</v>
      </c>
      <c r="V557" s="5">
        <v>47040001</v>
      </c>
      <c r="W557" s="5" t="s">
        <v>28</v>
      </c>
    </row>
    <row r="558" spans="2:23" x14ac:dyDescent="0.25">
      <c r="B558" s="4">
        <v>53001475</v>
      </c>
      <c r="C558" s="4">
        <v>0</v>
      </c>
      <c r="D558" s="5">
        <v>21040031</v>
      </c>
      <c r="E558" s="4" t="s">
        <v>720</v>
      </c>
      <c r="F558" s="4">
        <v>1061</v>
      </c>
      <c r="G558" s="6">
        <v>44377</v>
      </c>
      <c r="H558" s="7">
        <v>0</v>
      </c>
      <c r="I558" s="7">
        <v>-0.01</v>
      </c>
      <c r="J558" s="7">
        <v>16800.009999999998</v>
      </c>
      <c r="K558" s="7">
        <v>0</v>
      </c>
      <c r="L558" s="7">
        <f t="shared" si="32"/>
        <v>16800</v>
      </c>
      <c r="M558" s="7">
        <v>0</v>
      </c>
      <c r="N558" s="7">
        <v>-4008</v>
      </c>
      <c r="O558" s="7">
        <v>0</v>
      </c>
      <c r="P558" s="7">
        <f t="shared" si="33"/>
        <v>-4008</v>
      </c>
      <c r="Q558" s="7">
        <f t="shared" si="34"/>
        <v>0</v>
      </c>
      <c r="R558" s="7">
        <f t="shared" si="35"/>
        <v>12792</v>
      </c>
      <c r="S558" s="5" t="s">
        <v>475</v>
      </c>
      <c r="T558" s="5">
        <v>100801</v>
      </c>
      <c r="U558" s="5" t="s">
        <v>32</v>
      </c>
      <c r="V558" s="5">
        <v>47040001</v>
      </c>
      <c r="W558" s="5" t="s">
        <v>28</v>
      </c>
    </row>
    <row r="559" spans="2:23" x14ac:dyDescent="0.25">
      <c r="B559" s="4">
        <v>53001476</v>
      </c>
      <c r="C559" s="4">
        <v>0</v>
      </c>
      <c r="D559" s="5">
        <v>21040031</v>
      </c>
      <c r="E559" s="4" t="s">
        <v>721</v>
      </c>
      <c r="F559" s="4">
        <v>1061</v>
      </c>
      <c r="G559" s="6">
        <v>44377</v>
      </c>
      <c r="H559" s="7">
        <v>0</v>
      </c>
      <c r="I559" s="7">
        <v>-0.01</v>
      </c>
      <c r="J559" s="7">
        <v>15508.01</v>
      </c>
      <c r="K559" s="7">
        <v>0</v>
      </c>
      <c r="L559" s="7">
        <f t="shared" si="32"/>
        <v>15508</v>
      </c>
      <c r="M559" s="7">
        <v>0</v>
      </c>
      <c r="N559" s="7">
        <v>-3700</v>
      </c>
      <c r="O559" s="7">
        <v>0</v>
      </c>
      <c r="P559" s="7">
        <f t="shared" si="33"/>
        <v>-3700</v>
      </c>
      <c r="Q559" s="7">
        <f t="shared" si="34"/>
        <v>0</v>
      </c>
      <c r="R559" s="7">
        <f t="shared" si="35"/>
        <v>11808</v>
      </c>
      <c r="S559" s="5" t="s">
        <v>475</v>
      </c>
      <c r="T559" s="5">
        <v>100801</v>
      </c>
      <c r="U559" s="5" t="s">
        <v>32</v>
      </c>
      <c r="V559" s="5">
        <v>47040001</v>
      </c>
      <c r="W559" s="5" t="s">
        <v>28</v>
      </c>
    </row>
    <row r="560" spans="2:23" x14ac:dyDescent="0.25">
      <c r="B560" s="4">
        <v>53001477</v>
      </c>
      <c r="C560" s="4">
        <v>0</v>
      </c>
      <c r="D560" s="5">
        <v>21040031</v>
      </c>
      <c r="E560" s="4" t="s">
        <v>726</v>
      </c>
      <c r="F560" s="4">
        <v>1061</v>
      </c>
      <c r="G560" s="6">
        <v>44377</v>
      </c>
      <c r="H560" s="7">
        <v>0</v>
      </c>
      <c r="I560" s="7">
        <v>-0.01</v>
      </c>
      <c r="J560" s="7">
        <v>16500.009999999998</v>
      </c>
      <c r="K560" s="7">
        <v>0</v>
      </c>
      <c r="L560" s="7">
        <f t="shared" si="32"/>
        <v>16500</v>
      </c>
      <c r="M560" s="7">
        <v>0</v>
      </c>
      <c r="N560" s="7">
        <v>-3937</v>
      </c>
      <c r="O560" s="7">
        <v>0</v>
      </c>
      <c r="P560" s="7">
        <f t="shared" si="33"/>
        <v>-3937</v>
      </c>
      <c r="Q560" s="7">
        <f t="shared" si="34"/>
        <v>0</v>
      </c>
      <c r="R560" s="7">
        <f t="shared" si="35"/>
        <v>12563</v>
      </c>
      <c r="S560" s="5" t="s">
        <v>475</v>
      </c>
      <c r="T560" s="5">
        <v>100801</v>
      </c>
      <c r="U560" s="5" t="s">
        <v>32</v>
      </c>
      <c r="V560" s="5">
        <v>47040001</v>
      </c>
      <c r="W560" s="5" t="s">
        <v>28</v>
      </c>
    </row>
    <row r="561" spans="2:23" x14ac:dyDescent="0.25">
      <c r="B561" s="4">
        <v>53001478</v>
      </c>
      <c r="C561" s="4">
        <v>0</v>
      </c>
      <c r="D561" s="5">
        <v>21040031</v>
      </c>
      <c r="E561" s="4" t="s">
        <v>727</v>
      </c>
      <c r="F561" s="4">
        <v>1061</v>
      </c>
      <c r="G561" s="6">
        <v>44377</v>
      </c>
      <c r="H561" s="7">
        <v>0</v>
      </c>
      <c r="I561" s="7">
        <v>-0.01</v>
      </c>
      <c r="J561" s="7">
        <v>52500.01</v>
      </c>
      <c r="K561" s="7">
        <v>0</v>
      </c>
      <c r="L561" s="7">
        <f t="shared" si="32"/>
        <v>52500</v>
      </c>
      <c r="M561" s="7">
        <v>0</v>
      </c>
      <c r="N561" s="7">
        <v>-12526</v>
      </c>
      <c r="O561" s="7">
        <v>0</v>
      </c>
      <c r="P561" s="7">
        <f t="shared" si="33"/>
        <v>-12526</v>
      </c>
      <c r="Q561" s="7">
        <f t="shared" si="34"/>
        <v>0</v>
      </c>
      <c r="R561" s="7">
        <f t="shared" si="35"/>
        <v>39974</v>
      </c>
      <c r="S561" s="5" t="s">
        <v>475</v>
      </c>
      <c r="T561" s="5">
        <v>100801</v>
      </c>
      <c r="U561" s="5" t="s">
        <v>32</v>
      </c>
      <c r="V561" s="5">
        <v>47040001</v>
      </c>
      <c r="W561" s="5" t="s">
        <v>28</v>
      </c>
    </row>
    <row r="562" spans="2:23" x14ac:dyDescent="0.25">
      <c r="B562" s="4">
        <v>53001479</v>
      </c>
      <c r="C562" s="4">
        <v>0</v>
      </c>
      <c r="D562" s="5">
        <v>21040031</v>
      </c>
      <c r="E562" s="4" t="s">
        <v>722</v>
      </c>
      <c r="F562" s="4">
        <v>1061</v>
      </c>
      <c r="G562" s="6">
        <v>44377</v>
      </c>
      <c r="H562" s="7">
        <v>0</v>
      </c>
      <c r="I562" s="7">
        <v>-0.45</v>
      </c>
      <c r="J562" s="7">
        <v>50000.45</v>
      </c>
      <c r="K562" s="7">
        <v>0</v>
      </c>
      <c r="L562" s="7">
        <f t="shared" si="32"/>
        <v>50000</v>
      </c>
      <c r="M562" s="7">
        <v>0</v>
      </c>
      <c r="N562" s="7">
        <v>-11929</v>
      </c>
      <c r="O562" s="7">
        <v>0</v>
      </c>
      <c r="P562" s="7">
        <f t="shared" si="33"/>
        <v>-11929</v>
      </c>
      <c r="Q562" s="7">
        <f t="shared" si="34"/>
        <v>0</v>
      </c>
      <c r="R562" s="7">
        <f t="shared" si="35"/>
        <v>38071</v>
      </c>
      <c r="S562" s="5" t="s">
        <v>475</v>
      </c>
      <c r="T562" s="5">
        <v>100801</v>
      </c>
      <c r="U562" s="5" t="s">
        <v>32</v>
      </c>
      <c r="V562" s="5">
        <v>47040001</v>
      </c>
      <c r="W562" s="5" t="s">
        <v>28</v>
      </c>
    </row>
    <row r="563" spans="2:23" x14ac:dyDescent="0.25">
      <c r="B563" s="4">
        <v>53001520</v>
      </c>
      <c r="C563" s="4">
        <v>0</v>
      </c>
      <c r="D563" s="5">
        <v>21040031</v>
      </c>
      <c r="E563" s="4" t="s">
        <v>728</v>
      </c>
      <c r="F563" s="4">
        <v>1062</v>
      </c>
      <c r="G563" s="6">
        <v>44579</v>
      </c>
      <c r="H563" s="7">
        <v>0</v>
      </c>
      <c r="I563" s="7">
        <v>61000</v>
      </c>
      <c r="J563" s="7">
        <v>0</v>
      </c>
      <c r="K563" s="7">
        <v>0</v>
      </c>
      <c r="L563" s="7">
        <f t="shared" si="32"/>
        <v>61000</v>
      </c>
      <c r="M563" s="7">
        <v>0</v>
      </c>
      <c r="N563" s="7">
        <v>-3863</v>
      </c>
      <c r="O563" s="7">
        <v>0</v>
      </c>
      <c r="P563" s="7">
        <f t="shared" si="33"/>
        <v>-3863</v>
      </c>
      <c r="Q563" s="7">
        <f t="shared" si="34"/>
        <v>0</v>
      </c>
      <c r="R563" s="7">
        <f t="shared" si="35"/>
        <v>57137</v>
      </c>
      <c r="S563" s="5" t="s">
        <v>475</v>
      </c>
      <c r="T563" s="5">
        <v>100802</v>
      </c>
      <c r="U563" s="5" t="s">
        <v>27</v>
      </c>
      <c r="V563" s="5">
        <v>47040001</v>
      </c>
      <c r="W563" s="5" t="s">
        <v>28</v>
      </c>
    </row>
    <row r="564" spans="2:23" x14ac:dyDescent="0.25">
      <c r="B564" s="4">
        <v>53001521</v>
      </c>
      <c r="C564" s="4">
        <v>0</v>
      </c>
      <c r="D564" s="5">
        <v>21040031</v>
      </c>
      <c r="E564" s="4" t="s">
        <v>662</v>
      </c>
      <c r="F564" s="4">
        <v>1062</v>
      </c>
      <c r="G564" s="6">
        <v>44565</v>
      </c>
      <c r="H564" s="7">
        <v>0</v>
      </c>
      <c r="I564" s="7">
        <v>535015</v>
      </c>
      <c r="J564" s="7">
        <v>0</v>
      </c>
      <c r="K564" s="7">
        <v>0</v>
      </c>
      <c r="L564" s="7">
        <f t="shared" si="32"/>
        <v>535015</v>
      </c>
      <c r="M564" s="7">
        <v>0</v>
      </c>
      <c r="N564" s="7">
        <v>-40383</v>
      </c>
      <c r="O564" s="7">
        <v>0</v>
      </c>
      <c r="P564" s="7">
        <f t="shared" si="33"/>
        <v>-40383</v>
      </c>
      <c r="Q564" s="7">
        <f t="shared" si="34"/>
        <v>0</v>
      </c>
      <c r="R564" s="7">
        <f t="shared" si="35"/>
        <v>494632</v>
      </c>
      <c r="S564" s="5" t="s">
        <v>475</v>
      </c>
      <c r="T564" s="5">
        <v>100802</v>
      </c>
      <c r="U564" s="5" t="s">
        <v>27</v>
      </c>
      <c r="V564" s="5">
        <v>47040001</v>
      </c>
      <c r="W564" s="5" t="s">
        <v>28</v>
      </c>
    </row>
    <row r="565" spans="2:23" x14ac:dyDescent="0.25">
      <c r="B565" s="4">
        <v>53001535</v>
      </c>
      <c r="C565" s="4">
        <v>0</v>
      </c>
      <c r="D565" s="5">
        <v>21040031</v>
      </c>
      <c r="E565" s="4" t="s">
        <v>729</v>
      </c>
      <c r="F565" s="4">
        <v>1061</v>
      </c>
      <c r="G565" s="6">
        <v>44651</v>
      </c>
      <c r="H565" s="7">
        <v>0</v>
      </c>
      <c r="I565" s="7">
        <v>252000</v>
      </c>
      <c r="J565" s="7">
        <v>0</v>
      </c>
      <c r="K565" s="7">
        <v>0</v>
      </c>
      <c r="L565" s="7">
        <f t="shared" si="32"/>
        <v>252000</v>
      </c>
      <c r="M565" s="7">
        <v>0</v>
      </c>
      <c r="N565" s="7">
        <v>-219</v>
      </c>
      <c r="O565" s="7">
        <v>0</v>
      </c>
      <c r="P565" s="7">
        <f t="shared" si="33"/>
        <v>-219</v>
      </c>
      <c r="Q565" s="7">
        <f t="shared" si="34"/>
        <v>0</v>
      </c>
      <c r="R565" s="7">
        <f t="shared" si="35"/>
        <v>251781</v>
      </c>
      <c r="S565" s="5" t="s">
        <v>475</v>
      </c>
      <c r="T565" s="5">
        <v>100801</v>
      </c>
      <c r="U565" s="5" t="s">
        <v>32</v>
      </c>
      <c r="V565" s="5">
        <v>47040001</v>
      </c>
      <c r="W565" s="5" t="s">
        <v>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91F21-C178-4A28-BCE9-412EDA748A11}">
  <dimension ref="B2:W17"/>
  <sheetViews>
    <sheetView topLeftCell="C1" workbookViewId="0">
      <selection activeCell="F21" sqref="F21"/>
    </sheetView>
  </sheetViews>
  <sheetFormatPr defaultRowHeight="15" x14ac:dyDescent="0.25"/>
  <cols>
    <col min="2" max="2" width="9" bestFit="1" customWidth="1"/>
    <col min="3" max="3" width="10.42578125" bestFit="1" customWidth="1"/>
    <col min="5" max="5" width="42" customWidth="1"/>
    <col min="6" max="6" width="7" bestFit="1" customWidth="1"/>
    <col min="7" max="7" width="12.7109375" bestFit="1" customWidth="1"/>
    <col min="8" max="8" width="20.140625" bestFit="1" customWidth="1"/>
    <col min="9" max="9" width="15.5703125" bestFit="1" customWidth="1"/>
    <col min="10" max="10" width="17.85546875" bestFit="1" customWidth="1"/>
    <col min="11" max="11" width="15.5703125" bestFit="1" customWidth="1"/>
    <col min="12" max="12" width="19.85546875" bestFit="1" customWidth="1"/>
    <col min="13" max="13" width="18.85546875" customWidth="1"/>
    <col min="14" max="14" width="17.85546875" customWidth="1"/>
    <col min="15" max="15" width="14.5703125" customWidth="1"/>
    <col min="16" max="16" width="18.85546875" customWidth="1"/>
    <col min="17" max="17" width="28.140625" customWidth="1"/>
    <col min="18" max="18" width="29.140625" customWidth="1"/>
    <col min="19" max="19" width="16.42578125" customWidth="1"/>
    <col min="21" max="21" width="24.5703125" bestFit="1" customWidth="1"/>
  </cols>
  <sheetData>
    <row r="2" spans="2:23" x14ac:dyDescent="0.25">
      <c r="B2" s="1" t="s">
        <v>0</v>
      </c>
    </row>
    <row r="3" spans="2:23" x14ac:dyDescent="0.25">
      <c r="B3" s="2" t="s">
        <v>1</v>
      </c>
      <c r="C3" s="2" t="s">
        <v>2</v>
      </c>
      <c r="R3" t="s">
        <v>3</v>
      </c>
    </row>
    <row r="4" spans="2:23" x14ac:dyDescent="0.25"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  <c r="Q4" s="3" t="s">
        <v>19</v>
      </c>
      <c r="R4" s="3" t="str">
        <f>C3</f>
        <v>31.03.2022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</row>
    <row r="5" spans="2:23" x14ac:dyDescent="0.25">
      <c r="B5" s="4">
        <v>60000382</v>
      </c>
      <c r="C5" s="4">
        <v>0</v>
      </c>
      <c r="D5" s="5">
        <v>21050001</v>
      </c>
      <c r="E5" s="4" t="s">
        <v>730</v>
      </c>
      <c r="F5" s="4">
        <v>1061</v>
      </c>
      <c r="G5" s="6">
        <v>38800</v>
      </c>
      <c r="H5" s="7">
        <v>259180</v>
      </c>
      <c r="I5" s="7">
        <v>0</v>
      </c>
      <c r="J5" s="7">
        <v>0</v>
      </c>
      <c r="K5" s="7">
        <v>0</v>
      </c>
      <c r="L5" s="7">
        <f t="shared" ref="L5:L17" si="0">SUM(H5:K5)</f>
        <v>259180</v>
      </c>
      <c r="M5" s="7">
        <v>-246221</v>
      </c>
      <c r="N5" s="7">
        <v>0</v>
      </c>
      <c r="O5" s="7">
        <v>0</v>
      </c>
      <c r="P5" s="7">
        <f t="shared" ref="P5:P17" si="1">SUM(M5:O5)</f>
        <v>-246221</v>
      </c>
      <c r="Q5" s="7">
        <f t="shared" ref="Q5:Q17" si="2">H5+M5</f>
        <v>12959</v>
      </c>
      <c r="R5" s="7">
        <f t="shared" ref="R5:R17" si="3">L5+P5</f>
        <v>12959</v>
      </c>
      <c r="S5" s="5" t="s">
        <v>731</v>
      </c>
      <c r="T5" s="5">
        <v>100801</v>
      </c>
      <c r="U5" s="5" t="s">
        <v>32</v>
      </c>
      <c r="V5" s="5">
        <v>47050021</v>
      </c>
      <c r="W5" s="5" t="s">
        <v>28</v>
      </c>
    </row>
    <row r="6" spans="2:23" x14ac:dyDescent="0.25">
      <c r="B6" s="4">
        <v>60000418</v>
      </c>
      <c r="C6" s="4">
        <v>0</v>
      </c>
      <c r="D6" s="5">
        <v>21050001</v>
      </c>
      <c r="E6" s="4" t="s">
        <v>732</v>
      </c>
      <c r="F6" s="4">
        <v>1061</v>
      </c>
      <c r="G6" s="6">
        <v>38546</v>
      </c>
      <c r="H6" s="7">
        <v>538912</v>
      </c>
      <c r="I6" s="7">
        <v>0</v>
      </c>
      <c r="J6" s="7">
        <v>0</v>
      </c>
      <c r="K6" s="7">
        <v>0</v>
      </c>
      <c r="L6" s="7">
        <f t="shared" si="0"/>
        <v>538912</v>
      </c>
      <c r="M6" s="7">
        <v>-511966</v>
      </c>
      <c r="N6" s="7">
        <v>0</v>
      </c>
      <c r="O6" s="7">
        <v>0</v>
      </c>
      <c r="P6" s="7">
        <f t="shared" si="1"/>
        <v>-511966</v>
      </c>
      <c r="Q6" s="7">
        <f t="shared" si="2"/>
        <v>26946</v>
      </c>
      <c r="R6" s="7">
        <f t="shared" si="3"/>
        <v>26946</v>
      </c>
      <c r="S6" s="5" t="s">
        <v>731</v>
      </c>
      <c r="T6" s="5">
        <v>100801</v>
      </c>
      <c r="U6" s="5" t="s">
        <v>32</v>
      </c>
      <c r="V6" s="5">
        <v>47050021</v>
      </c>
      <c r="W6" s="5" t="s">
        <v>28</v>
      </c>
    </row>
    <row r="7" spans="2:23" x14ac:dyDescent="0.25">
      <c r="B7" s="4">
        <v>60000497</v>
      </c>
      <c r="C7" s="4">
        <v>0</v>
      </c>
      <c r="D7" s="5">
        <v>21050001</v>
      </c>
      <c r="E7" s="4" t="s">
        <v>733</v>
      </c>
      <c r="F7" s="4">
        <v>1061</v>
      </c>
      <c r="G7" s="6">
        <v>41000</v>
      </c>
      <c r="H7" s="7">
        <v>377500</v>
      </c>
      <c r="I7" s="7">
        <v>0</v>
      </c>
      <c r="J7" s="7">
        <v>0</v>
      </c>
      <c r="K7" s="7">
        <v>0</v>
      </c>
      <c r="L7" s="7">
        <f t="shared" si="0"/>
        <v>377500</v>
      </c>
      <c r="M7" s="7">
        <v>-358625</v>
      </c>
      <c r="N7" s="7">
        <v>0</v>
      </c>
      <c r="O7" s="7">
        <v>0</v>
      </c>
      <c r="P7" s="7">
        <f t="shared" si="1"/>
        <v>-358625</v>
      </c>
      <c r="Q7" s="7">
        <f t="shared" si="2"/>
        <v>18875</v>
      </c>
      <c r="R7" s="7">
        <f t="shared" si="3"/>
        <v>18875</v>
      </c>
      <c r="S7" s="5" t="s">
        <v>731</v>
      </c>
      <c r="T7" s="5">
        <v>100801</v>
      </c>
      <c r="U7" s="5" t="s">
        <v>32</v>
      </c>
      <c r="V7" s="5">
        <v>47050021</v>
      </c>
      <c r="W7" s="5" t="s">
        <v>28</v>
      </c>
    </row>
    <row r="8" spans="2:23" x14ac:dyDescent="0.25">
      <c r="B8" s="4">
        <v>60000510</v>
      </c>
      <c r="C8" s="4">
        <v>0</v>
      </c>
      <c r="D8" s="5">
        <v>21050001</v>
      </c>
      <c r="E8" s="4" t="s">
        <v>734</v>
      </c>
      <c r="F8" s="4">
        <v>1061</v>
      </c>
      <c r="G8" s="6">
        <v>41000</v>
      </c>
      <c r="H8" s="7">
        <v>435765</v>
      </c>
      <c r="I8" s="7">
        <v>0</v>
      </c>
      <c r="J8" s="7">
        <v>0</v>
      </c>
      <c r="K8" s="7">
        <v>0</v>
      </c>
      <c r="L8" s="7">
        <f t="shared" si="0"/>
        <v>435765</v>
      </c>
      <c r="M8" s="7">
        <v>-413977</v>
      </c>
      <c r="N8" s="7">
        <v>0</v>
      </c>
      <c r="O8" s="7">
        <v>0</v>
      </c>
      <c r="P8" s="7">
        <f t="shared" si="1"/>
        <v>-413977</v>
      </c>
      <c r="Q8" s="7">
        <f t="shared" si="2"/>
        <v>21788</v>
      </c>
      <c r="R8" s="7">
        <f t="shared" si="3"/>
        <v>21788</v>
      </c>
      <c r="S8" s="5" t="s">
        <v>731</v>
      </c>
      <c r="T8" s="5">
        <v>100801</v>
      </c>
      <c r="U8" s="5" t="s">
        <v>32</v>
      </c>
      <c r="V8" s="5">
        <v>47050021</v>
      </c>
      <c r="W8" s="5" t="s">
        <v>28</v>
      </c>
    </row>
    <row r="9" spans="2:23" x14ac:dyDescent="0.25">
      <c r="B9" s="4">
        <v>60000522</v>
      </c>
      <c r="C9" s="4">
        <v>0</v>
      </c>
      <c r="D9" s="5">
        <v>21050001</v>
      </c>
      <c r="E9" s="4" t="s">
        <v>735</v>
      </c>
      <c r="F9" s="4">
        <v>1062</v>
      </c>
      <c r="G9" s="6">
        <v>39703</v>
      </c>
      <c r="H9" s="7">
        <v>630000</v>
      </c>
      <c r="I9" s="7">
        <v>0</v>
      </c>
      <c r="J9" s="7">
        <v>0</v>
      </c>
      <c r="K9" s="7">
        <v>0</v>
      </c>
      <c r="L9" s="7">
        <f t="shared" si="0"/>
        <v>630000</v>
      </c>
      <c r="M9" s="7">
        <v>-598500</v>
      </c>
      <c r="N9" s="7">
        <v>0</v>
      </c>
      <c r="O9" s="7">
        <v>0</v>
      </c>
      <c r="P9" s="7">
        <f t="shared" si="1"/>
        <v>-598500</v>
      </c>
      <c r="Q9" s="7">
        <f t="shared" si="2"/>
        <v>31500</v>
      </c>
      <c r="R9" s="7">
        <f t="shared" si="3"/>
        <v>31500</v>
      </c>
      <c r="S9" s="5" t="s">
        <v>731</v>
      </c>
      <c r="T9" s="5">
        <v>100802</v>
      </c>
      <c r="U9" s="5" t="s">
        <v>27</v>
      </c>
      <c r="V9" s="5">
        <v>47050021</v>
      </c>
      <c r="W9" s="5" t="s">
        <v>28</v>
      </c>
    </row>
    <row r="10" spans="2:23" x14ac:dyDescent="0.25">
      <c r="B10" s="4">
        <v>60000523</v>
      </c>
      <c r="C10" s="4">
        <v>0</v>
      </c>
      <c r="D10" s="5">
        <v>21050001</v>
      </c>
      <c r="E10" s="4" t="s">
        <v>735</v>
      </c>
      <c r="F10" s="4">
        <v>1062</v>
      </c>
      <c r="G10" s="6">
        <v>39703</v>
      </c>
      <c r="H10" s="7">
        <v>630000</v>
      </c>
      <c r="I10" s="7">
        <v>0</v>
      </c>
      <c r="J10" s="7">
        <v>0</v>
      </c>
      <c r="K10" s="7">
        <v>0</v>
      </c>
      <c r="L10" s="7">
        <f t="shared" si="0"/>
        <v>630000</v>
      </c>
      <c r="M10" s="7">
        <v>-598500</v>
      </c>
      <c r="N10" s="7">
        <v>0</v>
      </c>
      <c r="O10" s="7">
        <v>0</v>
      </c>
      <c r="P10" s="7">
        <f t="shared" si="1"/>
        <v>-598500</v>
      </c>
      <c r="Q10" s="7">
        <f t="shared" si="2"/>
        <v>31500</v>
      </c>
      <c r="R10" s="7">
        <f t="shared" si="3"/>
        <v>31500</v>
      </c>
      <c r="S10" s="5" t="s">
        <v>731</v>
      </c>
      <c r="T10" s="5">
        <v>100802</v>
      </c>
      <c r="U10" s="5" t="s">
        <v>27</v>
      </c>
      <c r="V10" s="5">
        <v>47050021</v>
      </c>
      <c r="W10" s="5" t="s">
        <v>28</v>
      </c>
    </row>
    <row r="11" spans="2:23" x14ac:dyDescent="0.25">
      <c r="B11" s="4">
        <v>60000525</v>
      </c>
      <c r="C11" s="4">
        <v>0</v>
      </c>
      <c r="D11" s="5">
        <v>21050001</v>
      </c>
      <c r="E11" s="4" t="s">
        <v>736</v>
      </c>
      <c r="F11" s="4">
        <v>1062</v>
      </c>
      <c r="G11" s="6">
        <v>39703</v>
      </c>
      <c r="H11" s="7">
        <v>657000</v>
      </c>
      <c r="I11" s="7">
        <v>0</v>
      </c>
      <c r="J11" s="7">
        <v>0</v>
      </c>
      <c r="K11" s="7">
        <v>0</v>
      </c>
      <c r="L11" s="7">
        <f t="shared" si="0"/>
        <v>657000</v>
      </c>
      <c r="M11" s="7">
        <v>-624150</v>
      </c>
      <c r="N11" s="7">
        <v>0</v>
      </c>
      <c r="O11" s="7">
        <v>0</v>
      </c>
      <c r="P11" s="7">
        <f t="shared" si="1"/>
        <v>-624150</v>
      </c>
      <c r="Q11" s="7">
        <f t="shared" si="2"/>
        <v>32850</v>
      </c>
      <c r="R11" s="7">
        <f t="shared" si="3"/>
        <v>32850</v>
      </c>
      <c r="S11" s="5" t="s">
        <v>731</v>
      </c>
      <c r="T11" s="5">
        <v>100802</v>
      </c>
      <c r="U11" s="5" t="s">
        <v>27</v>
      </c>
      <c r="V11" s="5">
        <v>47050021</v>
      </c>
      <c r="W11" s="5" t="s">
        <v>28</v>
      </c>
    </row>
    <row r="12" spans="2:23" x14ac:dyDescent="0.25">
      <c r="B12" s="4">
        <v>60000526</v>
      </c>
      <c r="C12" s="4">
        <v>0</v>
      </c>
      <c r="D12" s="5">
        <v>21050001</v>
      </c>
      <c r="E12" s="4" t="s">
        <v>737</v>
      </c>
      <c r="F12" s="4">
        <v>1062</v>
      </c>
      <c r="G12" s="6">
        <v>39703</v>
      </c>
      <c r="H12" s="7">
        <v>657000</v>
      </c>
      <c r="I12" s="7">
        <v>0</v>
      </c>
      <c r="J12" s="7">
        <v>0</v>
      </c>
      <c r="K12" s="7">
        <v>0</v>
      </c>
      <c r="L12" s="7">
        <f t="shared" si="0"/>
        <v>657000</v>
      </c>
      <c r="M12" s="7">
        <v>-624150</v>
      </c>
      <c r="N12" s="7">
        <v>0</v>
      </c>
      <c r="O12" s="7">
        <v>0</v>
      </c>
      <c r="P12" s="7">
        <f t="shared" si="1"/>
        <v>-624150</v>
      </c>
      <c r="Q12" s="7">
        <f t="shared" si="2"/>
        <v>32850</v>
      </c>
      <c r="R12" s="7">
        <f t="shared" si="3"/>
        <v>32850</v>
      </c>
      <c r="S12" s="5" t="s">
        <v>731</v>
      </c>
      <c r="T12" s="5">
        <v>100802</v>
      </c>
      <c r="U12" s="5" t="s">
        <v>27</v>
      </c>
      <c r="V12" s="5">
        <v>47050021</v>
      </c>
      <c r="W12" s="5" t="s">
        <v>28</v>
      </c>
    </row>
    <row r="13" spans="2:23" x14ac:dyDescent="0.25">
      <c r="B13" s="4">
        <v>60000538</v>
      </c>
      <c r="C13" s="4">
        <v>0</v>
      </c>
      <c r="D13" s="5">
        <v>21050001</v>
      </c>
      <c r="E13" s="4" t="s">
        <v>738</v>
      </c>
      <c r="F13" s="4">
        <v>1061</v>
      </c>
      <c r="G13" s="6">
        <v>41000</v>
      </c>
      <c r="H13" s="7">
        <v>912624</v>
      </c>
      <c r="I13" s="7">
        <v>0</v>
      </c>
      <c r="J13" s="7">
        <v>0</v>
      </c>
      <c r="K13" s="7">
        <v>0</v>
      </c>
      <c r="L13" s="7">
        <f t="shared" si="0"/>
        <v>912624</v>
      </c>
      <c r="M13" s="7">
        <v>-876841</v>
      </c>
      <c r="N13" s="7">
        <v>0</v>
      </c>
      <c r="O13" s="7">
        <v>0</v>
      </c>
      <c r="P13" s="7">
        <f t="shared" si="1"/>
        <v>-876841</v>
      </c>
      <c r="Q13" s="7">
        <f t="shared" si="2"/>
        <v>35783</v>
      </c>
      <c r="R13" s="7">
        <f t="shared" si="3"/>
        <v>35783</v>
      </c>
      <c r="S13" s="5" t="s">
        <v>731</v>
      </c>
      <c r="T13" s="5">
        <v>100801</v>
      </c>
      <c r="U13" s="5" t="s">
        <v>32</v>
      </c>
      <c r="V13" s="5">
        <v>47050021</v>
      </c>
      <c r="W13" s="5" t="s">
        <v>28</v>
      </c>
    </row>
    <row r="14" spans="2:23" x14ac:dyDescent="0.25">
      <c r="B14" s="4">
        <v>60000614</v>
      </c>
      <c r="C14" s="4">
        <v>0</v>
      </c>
      <c r="D14" s="5">
        <v>21050001</v>
      </c>
      <c r="E14" s="11" t="s">
        <v>739</v>
      </c>
      <c r="F14" s="11">
        <v>1062</v>
      </c>
      <c r="G14" s="12">
        <v>44287</v>
      </c>
      <c r="H14" s="7">
        <v>0</v>
      </c>
      <c r="I14" s="7">
        <v>0</v>
      </c>
      <c r="J14" s="7">
        <v>347668.5</v>
      </c>
      <c r="K14" s="7">
        <v>0</v>
      </c>
      <c r="L14" s="7">
        <f t="shared" si="0"/>
        <v>347668.5</v>
      </c>
      <c r="M14" s="7">
        <v>0</v>
      </c>
      <c r="N14" s="7">
        <v>0</v>
      </c>
      <c r="O14" s="7">
        <v>0</v>
      </c>
      <c r="P14" s="7">
        <f t="shared" si="1"/>
        <v>0</v>
      </c>
      <c r="Q14" s="7">
        <f t="shared" si="2"/>
        <v>0</v>
      </c>
      <c r="R14" s="7">
        <f t="shared" si="3"/>
        <v>347668.5</v>
      </c>
      <c r="S14" s="5" t="s">
        <v>731</v>
      </c>
      <c r="T14" s="5">
        <v>100802</v>
      </c>
      <c r="U14" s="5" t="s">
        <v>27</v>
      </c>
      <c r="V14" s="5">
        <v>47050021</v>
      </c>
      <c r="W14" s="5" t="s">
        <v>28</v>
      </c>
    </row>
    <row r="15" spans="2:23" x14ac:dyDescent="0.25">
      <c r="B15" s="4">
        <v>60000615</v>
      </c>
      <c r="C15" s="4">
        <v>0</v>
      </c>
      <c r="D15" s="5">
        <v>21050001</v>
      </c>
      <c r="E15" s="11" t="s">
        <v>740</v>
      </c>
      <c r="F15" s="11">
        <v>1062</v>
      </c>
      <c r="G15" s="12">
        <v>44287</v>
      </c>
      <c r="H15" s="7">
        <v>0</v>
      </c>
      <c r="I15" s="7">
        <v>0</v>
      </c>
      <c r="J15" s="7">
        <v>472036.25</v>
      </c>
      <c r="K15" s="7">
        <v>0</v>
      </c>
      <c r="L15" s="7">
        <f t="shared" si="0"/>
        <v>472036.25</v>
      </c>
      <c r="M15" s="7">
        <v>0</v>
      </c>
      <c r="N15" s="7">
        <v>0</v>
      </c>
      <c r="O15" s="7">
        <v>0</v>
      </c>
      <c r="P15" s="7">
        <f t="shared" si="1"/>
        <v>0</v>
      </c>
      <c r="Q15" s="7">
        <f t="shared" si="2"/>
        <v>0</v>
      </c>
      <c r="R15" s="7">
        <f t="shared" si="3"/>
        <v>472036.25</v>
      </c>
      <c r="S15" s="5" t="s">
        <v>731</v>
      </c>
      <c r="T15" s="5">
        <v>100802</v>
      </c>
      <c r="U15" s="5" t="s">
        <v>27</v>
      </c>
      <c r="V15" s="5">
        <v>47050021</v>
      </c>
      <c r="W15" s="5" t="s">
        <v>28</v>
      </c>
    </row>
    <row r="16" spans="2:23" x14ac:dyDescent="0.25">
      <c r="B16" s="4">
        <v>61000163</v>
      </c>
      <c r="C16" s="4">
        <v>0</v>
      </c>
      <c r="D16" s="5">
        <v>21050011</v>
      </c>
      <c r="E16" s="4" t="s">
        <v>741</v>
      </c>
      <c r="F16" s="4">
        <v>1062</v>
      </c>
      <c r="G16" s="6">
        <v>39701</v>
      </c>
      <c r="H16" s="7">
        <v>42990</v>
      </c>
      <c r="I16" s="7">
        <v>0</v>
      </c>
      <c r="J16" s="7">
        <v>0</v>
      </c>
      <c r="K16" s="7">
        <v>0</v>
      </c>
      <c r="L16" s="7">
        <f t="shared" si="0"/>
        <v>42990</v>
      </c>
      <c r="M16" s="7">
        <v>-40841</v>
      </c>
      <c r="N16" s="7">
        <v>0</v>
      </c>
      <c r="O16" s="7">
        <v>0</v>
      </c>
      <c r="P16" s="7">
        <f t="shared" si="1"/>
        <v>-40841</v>
      </c>
      <c r="Q16" s="7">
        <f t="shared" si="2"/>
        <v>2149</v>
      </c>
      <c r="R16" s="7">
        <f t="shared" si="3"/>
        <v>2149</v>
      </c>
      <c r="S16" s="5" t="s">
        <v>731</v>
      </c>
      <c r="T16" s="5">
        <v>100802</v>
      </c>
      <c r="U16" s="5" t="s">
        <v>27</v>
      </c>
      <c r="V16" s="5">
        <v>47050021</v>
      </c>
      <c r="W16" s="5" t="s">
        <v>28</v>
      </c>
    </row>
    <row r="17" spans="2:23" x14ac:dyDescent="0.25">
      <c r="B17" s="4">
        <v>61000166</v>
      </c>
      <c r="C17" s="4">
        <v>0</v>
      </c>
      <c r="D17" s="5">
        <v>21050011</v>
      </c>
      <c r="E17" s="4" t="s">
        <v>742</v>
      </c>
      <c r="F17" s="4">
        <v>1061</v>
      </c>
      <c r="G17" s="6">
        <v>41000</v>
      </c>
      <c r="H17" s="7">
        <v>45792</v>
      </c>
      <c r="I17" s="7">
        <v>0</v>
      </c>
      <c r="J17" s="7">
        <v>0</v>
      </c>
      <c r="K17" s="7">
        <v>0</v>
      </c>
      <c r="L17" s="7">
        <f t="shared" si="0"/>
        <v>45792</v>
      </c>
      <c r="M17" s="7">
        <v>-40863</v>
      </c>
      <c r="N17" s="7">
        <v>0</v>
      </c>
      <c r="O17" s="7">
        <v>0</v>
      </c>
      <c r="P17" s="7">
        <f t="shared" si="1"/>
        <v>-40863</v>
      </c>
      <c r="Q17" s="7">
        <f t="shared" si="2"/>
        <v>4929</v>
      </c>
      <c r="R17" s="7">
        <f t="shared" si="3"/>
        <v>4929</v>
      </c>
      <c r="S17" s="5" t="s">
        <v>731</v>
      </c>
      <c r="T17" s="5">
        <v>100801</v>
      </c>
      <c r="U17" s="5" t="s">
        <v>32</v>
      </c>
      <c r="V17" s="5">
        <v>47050021</v>
      </c>
      <c r="W17" s="5" t="s">
        <v>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37360-6ED9-4817-A20C-9AF08D5E4091}">
  <dimension ref="B2:J59"/>
  <sheetViews>
    <sheetView topLeftCell="A22" workbookViewId="0">
      <selection activeCell="G28" sqref="G28"/>
    </sheetView>
  </sheetViews>
  <sheetFormatPr defaultRowHeight="15" x14ac:dyDescent="0.25"/>
  <cols>
    <col min="2" max="2" width="6.5703125" customWidth="1"/>
    <col min="3" max="3" width="42.5703125" customWidth="1"/>
    <col min="4" max="4" width="12.42578125" customWidth="1"/>
    <col min="5" max="5" width="8.28515625" customWidth="1"/>
    <col min="6" max="6" width="10" customWidth="1"/>
    <col min="7" max="7" width="45.7109375" customWidth="1"/>
    <col min="8" max="8" width="18.28515625" customWidth="1"/>
    <col min="9" max="9" width="16.140625" customWidth="1"/>
    <col min="10" max="10" width="14.7109375" customWidth="1"/>
  </cols>
  <sheetData>
    <row r="2" spans="2:10" ht="15.75" x14ac:dyDescent="0.25">
      <c r="B2" s="13" t="s">
        <v>743</v>
      </c>
      <c r="C2" s="13"/>
      <c r="D2" s="13"/>
      <c r="E2" s="13"/>
      <c r="F2" s="13"/>
      <c r="G2" s="13"/>
      <c r="H2" s="13"/>
      <c r="I2" s="13"/>
      <c r="J2" s="13"/>
    </row>
    <row r="3" spans="2:10" ht="60" x14ac:dyDescent="0.25">
      <c r="B3" s="14" t="s">
        <v>744</v>
      </c>
      <c r="C3" s="15" t="s">
        <v>745</v>
      </c>
      <c r="D3" s="14" t="s">
        <v>746</v>
      </c>
      <c r="E3" s="14" t="s">
        <v>747</v>
      </c>
      <c r="F3" s="14" t="s">
        <v>748</v>
      </c>
      <c r="G3" s="14" t="s">
        <v>749</v>
      </c>
      <c r="H3" s="14" t="s">
        <v>750</v>
      </c>
      <c r="I3" s="14" t="s">
        <v>751</v>
      </c>
      <c r="J3" s="14" t="s">
        <v>752</v>
      </c>
    </row>
    <row r="4" spans="2:10" x14ac:dyDescent="0.25">
      <c r="B4" s="16" t="s">
        <v>753</v>
      </c>
      <c r="C4" s="17" t="s">
        <v>754</v>
      </c>
      <c r="D4" s="18">
        <v>1</v>
      </c>
      <c r="E4" s="18"/>
      <c r="F4" s="18"/>
      <c r="G4" s="18"/>
      <c r="H4" s="18"/>
      <c r="I4" s="19"/>
      <c r="J4" s="20"/>
    </row>
    <row r="5" spans="2:10" x14ac:dyDescent="0.25">
      <c r="B5" s="18">
        <v>1</v>
      </c>
      <c r="C5" s="21" t="s">
        <v>755</v>
      </c>
      <c r="D5" s="18"/>
      <c r="E5" s="18"/>
      <c r="F5" s="18">
        <v>2007</v>
      </c>
      <c r="G5" s="18" t="s">
        <v>756</v>
      </c>
      <c r="H5" s="18"/>
      <c r="I5" s="22">
        <f>(148.8+168)*139</f>
        <v>44035.200000000004</v>
      </c>
      <c r="J5" s="23">
        <f>I5*10.764</f>
        <v>473994.89280000003</v>
      </c>
    </row>
    <row r="6" spans="2:10" ht="30" x14ac:dyDescent="0.25">
      <c r="B6" s="18">
        <f t="shared" ref="B6:B52" si="0">B5+1</f>
        <v>2</v>
      </c>
      <c r="C6" s="21" t="s">
        <v>757</v>
      </c>
      <c r="D6" s="18"/>
      <c r="E6" s="18"/>
      <c r="F6" s="18">
        <v>2007</v>
      </c>
      <c r="G6" s="18" t="s">
        <v>758</v>
      </c>
      <c r="H6" s="18"/>
      <c r="I6" s="22">
        <f>3.5*3.5*9</f>
        <v>110.25</v>
      </c>
      <c r="J6" s="23">
        <f t="shared" ref="J6:J59" si="1">I6*10.764</f>
        <v>1186.731</v>
      </c>
    </row>
    <row r="7" spans="2:10" ht="30" x14ac:dyDescent="0.25">
      <c r="B7" s="18">
        <f t="shared" si="0"/>
        <v>3</v>
      </c>
      <c r="C7" s="21" t="s">
        <v>759</v>
      </c>
      <c r="D7" s="18"/>
      <c r="E7" s="18"/>
      <c r="F7" s="18">
        <v>2007</v>
      </c>
      <c r="G7" s="18" t="s">
        <v>758</v>
      </c>
      <c r="H7" s="18"/>
      <c r="I7" s="22">
        <f>124*27</f>
        <v>3348</v>
      </c>
      <c r="J7" s="23">
        <f t="shared" si="1"/>
        <v>36037.871999999996</v>
      </c>
    </row>
    <row r="8" spans="2:10" ht="30" x14ac:dyDescent="0.25">
      <c r="B8" s="18">
        <f t="shared" si="0"/>
        <v>4</v>
      </c>
      <c r="C8" s="21" t="s">
        <v>760</v>
      </c>
      <c r="D8" s="18">
        <v>2</v>
      </c>
      <c r="E8" s="18"/>
      <c r="F8" s="18">
        <v>2007</v>
      </c>
      <c r="G8" s="18" t="s">
        <v>758</v>
      </c>
      <c r="H8" s="18"/>
      <c r="I8" s="22">
        <f>8*5*2</f>
        <v>80</v>
      </c>
      <c r="J8" s="23">
        <f t="shared" si="1"/>
        <v>861.11999999999989</v>
      </c>
    </row>
    <row r="9" spans="2:10" ht="30" x14ac:dyDescent="0.25">
      <c r="B9" s="18">
        <f t="shared" si="0"/>
        <v>5</v>
      </c>
      <c r="C9" s="21" t="s">
        <v>761</v>
      </c>
      <c r="D9" s="18"/>
      <c r="E9" s="18"/>
      <c r="F9" s="18">
        <v>2007</v>
      </c>
      <c r="G9" s="18" t="s">
        <v>762</v>
      </c>
      <c r="H9" s="18"/>
      <c r="I9" s="22">
        <f>36*27</f>
        <v>972</v>
      </c>
      <c r="J9" s="23">
        <f t="shared" si="1"/>
        <v>10462.608</v>
      </c>
    </row>
    <row r="10" spans="2:10" ht="30" x14ac:dyDescent="0.25">
      <c r="B10" s="18">
        <f t="shared" si="0"/>
        <v>6</v>
      </c>
      <c r="C10" s="21" t="s">
        <v>763</v>
      </c>
      <c r="D10" s="18"/>
      <c r="E10" s="18"/>
      <c r="F10" s="18">
        <v>2007</v>
      </c>
      <c r="G10" s="18" t="s">
        <v>758</v>
      </c>
      <c r="H10" s="18"/>
      <c r="I10" s="22">
        <f>52*65</f>
        <v>3380</v>
      </c>
      <c r="J10" s="23">
        <f t="shared" si="1"/>
        <v>36382.32</v>
      </c>
    </row>
    <row r="11" spans="2:10" ht="30" x14ac:dyDescent="0.25">
      <c r="B11" s="18">
        <f t="shared" si="0"/>
        <v>7</v>
      </c>
      <c r="C11" s="21" t="s">
        <v>764</v>
      </c>
      <c r="D11" s="18"/>
      <c r="E11" s="18"/>
      <c r="F11" s="18">
        <v>2007</v>
      </c>
      <c r="G11" s="18" t="s">
        <v>762</v>
      </c>
      <c r="H11" s="18"/>
      <c r="I11" s="22">
        <f>80.8*68.25</f>
        <v>5514.5999999999995</v>
      </c>
      <c r="J11" s="23">
        <f t="shared" si="1"/>
        <v>59359.154399999992</v>
      </c>
    </row>
    <row r="12" spans="2:10" ht="30" x14ac:dyDescent="0.25">
      <c r="B12" s="18">
        <f t="shared" si="0"/>
        <v>8</v>
      </c>
      <c r="C12" s="21" t="s">
        <v>765</v>
      </c>
      <c r="D12" s="18"/>
      <c r="E12" s="18"/>
      <c r="F12" s="18">
        <v>2007</v>
      </c>
      <c r="G12" s="18" t="s">
        <v>762</v>
      </c>
      <c r="H12" s="18"/>
      <c r="I12" s="22">
        <f>78*73</f>
        <v>5694</v>
      </c>
      <c r="J12" s="23">
        <f t="shared" si="1"/>
        <v>61290.215999999993</v>
      </c>
    </row>
    <row r="13" spans="2:10" ht="30" x14ac:dyDescent="0.25">
      <c r="B13" s="18">
        <f t="shared" si="0"/>
        <v>9</v>
      </c>
      <c r="C13" s="21" t="s">
        <v>766</v>
      </c>
      <c r="D13" s="18"/>
      <c r="E13" s="18"/>
      <c r="F13" s="18">
        <v>2007</v>
      </c>
      <c r="G13" s="18" t="s">
        <v>762</v>
      </c>
      <c r="H13" s="18"/>
      <c r="I13" s="22">
        <f>15*40</f>
        <v>600</v>
      </c>
      <c r="J13" s="23">
        <f t="shared" si="1"/>
        <v>6458.4</v>
      </c>
    </row>
    <row r="14" spans="2:10" ht="30" x14ac:dyDescent="0.25">
      <c r="B14" s="18">
        <f t="shared" si="0"/>
        <v>10</v>
      </c>
      <c r="C14" s="21" t="s">
        <v>767</v>
      </c>
      <c r="D14" s="18"/>
      <c r="E14" s="18"/>
      <c r="F14" s="18">
        <v>2007</v>
      </c>
      <c r="G14" s="18" t="s">
        <v>762</v>
      </c>
      <c r="H14" s="18"/>
      <c r="I14" s="22">
        <f>16.5*12</f>
        <v>198</v>
      </c>
      <c r="J14" s="23">
        <f t="shared" si="1"/>
        <v>2131.2719999999999</v>
      </c>
    </row>
    <row r="15" spans="2:10" ht="30" x14ac:dyDescent="0.25">
      <c r="B15" s="18">
        <f t="shared" si="0"/>
        <v>11</v>
      </c>
      <c r="C15" s="21" t="s">
        <v>768</v>
      </c>
      <c r="D15" s="18"/>
      <c r="E15" s="18"/>
      <c r="F15" s="18">
        <v>2007</v>
      </c>
      <c r="G15" s="18" t="s">
        <v>762</v>
      </c>
      <c r="H15" s="18"/>
      <c r="I15" s="22">
        <f>11.4*20</f>
        <v>228</v>
      </c>
      <c r="J15" s="23">
        <f t="shared" si="1"/>
        <v>2454.192</v>
      </c>
    </row>
    <row r="16" spans="2:10" ht="30" x14ac:dyDescent="0.25">
      <c r="B16" s="18">
        <f t="shared" si="0"/>
        <v>12</v>
      </c>
      <c r="C16" s="21" t="s">
        <v>769</v>
      </c>
      <c r="D16" s="18"/>
      <c r="E16" s="18"/>
      <c r="F16" s="18">
        <v>2007</v>
      </c>
      <c r="G16" s="18" t="s">
        <v>758</v>
      </c>
      <c r="H16" s="18"/>
      <c r="I16" s="22">
        <v>65</v>
      </c>
      <c r="J16" s="23">
        <f t="shared" si="1"/>
        <v>699.66</v>
      </c>
    </row>
    <row r="17" spans="2:10" ht="30" x14ac:dyDescent="0.25">
      <c r="B17" s="18">
        <f t="shared" si="0"/>
        <v>13</v>
      </c>
      <c r="C17" s="21" t="s">
        <v>770</v>
      </c>
      <c r="D17" s="18"/>
      <c r="E17" s="18"/>
      <c r="F17" s="18">
        <v>2007</v>
      </c>
      <c r="G17" s="18" t="s">
        <v>758</v>
      </c>
      <c r="H17" s="18"/>
      <c r="I17" s="22">
        <f>15*4</f>
        <v>60</v>
      </c>
      <c r="J17" s="23">
        <f t="shared" si="1"/>
        <v>645.83999999999992</v>
      </c>
    </row>
    <row r="18" spans="2:10" ht="30" x14ac:dyDescent="0.25">
      <c r="B18" s="18">
        <f t="shared" si="0"/>
        <v>14</v>
      </c>
      <c r="C18" s="21" t="s">
        <v>771</v>
      </c>
      <c r="D18" s="18"/>
      <c r="E18" s="18"/>
      <c r="F18" s="18">
        <v>2007</v>
      </c>
      <c r="G18" s="18" t="s">
        <v>758</v>
      </c>
      <c r="H18" s="18"/>
      <c r="I18" s="22">
        <f>3.5*3.5*6</f>
        <v>73.5</v>
      </c>
      <c r="J18" s="23">
        <f t="shared" si="1"/>
        <v>791.154</v>
      </c>
    </row>
    <row r="19" spans="2:10" ht="30" x14ac:dyDescent="0.25">
      <c r="B19" s="18">
        <f t="shared" si="0"/>
        <v>15</v>
      </c>
      <c r="C19" s="21" t="s">
        <v>772</v>
      </c>
      <c r="D19" s="18"/>
      <c r="E19" s="18"/>
      <c r="F19" s="18">
        <v>2007</v>
      </c>
      <c r="G19" s="18" t="s">
        <v>758</v>
      </c>
      <c r="H19" s="18"/>
      <c r="I19" s="22">
        <f>3*3*5</f>
        <v>45</v>
      </c>
      <c r="J19" s="23">
        <f t="shared" si="1"/>
        <v>484.38</v>
      </c>
    </row>
    <row r="20" spans="2:10" ht="30" x14ac:dyDescent="0.25">
      <c r="B20" s="18">
        <f t="shared" si="0"/>
        <v>16</v>
      </c>
      <c r="C20" s="21" t="s">
        <v>773</v>
      </c>
      <c r="D20" s="18"/>
      <c r="E20" s="18"/>
      <c r="F20" s="18">
        <v>2007</v>
      </c>
      <c r="G20" s="18" t="s">
        <v>762</v>
      </c>
      <c r="H20" s="18"/>
      <c r="I20" s="22">
        <f>16.5*6</f>
        <v>99</v>
      </c>
      <c r="J20" s="23">
        <f t="shared" si="1"/>
        <v>1065.636</v>
      </c>
    </row>
    <row r="21" spans="2:10" ht="30" x14ac:dyDescent="0.25">
      <c r="B21" s="18">
        <f t="shared" si="0"/>
        <v>17</v>
      </c>
      <c r="C21" s="21" t="s">
        <v>774</v>
      </c>
      <c r="D21" s="18"/>
      <c r="E21" s="18"/>
      <c r="F21" s="18">
        <v>2007</v>
      </c>
      <c r="G21" s="18" t="s">
        <v>762</v>
      </c>
      <c r="H21" s="18"/>
      <c r="I21" s="22">
        <f>99</f>
        <v>99</v>
      </c>
      <c r="J21" s="23">
        <f t="shared" si="1"/>
        <v>1065.636</v>
      </c>
    </row>
    <row r="22" spans="2:10" ht="30" x14ac:dyDescent="0.25">
      <c r="B22" s="18">
        <f t="shared" si="0"/>
        <v>18</v>
      </c>
      <c r="C22" s="21" t="s">
        <v>775</v>
      </c>
      <c r="D22" s="18"/>
      <c r="E22" s="18"/>
      <c r="F22" s="18">
        <v>2007</v>
      </c>
      <c r="G22" s="18" t="s">
        <v>758</v>
      </c>
      <c r="H22" s="18"/>
      <c r="I22" s="22">
        <v>1237</v>
      </c>
      <c r="J22" s="23">
        <f t="shared" si="1"/>
        <v>13315.067999999999</v>
      </c>
    </row>
    <row r="23" spans="2:10" ht="30" x14ac:dyDescent="0.25">
      <c r="B23" s="18">
        <f t="shared" si="0"/>
        <v>19</v>
      </c>
      <c r="C23" s="21" t="s">
        <v>776</v>
      </c>
      <c r="D23" s="18"/>
      <c r="E23" s="18"/>
      <c r="F23" s="18">
        <v>2007</v>
      </c>
      <c r="G23" s="18" t="s">
        <v>758</v>
      </c>
      <c r="H23" s="18"/>
      <c r="I23" s="22">
        <v>500</v>
      </c>
      <c r="J23" s="23">
        <f t="shared" si="1"/>
        <v>5382</v>
      </c>
    </row>
    <row r="24" spans="2:10" ht="30" x14ac:dyDescent="0.25">
      <c r="B24" s="18">
        <f t="shared" si="0"/>
        <v>20</v>
      </c>
      <c r="C24" s="21" t="s">
        <v>777</v>
      </c>
      <c r="D24" s="18"/>
      <c r="E24" s="18"/>
      <c r="F24" s="18">
        <v>2007</v>
      </c>
      <c r="G24" s="18" t="s">
        <v>758</v>
      </c>
      <c r="H24" s="18"/>
      <c r="I24" s="22">
        <f>6*15</f>
        <v>90</v>
      </c>
      <c r="J24" s="23">
        <f t="shared" si="1"/>
        <v>968.76</v>
      </c>
    </row>
    <row r="25" spans="2:10" ht="30" x14ac:dyDescent="0.25">
      <c r="B25" s="18">
        <f t="shared" si="0"/>
        <v>21</v>
      </c>
      <c r="C25" s="21" t="s">
        <v>778</v>
      </c>
      <c r="D25" s="18"/>
      <c r="E25" s="18"/>
      <c r="F25" s="18">
        <v>2007</v>
      </c>
      <c r="G25" s="18" t="s">
        <v>762</v>
      </c>
      <c r="H25" s="18"/>
      <c r="I25" s="22">
        <f>2*200*50</f>
        <v>20000</v>
      </c>
      <c r="J25" s="23">
        <f t="shared" si="1"/>
        <v>215280</v>
      </c>
    </row>
    <row r="26" spans="2:10" ht="30" x14ac:dyDescent="0.25">
      <c r="B26" s="18">
        <f t="shared" si="0"/>
        <v>22</v>
      </c>
      <c r="C26" s="21" t="s">
        <v>779</v>
      </c>
      <c r="D26" s="18"/>
      <c r="E26" s="18"/>
      <c r="F26" s="18">
        <v>2007</v>
      </c>
      <c r="G26" s="18" t="s">
        <v>758</v>
      </c>
      <c r="H26" s="18"/>
      <c r="I26" s="22">
        <v>18</v>
      </c>
      <c r="J26" s="23">
        <f t="shared" si="1"/>
        <v>193.75199999999998</v>
      </c>
    </row>
    <row r="27" spans="2:10" ht="30" x14ac:dyDescent="0.25">
      <c r="B27" s="18">
        <f t="shared" si="0"/>
        <v>23</v>
      </c>
      <c r="C27" s="21" t="s">
        <v>780</v>
      </c>
      <c r="D27" s="18"/>
      <c r="E27" s="18"/>
      <c r="F27" s="18">
        <v>2007</v>
      </c>
      <c r="G27" s="18" t="s">
        <v>758</v>
      </c>
      <c r="H27" s="18"/>
      <c r="I27" s="22">
        <f>15*4</f>
        <v>60</v>
      </c>
      <c r="J27" s="23">
        <f t="shared" si="1"/>
        <v>645.83999999999992</v>
      </c>
    </row>
    <row r="28" spans="2:10" ht="30" x14ac:dyDescent="0.25">
      <c r="B28" s="18">
        <f t="shared" si="0"/>
        <v>24</v>
      </c>
      <c r="C28" s="21" t="s">
        <v>781</v>
      </c>
      <c r="D28" s="18"/>
      <c r="E28" s="18"/>
      <c r="F28" s="18">
        <v>2007</v>
      </c>
      <c r="G28" s="18" t="s">
        <v>758</v>
      </c>
      <c r="H28" s="18"/>
      <c r="I28" s="22">
        <f>6*9</f>
        <v>54</v>
      </c>
      <c r="J28" s="23">
        <f t="shared" si="1"/>
        <v>581.25599999999997</v>
      </c>
    </row>
    <row r="29" spans="2:10" ht="30" x14ac:dyDescent="0.25">
      <c r="B29" s="18">
        <f t="shared" si="0"/>
        <v>25</v>
      </c>
      <c r="C29" s="21" t="s">
        <v>782</v>
      </c>
      <c r="D29" s="18"/>
      <c r="E29" s="18"/>
      <c r="F29" s="18">
        <v>2007</v>
      </c>
      <c r="G29" s="18" t="s">
        <v>762</v>
      </c>
      <c r="H29" s="18"/>
      <c r="I29" s="22">
        <f>(47.5*10.3)/10.76</f>
        <v>45.46933085501859</v>
      </c>
      <c r="J29" s="23">
        <f t="shared" si="1"/>
        <v>489.43187732342005</v>
      </c>
    </row>
    <row r="30" spans="2:10" ht="30" x14ac:dyDescent="0.25">
      <c r="B30" s="18">
        <f t="shared" si="0"/>
        <v>26</v>
      </c>
      <c r="C30" s="21" t="s">
        <v>783</v>
      </c>
      <c r="D30" s="18"/>
      <c r="E30" s="18"/>
      <c r="F30" s="18">
        <v>2007</v>
      </c>
      <c r="G30" s="18" t="s">
        <v>758</v>
      </c>
      <c r="H30" s="18"/>
      <c r="I30" s="22">
        <v>646</v>
      </c>
      <c r="J30" s="23">
        <f t="shared" si="1"/>
        <v>6953.5439999999999</v>
      </c>
    </row>
    <row r="31" spans="2:10" ht="30" x14ac:dyDescent="0.25">
      <c r="B31" s="18">
        <f t="shared" si="0"/>
        <v>27</v>
      </c>
      <c r="C31" s="21" t="s">
        <v>784</v>
      </c>
      <c r="D31" s="18"/>
      <c r="E31" s="18"/>
      <c r="F31" s="18">
        <v>2007</v>
      </c>
      <c r="G31" s="18" t="s">
        <v>762</v>
      </c>
      <c r="H31" s="18"/>
      <c r="I31" s="22">
        <f>33.5*11.6*(32.11/10.76)+(33.5*7)</f>
        <v>1394.1604089219329</v>
      </c>
      <c r="J31" s="23">
        <f t="shared" si="1"/>
        <v>15006.742641635685</v>
      </c>
    </row>
    <row r="32" spans="2:10" ht="30" x14ac:dyDescent="0.25">
      <c r="B32" s="18">
        <f t="shared" si="0"/>
        <v>28</v>
      </c>
      <c r="C32" s="21" t="s">
        <v>785</v>
      </c>
      <c r="D32" s="18"/>
      <c r="E32" s="18"/>
      <c r="F32" s="18">
        <v>2007</v>
      </c>
      <c r="G32" s="18" t="s">
        <v>758</v>
      </c>
      <c r="H32" s="18"/>
      <c r="I32" s="22">
        <f>(69.06+174)*(120-95)</f>
        <v>6076.5</v>
      </c>
      <c r="J32" s="23">
        <f t="shared" si="1"/>
        <v>65407.445999999996</v>
      </c>
    </row>
    <row r="33" spans="2:10" ht="30" x14ac:dyDescent="0.25">
      <c r="B33" s="18">
        <f t="shared" si="0"/>
        <v>29</v>
      </c>
      <c r="C33" s="21" t="s">
        <v>786</v>
      </c>
      <c r="D33" s="18"/>
      <c r="E33" s="18"/>
      <c r="F33" s="18">
        <v>2007</v>
      </c>
      <c r="G33" s="18" t="s">
        <v>758</v>
      </c>
      <c r="H33" s="18"/>
      <c r="I33" s="22">
        <f>110.78+109.63+98.43+117.9+142+21+58.13</f>
        <v>657.87</v>
      </c>
      <c r="J33" s="23">
        <f t="shared" si="1"/>
        <v>7081.31268</v>
      </c>
    </row>
    <row r="34" spans="2:10" ht="30" x14ac:dyDescent="0.25">
      <c r="B34" s="18">
        <f t="shared" si="0"/>
        <v>30</v>
      </c>
      <c r="C34" s="21" t="s">
        <v>787</v>
      </c>
      <c r="D34" s="18"/>
      <c r="E34" s="18"/>
      <c r="F34" s="18">
        <v>2007</v>
      </c>
      <c r="G34" s="18" t="s">
        <v>758</v>
      </c>
      <c r="H34" s="18"/>
      <c r="I34" s="22">
        <f>(51.205/10.7)*23</f>
        <v>110.06682242990654</v>
      </c>
      <c r="J34" s="23">
        <f t="shared" si="1"/>
        <v>1184.759276635514</v>
      </c>
    </row>
    <row r="35" spans="2:10" ht="30" x14ac:dyDescent="0.25">
      <c r="B35" s="18">
        <f t="shared" si="0"/>
        <v>31</v>
      </c>
      <c r="C35" s="21" t="s">
        <v>788</v>
      </c>
      <c r="D35" s="18"/>
      <c r="E35" s="18"/>
      <c r="F35" s="18">
        <v>2007</v>
      </c>
      <c r="G35" s="18" t="s">
        <v>762</v>
      </c>
      <c r="H35" s="18"/>
      <c r="I35" s="22">
        <v>1700</v>
      </c>
      <c r="J35" s="23">
        <f t="shared" si="1"/>
        <v>18298.8</v>
      </c>
    </row>
    <row r="36" spans="2:10" ht="30" x14ac:dyDescent="0.25">
      <c r="B36" s="18">
        <f t="shared" si="0"/>
        <v>32</v>
      </c>
      <c r="C36" s="21" t="s">
        <v>789</v>
      </c>
      <c r="D36" s="18"/>
      <c r="E36" s="18"/>
      <c r="F36" s="18">
        <v>2007</v>
      </c>
      <c r="G36" s="18" t="s">
        <v>758</v>
      </c>
      <c r="H36" s="18"/>
      <c r="I36" s="22">
        <f>16</f>
        <v>16</v>
      </c>
      <c r="J36" s="23">
        <f t="shared" si="1"/>
        <v>172.22399999999999</v>
      </c>
    </row>
    <row r="37" spans="2:10" ht="30" x14ac:dyDescent="0.25">
      <c r="B37" s="18">
        <f t="shared" si="0"/>
        <v>33</v>
      </c>
      <c r="C37" s="21" t="s">
        <v>790</v>
      </c>
      <c r="D37" s="18"/>
      <c r="E37" s="18"/>
      <c r="F37" s="18">
        <v>2007</v>
      </c>
      <c r="G37" s="18" t="s">
        <v>758</v>
      </c>
      <c r="H37" s="18"/>
      <c r="I37" s="22">
        <f>32</f>
        <v>32</v>
      </c>
      <c r="J37" s="23">
        <f t="shared" si="1"/>
        <v>344.44799999999998</v>
      </c>
    </row>
    <row r="38" spans="2:10" ht="30" x14ac:dyDescent="0.25">
      <c r="B38" s="18">
        <f t="shared" si="0"/>
        <v>34</v>
      </c>
      <c r="C38" s="21" t="s">
        <v>791</v>
      </c>
      <c r="D38" s="18"/>
      <c r="E38" s="18"/>
      <c r="F38" s="18">
        <v>2007</v>
      </c>
      <c r="G38" s="18" t="s">
        <v>758</v>
      </c>
      <c r="H38" s="18"/>
      <c r="I38" s="22">
        <v>512</v>
      </c>
      <c r="J38" s="23">
        <f t="shared" si="1"/>
        <v>5511.1679999999997</v>
      </c>
    </row>
    <row r="39" spans="2:10" ht="30" x14ac:dyDescent="0.25">
      <c r="B39" s="18">
        <f t="shared" si="0"/>
        <v>35</v>
      </c>
      <c r="C39" s="21" t="s">
        <v>792</v>
      </c>
      <c r="D39" s="18"/>
      <c r="E39" s="18"/>
      <c r="F39" s="18">
        <v>2007</v>
      </c>
      <c r="G39" s="18" t="s">
        <v>762</v>
      </c>
      <c r="H39" s="18"/>
      <c r="I39" s="22">
        <v>216</v>
      </c>
      <c r="J39" s="23">
        <f t="shared" si="1"/>
        <v>2325.0239999999999</v>
      </c>
    </row>
    <row r="40" spans="2:10" ht="30" x14ac:dyDescent="0.25">
      <c r="B40" s="18">
        <f t="shared" si="0"/>
        <v>36</v>
      </c>
      <c r="C40" s="21" t="s">
        <v>793</v>
      </c>
      <c r="D40" s="18"/>
      <c r="E40" s="18"/>
      <c r="F40" s="18">
        <v>2007</v>
      </c>
      <c r="G40" s="18" t="s">
        <v>762</v>
      </c>
      <c r="H40" s="18"/>
      <c r="I40" s="22">
        <f>3*7</f>
        <v>21</v>
      </c>
      <c r="J40" s="23">
        <f t="shared" si="1"/>
        <v>226.04399999999998</v>
      </c>
    </row>
    <row r="41" spans="2:10" ht="30" x14ac:dyDescent="0.25">
      <c r="B41" s="18">
        <f t="shared" si="0"/>
        <v>37</v>
      </c>
      <c r="C41" s="21" t="s">
        <v>794</v>
      </c>
      <c r="D41" s="18"/>
      <c r="E41" s="18"/>
      <c r="F41" s="18">
        <v>2007</v>
      </c>
      <c r="G41" s="18" t="s">
        <v>758</v>
      </c>
      <c r="H41" s="18"/>
      <c r="I41" s="22">
        <f>21*19</f>
        <v>399</v>
      </c>
      <c r="J41" s="23">
        <f t="shared" si="1"/>
        <v>4294.8359999999993</v>
      </c>
    </row>
    <row r="42" spans="2:10" ht="30" x14ac:dyDescent="0.25">
      <c r="B42" s="18">
        <f t="shared" si="0"/>
        <v>38</v>
      </c>
      <c r="C42" s="21" t="s">
        <v>795</v>
      </c>
      <c r="D42" s="18"/>
      <c r="E42" s="18"/>
      <c r="F42" s="18">
        <v>2007</v>
      </c>
      <c r="G42" s="18" t="s">
        <v>762</v>
      </c>
      <c r="H42" s="18"/>
      <c r="I42" s="22">
        <f>46*5</f>
        <v>230</v>
      </c>
      <c r="J42" s="23">
        <f t="shared" si="1"/>
        <v>2475.7199999999998</v>
      </c>
    </row>
    <row r="43" spans="2:10" ht="30" x14ac:dyDescent="0.25">
      <c r="B43" s="18">
        <f t="shared" si="0"/>
        <v>39</v>
      </c>
      <c r="C43" s="21" t="s">
        <v>796</v>
      </c>
      <c r="D43" s="18"/>
      <c r="E43" s="18"/>
      <c r="F43" s="18">
        <v>2007</v>
      </c>
      <c r="G43" s="18" t="s">
        <v>762</v>
      </c>
      <c r="H43" s="18"/>
      <c r="I43" s="22">
        <f>8*3.5*2</f>
        <v>56</v>
      </c>
      <c r="J43" s="23">
        <f t="shared" si="1"/>
        <v>602.78399999999999</v>
      </c>
    </row>
    <row r="44" spans="2:10" ht="30" x14ac:dyDescent="0.25">
      <c r="B44" s="18">
        <f t="shared" si="0"/>
        <v>40</v>
      </c>
      <c r="C44" s="21" t="s">
        <v>797</v>
      </c>
      <c r="D44" s="18"/>
      <c r="E44" s="18"/>
      <c r="F44" s="18">
        <v>2007</v>
      </c>
      <c r="G44" s="18" t="s">
        <v>758</v>
      </c>
      <c r="H44" s="18"/>
      <c r="I44" s="22">
        <f>11.5*4</f>
        <v>46</v>
      </c>
      <c r="J44" s="23">
        <f t="shared" si="1"/>
        <v>495.14399999999995</v>
      </c>
    </row>
    <row r="45" spans="2:10" ht="30" x14ac:dyDescent="0.25">
      <c r="B45" s="18">
        <f t="shared" si="0"/>
        <v>41</v>
      </c>
      <c r="C45" s="21" t="s">
        <v>798</v>
      </c>
      <c r="D45" s="18"/>
      <c r="E45" s="18"/>
      <c r="F45" s="18">
        <v>2007</v>
      </c>
      <c r="G45" s="18" t="s">
        <v>758</v>
      </c>
      <c r="H45" s="18"/>
      <c r="I45" s="22">
        <v>20</v>
      </c>
      <c r="J45" s="23">
        <f t="shared" si="1"/>
        <v>215.27999999999997</v>
      </c>
    </row>
    <row r="46" spans="2:10" ht="30" x14ac:dyDescent="0.25">
      <c r="B46" s="18">
        <f t="shared" si="0"/>
        <v>42</v>
      </c>
      <c r="C46" s="21" t="s">
        <v>799</v>
      </c>
      <c r="D46" s="18"/>
      <c r="E46" s="18"/>
      <c r="F46" s="18">
        <v>2007</v>
      </c>
      <c r="G46" s="18" t="s">
        <v>758</v>
      </c>
      <c r="H46" s="18"/>
      <c r="I46" s="22">
        <f>12.8*16.5</f>
        <v>211.20000000000002</v>
      </c>
      <c r="J46" s="23">
        <f t="shared" si="1"/>
        <v>2273.3568</v>
      </c>
    </row>
    <row r="47" spans="2:10" ht="30" x14ac:dyDescent="0.25">
      <c r="B47" s="18">
        <f t="shared" si="0"/>
        <v>43</v>
      </c>
      <c r="C47" s="21" t="s">
        <v>800</v>
      </c>
      <c r="D47" s="18"/>
      <c r="E47" s="18"/>
      <c r="F47" s="18">
        <v>2007</v>
      </c>
      <c r="G47" s="18" t="s">
        <v>758</v>
      </c>
      <c r="H47" s="18"/>
      <c r="I47" s="22">
        <v>30</v>
      </c>
      <c r="J47" s="23">
        <f t="shared" si="1"/>
        <v>322.91999999999996</v>
      </c>
    </row>
    <row r="48" spans="2:10" ht="30" x14ac:dyDescent="0.25">
      <c r="B48" s="18">
        <f t="shared" si="0"/>
        <v>44</v>
      </c>
      <c r="C48" s="21" t="s">
        <v>801</v>
      </c>
      <c r="D48" s="18"/>
      <c r="E48" s="18"/>
      <c r="F48" s="18">
        <v>2007</v>
      </c>
      <c r="G48" s="18" t="s">
        <v>758</v>
      </c>
      <c r="H48" s="18"/>
      <c r="I48" s="22">
        <v>45</v>
      </c>
      <c r="J48" s="23">
        <f t="shared" si="1"/>
        <v>484.38</v>
      </c>
    </row>
    <row r="49" spans="2:10" ht="30" x14ac:dyDescent="0.25">
      <c r="B49" s="18">
        <f t="shared" si="0"/>
        <v>45</v>
      </c>
      <c r="C49" s="21" t="s">
        <v>802</v>
      </c>
      <c r="D49" s="18"/>
      <c r="E49" s="18"/>
      <c r="F49" s="18">
        <v>2007</v>
      </c>
      <c r="G49" s="18" t="s">
        <v>758</v>
      </c>
      <c r="H49" s="18"/>
      <c r="I49" s="22">
        <f>243+1803+184+283+209+133</f>
        <v>2855</v>
      </c>
      <c r="J49" s="23">
        <f t="shared" si="1"/>
        <v>30731.219999999998</v>
      </c>
    </row>
    <row r="50" spans="2:10" ht="30" x14ac:dyDescent="0.25">
      <c r="B50" s="18">
        <f t="shared" si="0"/>
        <v>46</v>
      </c>
      <c r="C50" s="21" t="s">
        <v>803</v>
      </c>
      <c r="D50" s="18"/>
      <c r="E50" s="18"/>
      <c r="F50" s="18">
        <v>2007</v>
      </c>
      <c r="G50" s="18" t="s">
        <v>758</v>
      </c>
      <c r="H50" s="18"/>
      <c r="I50" s="22">
        <v>4022</v>
      </c>
      <c r="J50" s="23">
        <f t="shared" si="1"/>
        <v>43292.807999999997</v>
      </c>
    </row>
    <row r="51" spans="2:10" ht="30" x14ac:dyDescent="0.25">
      <c r="B51" s="18">
        <f t="shared" si="0"/>
        <v>47</v>
      </c>
      <c r="C51" s="21" t="s">
        <v>804</v>
      </c>
      <c r="D51" s="18"/>
      <c r="E51" s="18"/>
      <c r="F51" s="18">
        <v>2007</v>
      </c>
      <c r="G51" s="18" t="s">
        <v>758</v>
      </c>
      <c r="H51" s="18"/>
      <c r="I51" s="22">
        <f>565+599.5+521+103+223+79.15+6+244+262</f>
        <v>2602.65</v>
      </c>
      <c r="J51" s="23">
        <f t="shared" si="1"/>
        <v>28014.924599999998</v>
      </c>
    </row>
    <row r="52" spans="2:10" x14ac:dyDescent="0.25">
      <c r="B52" s="18">
        <f t="shared" si="0"/>
        <v>48</v>
      </c>
      <c r="C52" s="21" t="s">
        <v>805</v>
      </c>
      <c r="D52" s="18"/>
      <c r="E52" s="18"/>
      <c r="F52" s="18">
        <v>2007</v>
      </c>
      <c r="G52" s="18"/>
      <c r="H52" s="18"/>
      <c r="I52" s="22"/>
      <c r="J52" s="23">
        <f t="shared" si="1"/>
        <v>0</v>
      </c>
    </row>
    <row r="53" spans="2:10" x14ac:dyDescent="0.25">
      <c r="B53" s="16" t="s">
        <v>806</v>
      </c>
      <c r="C53" s="17" t="s">
        <v>807</v>
      </c>
      <c r="D53" s="18"/>
      <c r="E53" s="18"/>
      <c r="F53" s="18">
        <v>2007</v>
      </c>
      <c r="G53" s="18"/>
      <c r="H53" s="18"/>
      <c r="I53" s="24"/>
      <c r="J53" s="23">
        <f t="shared" si="1"/>
        <v>0</v>
      </c>
    </row>
    <row r="54" spans="2:10" ht="30" x14ac:dyDescent="0.25">
      <c r="B54" s="18">
        <f>B52+1</f>
        <v>49</v>
      </c>
      <c r="C54" s="21" t="s">
        <v>808</v>
      </c>
      <c r="D54" s="18"/>
      <c r="E54" s="18"/>
      <c r="F54" s="18">
        <v>2007</v>
      </c>
      <c r="G54" s="18" t="s">
        <v>762</v>
      </c>
      <c r="H54" s="18"/>
      <c r="I54" s="22">
        <v>375</v>
      </c>
      <c r="J54" s="23">
        <f t="shared" si="1"/>
        <v>4036.4999999999995</v>
      </c>
    </row>
    <row r="55" spans="2:10" ht="30" x14ac:dyDescent="0.25">
      <c r="B55" s="18">
        <f>B54+1</f>
        <v>50</v>
      </c>
      <c r="C55" s="21" t="s">
        <v>809</v>
      </c>
      <c r="D55" s="18"/>
      <c r="E55" s="18"/>
      <c r="F55" s="18">
        <v>2007</v>
      </c>
      <c r="G55" s="18" t="s">
        <v>758</v>
      </c>
      <c r="H55" s="18"/>
      <c r="I55" s="22">
        <f>21.5*9.21</f>
        <v>198.01500000000001</v>
      </c>
      <c r="J55" s="23">
        <f t="shared" si="1"/>
        <v>2131.4334600000002</v>
      </c>
    </row>
    <row r="56" spans="2:10" ht="30" x14ac:dyDescent="0.25">
      <c r="B56" s="18">
        <f>B55+1</f>
        <v>51</v>
      </c>
      <c r="C56" s="21" t="s">
        <v>810</v>
      </c>
      <c r="D56" s="18"/>
      <c r="E56" s="18"/>
      <c r="F56" s="18">
        <v>2007</v>
      </c>
      <c r="G56" s="18" t="s">
        <v>758</v>
      </c>
      <c r="H56" s="18"/>
      <c r="I56" s="22">
        <f>21.5*9.21</f>
        <v>198.01500000000001</v>
      </c>
      <c r="J56" s="23">
        <f t="shared" si="1"/>
        <v>2131.4334600000002</v>
      </c>
    </row>
    <row r="57" spans="2:10" ht="30" x14ac:dyDescent="0.25">
      <c r="B57" s="18">
        <f>B56+1</f>
        <v>52</v>
      </c>
      <c r="C57" s="21" t="s">
        <v>811</v>
      </c>
      <c r="D57" s="18"/>
      <c r="E57" s="18"/>
      <c r="F57" s="18">
        <v>2007</v>
      </c>
      <c r="G57" s="18" t="s">
        <v>758</v>
      </c>
      <c r="H57" s="18"/>
      <c r="I57" s="22">
        <v>5400</v>
      </c>
      <c r="J57" s="23">
        <f t="shared" si="1"/>
        <v>58125.599999999999</v>
      </c>
    </row>
    <row r="58" spans="2:10" x14ac:dyDescent="0.25">
      <c r="B58" s="18">
        <f>B57+1</f>
        <v>53</v>
      </c>
      <c r="C58" s="21" t="s">
        <v>812</v>
      </c>
      <c r="D58" s="18"/>
      <c r="E58" s="18"/>
      <c r="F58" s="18">
        <v>2007</v>
      </c>
      <c r="G58" s="18"/>
      <c r="H58" s="18"/>
      <c r="I58" s="22"/>
      <c r="J58" s="23">
        <f t="shared" si="1"/>
        <v>0</v>
      </c>
    </row>
    <row r="59" spans="2:10" ht="30" x14ac:dyDescent="0.25">
      <c r="B59" s="18">
        <f>B58+1</f>
        <v>54</v>
      </c>
      <c r="C59" s="21" t="s">
        <v>813</v>
      </c>
      <c r="D59" s="18"/>
      <c r="E59" s="18"/>
      <c r="F59" s="18">
        <v>2007</v>
      </c>
      <c r="G59" s="18" t="s">
        <v>762</v>
      </c>
      <c r="H59" s="18"/>
      <c r="I59" s="22">
        <f>70*(18*30)/10.76</f>
        <v>3513.0111524163572</v>
      </c>
      <c r="J59" s="23">
        <f t="shared" si="1"/>
        <v>37814.052044609663</v>
      </c>
    </row>
  </sheetData>
  <mergeCells count="1">
    <mergeCell ref="B2:J2"/>
  </mergeCells>
  <dataValidations count="2">
    <dataValidation type="list" allowBlank="1" showInputMessage="1" showErrorMessage="1" sqref="H4:H59" xr:uid="{A35CFA95-D275-439C-8D1B-7E43204A6466}">
      <formula1>"Very Good, Good, Average, Poor, Ordinary with wreckages in the structure"</formula1>
    </dataValidation>
    <dataValidation type="list" allowBlank="1" showInputMessage="1" showErrorMessage="1" sqref="G4:G11 G16:G19 G22:G24 G26:G28 G30 G32:G34 G36:G38 G41 G44:G53 G55:G58" xr:uid="{227A83CF-3D65-401E-8FE9-6D93D3154F06}">
      <formula1>$K$2:$K$8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Freehold_Land</vt:lpstr>
      <vt:lpstr>Leasehold_Land</vt:lpstr>
      <vt:lpstr>Building</vt:lpstr>
      <vt:lpstr>Plant_&amp;_Machinery</vt:lpstr>
      <vt:lpstr>Fixtures_&amp;_Furnitures</vt:lpstr>
      <vt:lpstr>Vehicles</vt:lpstr>
      <vt:lpstr>Building_Sheet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Arup Banerjee</dc:creator>
  <cp:lastModifiedBy>Arup Banerjee</cp:lastModifiedBy>
  <dcterms:created xsi:type="dcterms:W3CDTF">2022-05-23T05:26:46Z</dcterms:created>
  <dcterms:modified xsi:type="dcterms:W3CDTF">2022-05-23T05:48:44Z</dcterms:modified>
</cp:coreProperties>
</file>