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ahul Gupta\VIS(2022-23)-PL080-066-272 B.S Enterprises\"/>
    </mc:Choice>
  </mc:AlternateContent>
  <bookViews>
    <workbookView xWindow="0" yWindow="0" windowWidth="15345" windowHeight="4635" activeTab="3"/>
  </bookViews>
  <sheets>
    <sheet name="7937" sheetId="1" r:id="rId1"/>
    <sheet name="7938" sheetId="2" r:id="rId2"/>
    <sheet name="7939" sheetId="3" r:id="rId3"/>
    <sheet name="Total " sheetId="4" r:id="rId4"/>
    <sheet name="Sheet1"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4" l="1"/>
  <c r="R12" i="4"/>
  <c r="Q29" i="4"/>
  <c r="N28" i="4"/>
  <c r="P26" i="4"/>
  <c r="P25" i="4"/>
  <c r="P27" i="4"/>
  <c r="J32" i="4"/>
  <c r="K26" i="4" l="1"/>
  <c r="K23" i="4"/>
  <c r="K21" i="4"/>
  <c r="A11" i="4"/>
  <c r="P17" i="4"/>
  <c r="K19" i="4"/>
  <c r="K17" i="4"/>
  <c r="H20" i="4"/>
  <c r="L14" i="4"/>
  <c r="L13" i="4"/>
  <c r="L22" i="4"/>
  <c r="M17" i="4" l="1"/>
  <c r="J10" i="5" l="1"/>
  <c r="E15" i="4" l="1"/>
</calcChain>
</file>

<file path=xl/sharedStrings.xml><?xml version="1.0" encoding="utf-8"?>
<sst xmlns="http://schemas.openxmlformats.org/spreadsheetml/2006/main" count="97" uniqueCount="62">
  <si>
    <t xml:space="preserve">Vendor </t>
  </si>
  <si>
    <t>Purchaser</t>
  </si>
  <si>
    <t xml:space="preserve">Area </t>
  </si>
  <si>
    <t>Adress or location of property</t>
  </si>
  <si>
    <t xml:space="preserve">Agreement Dated </t>
  </si>
  <si>
    <t>Conveyance Deed No. 7937</t>
  </si>
  <si>
    <t>Date</t>
  </si>
  <si>
    <t>Kiran Aggarwal d/o Sh.Bijay Sankar Aggarwal</t>
  </si>
  <si>
    <t>Devloper</t>
  </si>
  <si>
    <t>Shree Guru Developers</t>
  </si>
  <si>
    <t>1.Suresh Kumar Chandak</t>
  </si>
  <si>
    <t>2.Mrs.Kiran Devi</t>
  </si>
  <si>
    <t>3.Miss Surubhi Chandak</t>
  </si>
  <si>
    <t>18 cotthas 12 chittackas 37 sq.ft</t>
  </si>
  <si>
    <t>Premises No.167/30, Ganpati SurSarani previously known as south sinth road, kolkata -700050</t>
  </si>
  <si>
    <t>Total building floors</t>
  </si>
  <si>
    <t>G+4</t>
  </si>
  <si>
    <t>Flat No. 3B on third floor of Block A</t>
  </si>
  <si>
    <t>Super Built Up area</t>
  </si>
  <si>
    <t>1055 Sq.ft</t>
  </si>
  <si>
    <t xml:space="preserve">purchase </t>
  </si>
  <si>
    <t xml:space="preserve">Project name </t>
  </si>
  <si>
    <t xml:space="preserve">Shiv Ganga </t>
  </si>
  <si>
    <t>Kiran Construction</t>
  </si>
  <si>
    <t>Shri Guru Developers</t>
  </si>
  <si>
    <t>Suresh Kumar Chandak</t>
  </si>
  <si>
    <t>Mohit Chandak</t>
  </si>
  <si>
    <t>ABYPC6458k</t>
  </si>
  <si>
    <t xml:space="preserve">Land Area </t>
  </si>
  <si>
    <t>18 Cotthas 12 Chittacks 37 sq.ft</t>
  </si>
  <si>
    <t>1346 sq.ft</t>
  </si>
  <si>
    <t>Flat No. 3A on third floor of Block A</t>
  </si>
  <si>
    <t>Flat No.</t>
  </si>
  <si>
    <t>Shiv Ganga</t>
  </si>
  <si>
    <t xml:space="preserve">Kiran Devi Chandak </t>
  </si>
  <si>
    <t xml:space="preserve">Rahul Chandak </t>
  </si>
  <si>
    <t>Flat No. 3D on third floor of Block A</t>
  </si>
  <si>
    <t>1515sq.ft</t>
  </si>
  <si>
    <t>North West</t>
  </si>
  <si>
    <t>Total Super Area in Sq.ft</t>
  </si>
  <si>
    <t>S.no</t>
  </si>
  <si>
    <t>Deed No.</t>
  </si>
  <si>
    <t>Deed Date</t>
  </si>
  <si>
    <t xml:space="preserve">Ownership </t>
  </si>
  <si>
    <t>3B</t>
  </si>
  <si>
    <t>3A</t>
  </si>
  <si>
    <t>South Western Side</t>
  </si>
  <si>
    <t>South Eastern Side</t>
  </si>
  <si>
    <t>3D</t>
  </si>
  <si>
    <t>1.Mr.Suresh Kumar Chandak.</t>
  </si>
  <si>
    <t>2.Kiran Devi.</t>
  </si>
  <si>
    <t>3.Miss.Surabhi Chandak.</t>
  </si>
  <si>
    <t>2.Mr.Mohit Chandak</t>
  </si>
  <si>
    <t>1.Kiran Devi.</t>
  </si>
  <si>
    <t>2.Rahul Chandak</t>
  </si>
  <si>
    <t>.</t>
  </si>
  <si>
    <t>But as per our site survey the subject property is merged with three flats in a single entity with single entrance only. Internally there is no demarcation of the boundaries of the three individual flats .we can’t describe that which area of the flat  belong to which owner.</t>
  </si>
  <si>
    <t>Total</t>
  </si>
  <si>
    <t>Super Built up area in Sq.ft(As per sale deed)</t>
  </si>
  <si>
    <t>fmv</t>
  </si>
  <si>
    <t>rv</t>
  </si>
  <si>
    <t xml:space="preserve">distress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</si>
</sst>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sz val="11"/>
      <color theme="1"/>
      <name val="Arial"/>
      <family val="2"/>
    </font>
  </fonts>
  <fills count="3">
    <fill>
      <patternFill patternType="none"/>
    </fill>
    <fill>
      <patternFill patternType="gray125"/>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14" fontId="0" fillId="0" borderId="0" xfId="0" applyNumberFormat="1"/>
    <xf numFmtId="0" fontId="0" fillId="0" borderId="0" xfId="0" applyAlignment="1">
      <alignment horizontal="center"/>
    </xf>
    <xf numFmtId="0" fontId="1" fillId="0" borderId="0" xfId="0" applyFont="1"/>
    <xf numFmtId="0" fontId="1" fillId="0" borderId="1" xfId="0" applyFont="1" applyBorder="1" applyAlignment="1">
      <alignment horizontal="center"/>
    </xf>
    <xf numFmtId="0" fontId="1" fillId="0" borderId="1" xfId="0" applyFont="1" applyBorder="1"/>
    <xf numFmtId="0" fontId="1" fillId="0" borderId="0" xfId="0" applyFont="1" applyAlignment="1">
      <alignment horizontal="center"/>
    </xf>
    <xf numFmtId="0" fontId="1" fillId="0" borderId="0" xfId="0" applyNumberFormat="1" applyFont="1"/>
    <xf numFmtId="0" fontId="0" fillId="0" borderId="0" xfId="0" applyNumberFormat="1"/>
    <xf numFmtId="0" fontId="2" fillId="2"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xf numFmtId="0" fontId="1" fillId="0" borderId="3" xfId="0" applyFont="1" applyBorder="1" applyAlignment="1">
      <alignment vertical="center"/>
    </xf>
    <xf numFmtId="0" fontId="1" fillId="0" borderId="4" xfId="0" applyFont="1" applyBorder="1" applyAlignment="1">
      <alignment horizontal="left" vertical="center"/>
    </xf>
    <xf numFmtId="0" fontId="1" fillId="0" borderId="0" xfId="0" applyFont="1" applyAlignment="1">
      <alignment vertical="center"/>
    </xf>
    <xf numFmtId="2" fontId="0" fillId="0" borderId="0" xfId="0" applyNumberFormat="1"/>
    <xf numFmtId="0" fontId="3" fillId="0" borderId="0" xfId="0" applyFont="1"/>
    <xf numFmtId="0" fontId="4" fillId="0" borderId="0" xfId="0" applyFont="1" applyAlignment="1">
      <alignmen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14" fontId="1" fillId="0" borderId="2" xfId="0" applyNumberFormat="1" applyFont="1" applyBorder="1" applyAlignment="1">
      <alignment horizontal="center" vertical="center"/>
    </xf>
    <xf numFmtId="14" fontId="1" fillId="0" borderId="4" xfId="0" applyNumberFormat="1" applyFont="1" applyBorder="1" applyAlignment="1">
      <alignment horizontal="center" vertical="center"/>
    </xf>
    <xf numFmtId="0" fontId="2" fillId="0" borderId="1" xfId="0" applyNumberFormat="1" applyFont="1" applyBorder="1"/>
    <xf numFmtId="0"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workbookViewId="0">
      <selection activeCell="I6" sqref="I6"/>
    </sheetView>
  </sheetViews>
  <sheetFormatPr defaultRowHeight="15" x14ac:dyDescent="0.25"/>
  <cols>
    <col min="2" max="2" width="27.85546875" bestFit="1" customWidth="1"/>
    <col min="3" max="4" width="10.42578125" bestFit="1" customWidth="1"/>
  </cols>
  <sheetData>
    <row r="1" spans="2:3" x14ac:dyDescent="0.25">
      <c r="B1" t="s">
        <v>6</v>
      </c>
      <c r="C1" s="1">
        <v>43343</v>
      </c>
    </row>
    <row r="2" spans="2:3" x14ac:dyDescent="0.25">
      <c r="B2" t="s">
        <v>5</v>
      </c>
    </row>
    <row r="4" spans="2:3" x14ac:dyDescent="0.25">
      <c r="B4" t="s">
        <v>0</v>
      </c>
      <c r="C4" t="s">
        <v>7</v>
      </c>
    </row>
    <row r="6" spans="2:3" x14ac:dyDescent="0.25">
      <c r="B6" t="s">
        <v>8</v>
      </c>
      <c r="C6" t="s">
        <v>9</v>
      </c>
    </row>
    <row r="9" spans="2:3" x14ac:dyDescent="0.25">
      <c r="B9" t="s">
        <v>1</v>
      </c>
      <c r="C9" t="s">
        <v>10</v>
      </c>
    </row>
    <row r="10" spans="2:3" x14ac:dyDescent="0.25">
      <c r="C10" t="s">
        <v>11</v>
      </c>
    </row>
    <row r="11" spans="2:3" x14ac:dyDescent="0.25">
      <c r="C11" t="s">
        <v>12</v>
      </c>
    </row>
    <row r="13" spans="2:3" x14ac:dyDescent="0.25">
      <c r="B13" t="s">
        <v>2</v>
      </c>
      <c r="C13" t="s">
        <v>13</v>
      </c>
    </row>
    <row r="14" spans="2:3" x14ac:dyDescent="0.25">
      <c r="B14" t="s">
        <v>3</v>
      </c>
      <c r="C14" t="s">
        <v>14</v>
      </c>
    </row>
    <row r="16" spans="2:3" x14ac:dyDescent="0.25">
      <c r="B16" t="s">
        <v>4</v>
      </c>
      <c r="C16" s="1">
        <v>41940</v>
      </c>
    </row>
    <row r="18" spans="2:4" x14ac:dyDescent="0.25">
      <c r="B18" t="s">
        <v>15</v>
      </c>
      <c r="C18" t="s">
        <v>16</v>
      </c>
    </row>
    <row r="20" spans="2:4" x14ac:dyDescent="0.25">
      <c r="B20" t="s">
        <v>17</v>
      </c>
    </row>
    <row r="22" spans="2:4" x14ac:dyDescent="0.25">
      <c r="B22" t="s">
        <v>18</v>
      </c>
      <c r="C22" t="s">
        <v>19</v>
      </c>
    </row>
    <row r="24" spans="2:4" x14ac:dyDescent="0.25">
      <c r="B24" t="s">
        <v>20</v>
      </c>
      <c r="C24">
        <v>3524250</v>
      </c>
      <c r="D24" s="1">
        <v>42034</v>
      </c>
    </row>
    <row r="26" spans="2:4" x14ac:dyDescent="0.25">
      <c r="B26" t="s">
        <v>21</v>
      </c>
      <c r="C26"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7" workbookViewId="0">
      <selection activeCell="E13" sqref="E13"/>
    </sheetView>
  </sheetViews>
  <sheetFormatPr defaultRowHeight="15" x14ac:dyDescent="0.25"/>
  <cols>
    <col min="1" max="1" width="32.42578125" bestFit="1" customWidth="1"/>
    <col min="2" max="2" width="29.28515625" customWidth="1"/>
    <col min="3" max="3" width="10.42578125" bestFit="1" customWidth="1"/>
  </cols>
  <sheetData>
    <row r="1" spans="1:3" x14ac:dyDescent="0.25">
      <c r="A1" t="s">
        <v>6</v>
      </c>
      <c r="B1" s="1"/>
    </row>
    <row r="2" spans="1:3" x14ac:dyDescent="0.25">
      <c r="A2" t="s">
        <v>5</v>
      </c>
    </row>
    <row r="4" spans="1:3" x14ac:dyDescent="0.25">
      <c r="A4" t="s">
        <v>0</v>
      </c>
      <c r="B4" t="s">
        <v>23</v>
      </c>
    </row>
    <row r="6" spans="1:3" x14ac:dyDescent="0.25">
      <c r="A6" t="s">
        <v>8</v>
      </c>
      <c r="B6" t="s">
        <v>24</v>
      </c>
    </row>
    <row r="9" spans="1:3" x14ac:dyDescent="0.25">
      <c r="A9" t="s">
        <v>1</v>
      </c>
      <c r="B9" t="s">
        <v>25</v>
      </c>
      <c r="C9" t="s">
        <v>27</v>
      </c>
    </row>
    <row r="10" spans="1:3" x14ac:dyDescent="0.25">
      <c r="B10" t="s">
        <v>26</v>
      </c>
    </row>
    <row r="13" spans="1:3" x14ac:dyDescent="0.25">
      <c r="A13" t="s">
        <v>28</v>
      </c>
      <c r="B13" t="s">
        <v>29</v>
      </c>
    </row>
    <row r="14" spans="1:3" x14ac:dyDescent="0.25">
      <c r="A14" t="s">
        <v>3</v>
      </c>
      <c r="B14" t="s">
        <v>14</v>
      </c>
    </row>
    <row r="16" spans="1:3" x14ac:dyDescent="0.25">
      <c r="A16" t="s">
        <v>4</v>
      </c>
      <c r="B16" s="1">
        <v>41940</v>
      </c>
    </row>
    <row r="18" spans="1:3" x14ac:dyDescent="0.25">
      <c r="A18" t="s">
        <v>15</v>
      </c>
      <c r="B18" t="s">
        <v>16</v>
      </c>
    </row>
    <row r="20" spans="1:3" x14ac:dyDescent="0.25">
      <c r="A20" t="s">
        <v>32</v>
      </c>
      <c r="B20" t="s">
        <v>31</v>
      </c>
    </row>
    <row r="22" spans="1:3" x14ac:dyDescent="0.25">
      <c r="A22" t="s">
        <v>18</v>
      </c>
      <c r="B22" t="s">
        <v>30</v>
      </c>
    </row>
    <row r="24" spans="1:3" x14ac:dyDescent="0.25">
      <c r="A24" t="s">
        <v>20</v>
      </c>
      <c r="B24">
        <v>4509100</v>
      </c>
      <c r="C24" s="1">
        <v>42034</v>
      </c>
    </row>
    <row r="26" spans="1:3" x14ac:dyDescent="0.25">
      <c r="A26" t="s">
        <v>21</v>
      </c>
      <c r="B26"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7" workbookViewId="0">
      <selection activeCell="B1" sqref="B1"/>
    </sheetView>
  </sheetViews>
  <sheetFormatPr defaultRowHeight="15" x14ac:dyDescent="0.25"/>
  <cols>
    <col min="1" max="1" width="27.85546875" bestFit="1" customWidth="1"/>
    <col min="2" max="2" width="85.42578125" bestFit="1" customWidth="1"/>
  </cols>
  <sheetData>
    <row r="1" spans="1:2" x14ac:dyDescent="0.25">
      <c r="A1" t="s">
        <v>6</v>
      </c>
      <c r="B1" s="1"/>
    </row>
    <row r="2" spans="1:2" x14ac:dyDescent="0.25">
      <c r="A2" t="s">
        <v>5</v>
      </c>
    </row>
    <row r="4" spans="1:2" x14ac:dyDescent="0.25">
      <c r="A4" t="s">
        <v>0</v>
      </c>
      <c r="B4" t="s">
        <v>23</v>
      </c>
    </row>
    <row r="6" spans="1:2" x14ac:dyDescent="0.25">
      <c r="A6" t="s">
        <v>8</v>
      </c>
      <c r="B6" t="s">
        <v>24</v>
      </c>
    </row>
    <row r="9" spans="1:2" x14ac:dyDescent="0.25">
      <c r="A9" t="s">
        <v>1</v>
      </c>
      <c r="B9" t="s">
        <v>34</v>
      </c>
    </row>
    <row r="10" spans="1:2" x14ac:dyDescent="0.25">
      <c r="B10" t="s">
        <v>35</v>
      </c>
    </row>
    <row r="13" spans="1:2" x14ac:dyDescent="0.25">
      <c r="A13" t="s">
        <v>28</v>
      </c>
      <c r="B13" t="s">
        <v>29</v>
      </c>
    </row>
    <row r="14" spans="1:2" x14ac:dyDescent="0.25">
      <c r="A14" t="s">
        <v>3</v>
      </c>
      <c r="B14" t="s">
        <v>14</v>
      </c>
    </row>
    <row r="16" spans="1:2" x14ac:dyDescent="0.25">
      <c r="A16" t="s">
        <v>4</v>
      </c>
      <c r="B16" s="1">
        <v>41940</v>
      </c>
    </row>
    <row r="18" spans="1:3" x14ac:dyDescent="0.25">
      <c r="A18" t="s">
        <v>15</v>
      </c>
      <c r="B18" t="s">
        <v>16</v>
      </c>
    </row>
    <row r="20" spans="1:3" x14ac:dyDescent="0.25">
      <c r="A20" t="s">
        <v>32</v>
      </c>
      <c r="B20" t="s">
        <v>36</v>
      </c>
    </row>
    <row r="22" spans="1:3" x14ac:dyDescent="0.25">
      <c r="A22" t="s">
        <v>18</v>
      </c>
      <c r="B22" t="s">
        <v>37</v>
      </c>
      <c r="C22" t="s">
        <v>38</v>
      </c>
    </row>
    <row r="24" spans="1:3" x14ac:dyDescent="0.25">
      <c r="A24" t="s">
        <v>20</v>
      </c>
      <c r="B24">
        <v>4509100</v>
      </c>
    </row>
    <row r="26" spans="1:3" x14ac:dyDescent="0.25">
      <c r="A26" t="s">
        <v>21</v>
      </c>
      <c r="B26"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32"/>
  <sheetViews>
    <sheetView showGridLines="0" tabSelected="1" topLeftCell="E7" workbookViewId="0">
      <selection activeCell="K26" sqref="K26"/>
    </sheetView>
  </sheetViews>
  <sheetFormatPr defaultRowHeight="15" x14ac:dyDescent="0.25"/>
  <cols>
    <col min="4" max="4" width="46.5703125" customWidth="1"/>
    <col min="8" max="8" width="9" style="2" customWidth="1"/>
    <col min="9" max="9" width="9.28515625" bestFit="1" customWidth="1"/>
    <col min="10" max="10" width="10.28515625" bestFit="1" customWidth="1"/>
    <col min="11" max="11" width="10.28515625" customWidth="1"/>
    <col min="12" max="12" width="15.42578125" style="8" customWidth="1"/>
    <col min="13" max="13" width="26.28515625" bestFit="1" customWidth="1"/>
  </cols>
  <sheetData>
    <row r="5" spans="1:18" ht="50.25" customHeight="1" x14ac:dyDescent="0.25">
      <c r="G5" s="3"/>
      <c r="H5" s="9" t="s">
        <v>40</v>
      </c>
      <c r="I5" s="9" t="s">
        <v>41</v>
      </c>
      <c r="J5" s="9" t="s">
        <v>42</v>
      </c>
      <c r="K5" s="9" t="s">
        <v>32</v>
      </c>
      <c r="L5" s="26" t="s">
        <v>58</v>
      </c>
      <c r="M5" s="27" t="s">
        <v>43</v>
      </c>
      <c r="N5" s="3"/>
    </row>
    <row r="6" spans="1:18" x14ac:dyDescent="0.25">
      <c r="D6" t="s">
        <v>39</v>
      </c>
      <c r="G6" s="3"/>
      <c r="H6" s="18">
        <v>1</v>
      </c>
      <c r="I6" s="18">
        <v>7937</v>
      </c>
      <c r="J6" s="23">
        <v>43343</v>
      </c>
      <c r="K6" s="18" t="s">
        <v>44</v>
      </c>
      <c r="L6" s="18">
        <v>1055</v>
      </c>
      <c r="M6" s="10" t="s">
        <v>49</v>
      </c>
      <c r="N6" s="3"/>
      <c r="O6" t="s">
        <v>47</v>
      </c>
    </row>
    <row r="7" spans="1:18" x14ac:dyDescent="0.25">
      <c r="G7" s="3"/>
      <c r="H7" s="19"/>
      <c r="I7" s="19"/>
      <c r="J7" s="19"/>
      <c r="K7" s="19"/>
      <c r="L7" s="19"/>
      <c r="M7" s="11" t="s">
        <v>50</v>
      </c>
      <c r="N7" s="3"/>
    </row>
    <row r="8" spans="1:18" x14ac:dyDescent="0.25">
      <c r="G8" s="3"/>
      <c r="H8" s="20"/>
      <c r="I8" s="20"/>
      <c r="J8" s="20"/>
      <c r="K8" s="20"/>
      <c r="L8" s="20"/>
      <c r="M8" s="11" t="s">
        <v>51</v>
      </c>
      <c r="N8" s="3"/>
    </row>
    <row r="9" spans="1:18" x14ac:dyDescent="0.25">
      <c r="G9" s="3"/>
      <c r="H9" s="18">
        <v>2</v>
      </c>
      <c r="I9" s="18">
        <v>7938</v>
      </c>
      <c r="J9" s="23">
        <v>43343</v>
      </c>
      <c r="K9" s="18" t="s">
        <v>45</v>
      </c>
      <c r="L9" s="18">
        <v>1346</v>
      </c>
      <c r="M9" s="10" t="s">
        <v>49</v>
      </c>
      <c r="N9" s="3"/>
      <c r="O9" t="s">
        <v>46</v>
      </c>
    </row>
    <row r="10" spans="1:18" x14ac:dyDescent="0.25">
      <c r="A10">
        <v>3700000</v>
      </c>
      <c r="G10" s="3"/>
      <c r="H10" s="20"/>
      <c r="I10" s="20"/>
      <c r="J10" s="24"/>
      <c r="K10" s="20"/>
      <c r="L10" s="20"/>
      <c r="M10" s="13" t="s">
        <v>52</v>
      </c>
      <c r="N10" s="3"/>
    </row>
    <row r="11" spans="1:18" x14ac:dyDescent="0.25">
      <c r="A11">
        <f>A10/970</f>
        <v>3814.4329896907216</v>
      </c>
      <c r="E11">
        <v>1055</v>
      </c>
      <c r="G11" s="3"/>
      <c r="H11" s="18">
        <v>3</v>
      </c>
      <c r="I11" s="18">
        <v>7939</v>
      </c>
      <c r="J11" s="23">
        <v>43343</v>
      </c>
      <c r="K11" s="23" t="s">
        <v>48</v>
      </c>
      <c r="L11" s="21">
        <v>1515</v>
      </c>
      <c r="M11" s="12" t="s">
        <v>53</v>
      </c>
      <c r="N11" s="14"/>
      <c r="O11" t="s">
        <v>38</v>
      </c>
    </row>
    <row r="12" spans="1:18" x14ac:dyDescent="0.25">
      <c r="G12" s="3"/>
      <c r="H12" s="20"/>
      <c r="I12" s="20"/>
      <c r="J12" s="24"/>
      <c r="K12" s="24"/>
      <c r="L12" s="22"/>
      <c r="M12" s="12" t="s">
        <v>54</v>
      </c>
      <c r="N12" s="14"/>
      <c r="R12">
        <f>1-5920992/15700000</f>
        <v>0.62286675159235672</v>
      </c>
    </row>
    <row r="13" spans="1:18" x14ac:dyDescent="0.25">
      <c r="E13">
        <v>1346</v>
      </c>
      <c r="G13" s="3"/>
      <c r="H13" s="4"/>
      <c r="I13" s="28" t="s">
        <v>57</v>
      </c>
      <c r="J13" s="5"/>
      <c r="K13" s="5"/>
      <c r="L13" s="25">
        <f>SUM(L6:L12)</f>
        <v>3916</v>
      </c>
      <c r="M13" s="5"/>
      <c r="N13" s="3"/>
    </row>
    <row r="14" spans="1:18" x14ac:dyDescent="0.25">
      <c r="E14">
        <v>1515</v>
      </c>
      <c r="G14" s="3"/>
      <c r="H14" s="6"/>
      <c r="I14" s="3"/>
      <c r="J14" s="3"/>
      <c r="K14" s="3"/>
      <c r="L14" s="7">
        <f>L13/10.764</f>
        <v>363.80527684875511</v>
      </c>
      <c r="M14" s="3"/>
      <c r="N14" s="3"/>
    </row>
    <row r="15" spans="1:18" x14ac:dyDescent="0.25">
      <c r="E15">
        <f>SUM(E11:E14)</f>
        <v>3916</v>
      </c>
      <c r="G15" s="3"/>
      <c r="H15" s="6"/>
      <c r="I15" s="3"/>
      <c r="J15" s="3"/>
      <c r="K15" s="3"/>
      <c r="L15" s="7"/>
      <c r="M15" s="3"/>
      <c r="N15" s="3"/>
    </row>
    <row r="16" spans="1:18" x14ac:dyDescent="0.25">
      <c r="M16">
        <v>2849.1849999999999</v>
      </c>
    </row>
    <row r="17" spans="4:17" x14ac:dyDescent="0.25">
      <c r="K17">
        <f>4000*L13</f>
        <v>15664000</v>
      </c>
      <c r="M17" s="15">
        <f>M16/10.764</f>
        <v>264.69574507617989</v>
      </c>
      <c r="P17" s="16">
        <f>4000*L13</f>
        <v>15664000</v>
      </c>
    </row>
    <row r="18" spans="4:17" x14ac:dyDescent="0.25">
      <c r="H18" s="2">
        <v>17000000</v>
      </c>
      <c r="K18">
        <v>4500</v>
      </c>
    </row>
    <row r="19" spans="4:17" x14ac:dyDescent="0.25">
      <c r="H19" s="2">
        <v>2100</v>
      </c>
      <c r="K19">
        <f>K18*0.9</f>
        <v>4050</v>
      </c>
    </row>
    <row r="20" spans="4:17" x14ac:dyDescent="0.25">
      <c r="H20" s="2">
        <f>H18/H19</f>
        <v>8095.2380952380954</v>
      </c>
      <c r="K20" t="s">
        <v>55</v>
      </c>
      <c r="L20" s="8">
        <v>22400</v>
      </c>
      <c r="N20">
        <f>4000*3916</f>
        <v>15664000</v>
      </c>
    </row>
    <row r="21" spans="4:17" x14ac:dyDescent="0.25">
      <c r="J21" t="s">
        <v>59</v>
      </c>
      <c r="K21">
        <f>ROUND(K17,-5)</f>
        <v>15700000</v>
      </c>
      <c r="L21" s="8">
        <v>0.85</v>
      </c>
    </row>
    <row r="22" spans="4:17" x14ac:dyDescent="0.25">
      <c r="L22" s="8">
        <f>L21*L20</f>
        <v>19040</v>
      </c>
    </row>
    <row r="23" spans="4:17" x14ac:dyDescent="0.25">
      <c r="J23" t="s">
        <v>60</v>
      </c>
      <c r="K23">
        <f>K21*0.85</f>
        <v>13345000</v>
      </c>
    </row>
    <row r="25" spans="4:17" x14ac:dyDescent="0.25">
      <c r="N25">
        <v>1346</v>
      </c>
      <c r="O25">
        <v>2035152</v>
      </c>
      <c r="P25">
        <f>O25/N25</f>
        <v>1512</v>
      </c>
    </row>
    <row r="26" spans="4:17" x14ac:dyDescent="0.25">
      <c r="J26" t="s">
        <v>61</v>
      </c>
      <c r="K26">
        <f>K21*0.75</f>
        <v>11775000</v>
      </c>
      <c r="N26">
        <v>1055</v>
      </c>
      <c r="O26">
        <v>1595160</v>
      </c>
      <c r="P26">
        <f>O26/N26</f>
        <v>1512</v>
      </c>
    </row>
    <row r="27" spans="4:17" x14ac:dyDescent="0.25">
      <c r="N27">
        <v>1515</v>
      </c>
      <c r="O27">
        <v>2290680</v>
      </c>
      <c r="P27">
        <f t="shared" ref="P26:P27" si="0">O27/N27</f>
        <v>1512</v>
      </c>
    </row>
    <row r="28" spans="4:17" x14ac:dyDescent="0.25">
      <c r="N28">
        <f>SUM(N25:N27)</f>
        <v>3916</v>
      </c>
    </row>
    <row r="29" spans="4:17" x14ac:dyDescent="0.25">
      <c r="Q29">
        <f>N28*P27</f>
        <v>5920992</v>
      </c>
    </row>
    <row r="30" spans="4:17" ht="105" x14ac:dyDescent="0.25">
      <c r="D30" s="17" t="s">
        <v>56</v>
      </c>
      <c r="J30">
        <v>1500</v>
      </c>
    </row>
    <row r="31" spans="4:17" x14ac:dyDescent="0.25">
      <c r="J31">
        <v>2268000</v>
      </c>
    </row>
    <row r="32" spans="4:17" x14ac:dyDescent="0.25">
      <c r="J32">
        <f>J31/1500</f>
        <v>1512</v>
      </c>
    </row>
  </sheetData>
  <mergeCells count="15">
    <mergeCell ref="H9:H10"/>
    <mergeCell ref="I9:I10"/>
    <mergeCell ref="J9:J10"/>
    <mergeCell ref="K9:K10"/>
    <mergeCell ref="L9:L10"/>
    <mergeCell ref="L11:L12"/>
    <mergeCell ref="K11:K12"/>
    <mergeCell ref="J11:J12"/>
    <mergeCell ref="I11:I12"/>
    <mergeCell ref="H11:H12"/>
    <mergeCell ref="H6:H8"/>
    <mergeCell ref="I6:I8"/>
    <mergeCell ref="J6:J8"/>
    <mergeCell ref="K6:K8"/>
    <mergeCell ref="L6:L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0"/>
  <sheetViews>
    <sheetView workbookViewId="0">
      <selection activeCell="J10" sqref="J10"/>
    </sheetView>
  </sheetViews>
  <sheetFormatPr defaultRowHeight="15" x14ac:dyDescent="0.25"/>
  <sheetData>
    <row r="10" spans="10:10" x14ac:dyDescent="0.25">
      <c r="J10">
        <f>76.18*1.35*10.764</f>
        <v>1107.002052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7937</vt:lpstr>
      <vt:lpstr>7938</vt:lpstr>
      <vt:lpstr>7939</vt:lpstr>
      <vt:lpstr>Total </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2022-07-14T13:25:00Z</dcterms:created>
  <dcterms:modified xsi:type="dcterms:W3CDTF">2022-07-19T11:08:00Z</dcterms:modified>
</cp:coreProperties>
</file>