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engineer4\Desktop\VIS(2022-23)-PL081-067-120\Working\"/>
    </mc:Choice>
  </mc:AlternateContent>
  <xr:revisionPtr revIDLastSave="0" documentId="13_ncr:1_{11445313-1BF6-4AA9-B4AA-49B8171376C1}" xr6:coauthVersionLast="47" xr6:coauthVersionMax="47" xr10:uidLastSave="{00000000-0000-0000-0000-000000000000}"/>
  <bookViews>
    <workbookView showVerticalScroll="0" xWindow="-120" yWindow="-120" windowWidth="21840" windowHeight="13140" xr2:uid="{00000000-000D-0000-FFFF-FFFF00000000}"/>
  </bookViews>
  <sheets>
    <sheet name="Building" sheetId="1" r:id="rId1"/>
    <sheet name="Sheet3" sheetId="3" r:id="rId2"/>
    <sheet name=" Land_Details" sheetId="2" r:id="rId3"/>
  </sheets>
  <externalReferences>
    <externalReference r:id="rId4"/>
  </externalReferences>
  <definedNames>
    <definedName name="_xlnm.Print_Area" localSheetId="0">Building!$B$1:$T$10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1" l="1"/>
  <c r="N5" i="1"/>
  <c r="K5" i="1"/>
  <c r="G5" i="1"/>
  <c r="P5" i="1" s="1"/>
  <c r="G4" i="1"/>
  <c r="U16" i="1"/>
  <c r="U12" i="1"/>
  <c r="E20" i="1"/>
  <c r="G6" i="1" l="1"/>
  <c r="P4" i="1"/>
  <c r="Q5" i="1"/>
  <c r="R5" i="1" s="1"/>
  <c r="T5" i="1" s="1"/>
  <c r="Q18" i="1"/>
  <c r="L18" i="1"/>
  <c r="L17" i="1"/>
  <c r="P6" i="1" l="1"/>
  <c r="N4" i="1"/>
  <c r="K4" i="1" l="1"/>
  <c r="Q4" i="1" l="1"/>
  <c r="R4" i="1" l="1"/>
  <c r="R6" i="1" s="1"/>
  <c r="Q6" i="1"/>
  <c r="T4" i="1" l="1"/>
  <c r="T6" i="1" s="1"/>
  <c r="G14" i="1" s="1"/>
  <c r="L16" i="1" l="1"/>
  <c r="E21" i="1"/>
  <c r="U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29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<sst xmlns="http://schemas.openxmlformats.org/spreadsheetml/2006/main" count="41" uniqueCount="38">
  <si>
    <t>SR. No.</t>
  </si>
  <si>
    <t>Floor</t>
  </si>
  <si>
    <t>Ground 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</si>
  <si>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</si>
  <si>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</si>
  <si>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</si>
  <si>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</si>
  <si>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</si>
  <si>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</si>
  <si>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 xml:space="preserve">Depreciation
(INR) </t>
  </si>
  <si>
    <t>Depreciated Value
(INR)</t>
  </si>
  <si>
    <t>Depreciated Replacement Market Value
(INR)</t>
  </si>
  <si>
    <t>Gross Replacement Value
(INR)</t>
  </si>
  <si>
    <t>Discounting Factor</t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</si>
  <si>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</si>
  <si>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</si>
  <si>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</si>
  <si>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</si>
  <si>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Remarks:</t>
  </si>
  <si>
    <t>RV</t>
  </si>
  <si>
    <t>DV</t>
  </si>
  <si>
    <t>Round off</t>
  </si>
  <si>
    <t>Land</t>
  </si>
  <si>
    <t>Building</t>
  </si>
  <si>
    <t>Total</t>
  </si>
  <si>
    <t>Rates Per sq.yds</t>
  </si>
  <si>
    <t xml:space="preserve"> </t>
  </si>
  <si>
    <t>30°16'32.7"N 78°02'47.2"E</t>
  </si>
  <si>
    <t>First Floor</t>
  </si>
  <si>
    <t>`Particular</t>
  </si>
  <si>
    <r>
      <t xml:space="preserve">Area
</t>
    </r>
    <r>
      <rPr>
        <b/>
        <i/>
        <sz val="11"/>
        <rFont val="Calibri"/>
        <family val="2"/>
        <scheme val="minor"/>
      </rPr>
      <t>(in sq.ft)</t>
    </r>
  </si>
  <si>
    <r>
      <t xml:space="preserve">Area 
</t>
    </r>
    <r>
      <rPr>
        <b/>
        <i/>
        <sz val="10"/>
        <rFont val="Calibri"/>
        <family val="2"/>
        <scheme val="minor"/>
      </rPr>
      <t>(in sq.mtr)</t>
    </r>
  </si>
  <si>
    <t>3. The valuation is done by considering the depreciated replacement cost approach.</t>
  </si>
  <si>
    <t>RCC load bearing structure on beam column and 9'' brick walls</t>
  </si>
  <si>
    <t>House</t>
  </si>
  <si>
    <t>1. All the details pertaing to the building area statement such as area, floor, etc has been taken from the documents provided by the bank.</t>
  </si>
  <si>
    <t>BUILDING VALUATION OF M/S IT INTERNATIONAL| LUNIA,DEHRADUN</t>
  </si>
  <si>
    <r>
      <t>2. All the structure that has been taken in the area statemnet belonging to M/S IT INTERNATIONAL</t>
    </r>
    <r>
      <rPr>
        <b/>
        <i/>
        <sz val="11"/>
        <color theme="1"/>
        <rFont val="Calibri"/>
        <family val="2"/>
        <scheme val="minor"/>
      </rPr>
      <t>(as per the documents provided by the client)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</si>
</sst>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u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7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44" fontId="0" fillId="0" borderId="0" xfId="0" applyNumberFormat="1"/>
    <xf numFmtId="166" fontId="2" fillId="0" borderId="1" xfId="1" applyNumberFormat="1" applyFont="1" applyBorder="1" applyAlignment="1">
      <alignment horizontal="center" vertical="center"/>
    </xf>
    <xf numFmtId="166" fontId="0" fillId="0" borderId="0" xfId="0" applyNumberFormat="1"/>
    <xf numFmtId="0" fontId="2" fillId="0" borderId="1" xfId="0" applyFont="1" applyBorder="1" applyAlignment="1">
      <alignment horizontal="center" vertical="center"/>
    </xf>
    <xf numFmtId="44" fontId="0" fillId="0" borderId="0" xfId="1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/>
    <xf numFmtId="1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4" borderId="0" xfId="0" applyFill="1"/>
    <xf numFmtId="0" fontId="2" fillId="0" borderId="0" xfId="0" applyFont="1"/>
    <xf numFmtId="0" fontId="2" fillId="4" borderId="0" xfId="0" applyFont="1" applyFill="1"/>
    <xf numFmtId="166" fontId="0" fillId="0" borderId="0" xfId="0" applyNumberFormat="1" applyAlignment="1">
      <alignment wrapText="1"/>
    </xf>
    <xf numFmtId="44" fontId="0" fillId="0" borderId="0" xfId="0" applyNumberFormat="1" applyAlignment="1">
      <alignment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1" fontId="0" fillId="5" borderId="1" xfId="0" applyNumberFormat="1" applyFill="1" applyBorder="1" applyAlignment="1">
      <alignment horizontal="center" vertical="center"/>
    </xf>
    <xf numFmtId="9" fontId="0" fillId="5" borderId="1" xfId="0" applyNumberFormat="1" applyFill="1" applyBorder="1" applyAlignment="1">
      <alignment horizontal="center" vertical="center"/>
    </xf>
    <xf numFmtId="165" fontId="0" fillId="5" borderId="1" xfId="0" applyNumberFormat="1" applyFill="1" applyBorder="1" applyAlignment="1">
      <alignment horizontal="center" vertical="center"/>
    </xf>
    <xf numFmtId="166" fontId="0" fillId="5" borderId="1" xfId="1" applyNumberFormat="1" applyFont="1" applyFill="1" applyBorder="1" applyAlignment="1">
      <alignment horizontal="center" vertical="center"/>
    </xf>
    <xf numFmtId="9" fontId="0" fillId="5" borderId="1" xfId="2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left" wrapText="1"/>
    </xf>
    <xf numFmtId="0" fontId="0" fillId="0" borderId="10" xfId="0" applyBorder="1"/>
    <xf numFmtId="43" fontId="0" fillId="0" borderId="12" xfId="3" applyFont="1" applyBorder="1"/>
    <xf numFmtId="0" fontId="0" fillId="0" borderId="5" xfId="0" applyBorder="1" applyAlignment="1">
      <alignment horizontal="center"/>
    </xf>
    <xf numFmtId="0" fontId="2" fillId="0" borderId="6" xfId="0" applyFont="1" applyBorder="1"/>
    <xf numFmtId="0" fontId="11" fillId="0" borderId="7" xfId="0" applyFont="1" applyBorder="1" applyAlignment="1">
      <alignment horizontal="center" wrapText="1"/>
    </xf>
    <xf numFmtId="0" fontId="0" fillId="0" borderId="6" xfId="0" applyBorder="1"/>
    <xf numFmtId="43" fontId="0" fillId="0" borderId="8" xfId="3" applyFont="1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3" xfId="0" applyBorder="1" applyAlignment="1">
      <alignment horizontal="center" wrapText="1"/>
    </xf>
    <xf numFmtId="43" fontId="0" fillId="0" borderId="15" xfId="3" applyFont="1" applyBorder="1"/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 wrapText="1"/>
    </xf>
    <xf numFmtId="43" fontId="0" fillId="0" borderId="19" xfId="3" applyFont="1" applyBorder="1"/>
    <xf numFmtId="0" fontId="0" fillId="0" borderId="20" xfId="0" applyBorder="1" applyAlignment="1">
      <alignment horizontal="center"/>
    </xf>
    <xf numFmtId="0" fontId="0" fillId="0" borderId="21" xfId="0" applyBorder="1"/>
    <xf numFmtId="43" fontId="0" fillId="0" borderId="23" xfId="3" applyFont="1" applyBorder="1"/>
    <xf numFmtId="0" fontId="0" fillId="0" borderId="19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" fontId="0" fillId="5" borderId="4" xfId="0" applyNumberFormat="1" applyFill="1" applyBorder="1" applyAlignment="1">
      <alignment horizontal="center" vertical="center"/>
    </xf>
    <xf numFmtId="164" fontId="0" fillId="0" borderId="1" xfId="3" applyNumberFormat="1" applyFont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wrapText="1"/>
    </xf>
    <xf numFmtId="0" fontId="0" fillId="7" borderId="11" xfId="0" applyFill="1" applyBorder="1" applyAlignment="1">
      <alignment horizontal="center" wrapText="1"/>
    </xf>
    <xf numFmtId="0" fontId="0" fillId="7" borderId="18" xfId="0" applyFill="1" applyBorder="1" applyAlignment="1">
      <alignment horizontal="center" wrapText="1"/>
    </xf>
    <xf numFmtId="0" fontId="0" fillId="7" borderId="22" xfId="0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3" fillId="8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D12">
            <v>2152750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31"/>
  <sheetViews>
    <sheetView tabSelected="1" zoomScale="85" zoomScaleNormal="85" zoomScaleSheetLayoutView="85" workbookViewId="0">
      <selection activeCell="F15" sqref="F15"/>
    </sheetView>
  </sheetViews>
  <sheetFormatPr defaultRowHeight="15" x14ac:dyDescent="0.25"/>
  <cols>
    <col min="1" max="1" width="7.85546875" customWidth="1"/>
    <col min="2" max="2" width="7.28515625" bestFit="1" customWidth="1"/>
    <col min="3" max="3" width="18.85546875" bestFit="1" customWidth="1"/>
    <col min="4" max="4" width="24.5703125" style="51" customWidth="1"/>
    <col min="5" max="5" width="32.140625" style="12" customWidth="1"/>
    <col min="6" max="6" width="10.5703125" style="52" customWidth="1"/>
    <col min="7" max="7" width="11.5703125" hidden="1" customWidth="1"/>
    <col min="8" max="8" width="7" bestFit="1" customWidth="1"/>
    <col min="9" max="9" width="11.42578125" customWidth="1"/>
    <col min="10" max="10" width="9" customWidth="1"/>
    <col min="11" max="11" width="9.7109375" customWidth="1"/>
    <col min="12" max="12" width="14.42578125" hidden="1" customWidth="1"/>
    <col min="13" max="13" width="7.7109375" hidden="1" customWidth="1"/>
    <col min="14" max="14" width="14.42578125" hidden="1" customWidth="1"/>
    <col min="15" max="15" width="10.85546875" bestFit="1" customWidth="1"/>
    <col min="16" max="16" width="14.42578125" customWidth="1"/>
    <col min="17" max="17" width="14.42578125" hidden="1" customWidth="1"/>
    <col min="18" max="18" width="13.42578125" hidden="1" customWidth="1"/>
    <col min="19" max="19" width="10.85546875" hidden="1" customWidth="1"/>
    <col min="20" max="20" width="13.42578125" bestFit="1" customWidth="1"/>
    <col min="21" max="21" width="17" bestFit="1" customWidth="1"/>
    <col min="22" max="22" width="14.28515625" hidden="1" customWidth="1"/>
    <col min="23" max="23" width="14.28515625" bestFit="1" customWidth="1"/>
  </cols>
  <sheetData>
    <row r="2" spans="2:23" ht="15.75" customHeight="1" x14ac:dyDescent="0.25">
      <c r="B2" s="66" t="s">
        <v>36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8"/>
    </row>
    <row r="3" spans="2:23" s="10" customFormat="1" ht="60" x14ac:dyDescent="0.25">
      <c r="B3" s="8" t="s">
        <v>0</v>
      </c>
      <c r="C3" s="8" t="s">
        <v>1</v>
      </c>
      <c r="D3" s="9" t="s">
        <v>29</v>
      </c>
      <c r="E3" s="9" t="s">
        <v>5</v>
      </c>
      <c r="F3" s="9" t="s">
        <v>31</v>
      </c>
      <c r="G3" s="9" t="s">
        <v>30</v>
      </c>
      <c r="H3" s="9" t="s">
        <v>14</v>
      </c>
      <c r="I3" s="9" t="s">
        <v>3</v>
      </c>
      <c r="J3" s="9" t="s">
        <v>4</v>
      </c>
      <c r="K3" s="9" t="s">
        <v>15</v>
      </c>
      <c r="L3" s="9" t="s">
        <v>16</v>
      </c>
      <c r="M3" s="9" t="s">
        <v>6</v>
      </c>
      <c r="N3" s="9" t="s">
        <v>8</v>
      </c>
      <c r="O3" s="9" t="s">
        <v>17</v>
      </c>
      <c r="P3" s="9" t="s">
        <v>12</v>
      </c>
      <c r="Q3" s="9" t="s">
        <v>9</v>
      </c>
      <c r="R3" s="9" t="s">
        <v>10</v>
      </c>
      <c r="S3" s="9" t="s">
        <v>13</v>
      </c>
      <c r="T3" s="9" t="s">
        <v>11</v>
      </c>
    </row>
    <row r="4" spans="2:23" ht="30" x14ac:dyDescent="0.25">
      <c r="B4" s="18">
        <v>1</v>
      </c>
      <c r="C4" s="18" t="s">
        <v>2</v>
      </c>
      <c r="D4" s="19" t="s">
        <v>34</v>
      </c>
      <c r="E4" s="55" t="s">
        <v>33</v>
      </c>
      <c r="F4" s="20">
        <v>31.120999999999999</v>
      </c>
      <c r="G4" s="20">
        <f>F4*10.7639</f>
        <v>334.9833319</v>
      </c>
      <c r="H4" s="20">
        <v>10</v>
      </c>
      <c r="I4" s="18">
        <v>1985</v>
      </c>
      <c r="J4" s="18">
        <v>2022</v>
      </c>
      <c r="K4" s="18">
        <f>J4-I4</f>
        <v>37</v>
      </c>
      <c r="L4" s="18">
        <v>60</v>
      </c>
      <c r="M4" s="21">
        <v>0.1</v>
      </c>
      <c r="N4" s="22">
        <f>(1-M4)/L4</f>
        <v>1.5000000000000001E-2</v>
      </c>
      <c r="O4" s="23">
        <v>1300</v>
      </c>
      <c r="P4" s="23">
        <f>O4*G4</f>
        <v>435478.33146999998</v>
      </c>
      <c r="Q4" s="23">
        <f t="shared" ref="Q4:Q5" si="0">P4*N4*K4</f>
        <v>241690.47396585002</v>
      </c>
      <c r="R4" s="23">
        <f t="shared" ref="R4:R5" si="1">MAX(P4-Q4,0)</f>
        <v>193787.85750414996</v>
      </c>
      <c r="S4" s="24">
        <v>0</v>
      </c>
      <c r="T4" s="23">
        <f t="shared" ref="T4:T5" si="2">IF(R4&gt;M4*P4,R4*(1-S4),P4*M4)</f>
        <v>193787.85750414996</v>
      </c>
      <c r="U4" s="7">
        <f>T4/O4</f>
        <v>149.06758269549996</v>
      </c>
      <c r="V4" s="1"/>
      <c r="W4" s="1"/>
    </row>
    <row r="5" spans="2:23" ht="30" x14ac:dyDescent="0.25">
      <c r="B5" s="18">
        <v>2</v>
      </c>
      <c r="C5" s="18" t="s">
        <v>28</v>
      </c>
      <c r="D5" s="19" t="s">
        <v>34</v>
      </c>
      <c r="E5" s="55" t="s">
        <v>33</v>
      </c>
      <c r="F5" s="54">
        <v>20</v>
      </c>
      <c r="G5" s="53">
        <f>F5*10.7639</f>
        <v>215.27799999999999</v>
      </c>
      <c r="H5" s="20">
        <v>10</v>
      </c>
      <c r="I5" s="18">
        <v>1985</v>
      </c>
      <c r="J5" s="18">
        <v>2022</v>
      </c>
      <c r="K5" s="18">
        <f t="shared" ref="K5" si="3">J5-I5</f>
        <v>37</v>
      </c>
      <c r="L5" s="18">
        <v>60</v>
      </c>
      <c r="M5" s="21">
        <v>0.1</v>
      </c>
      <c r="N5" s="22">
        <f t="shared" ref="N5" si="4">(1-M5)/L5</f>
        <v>1.5000000000000001E-2</v>
      </c>
      <c r="O5" s="23">
        <v>1300</v>
      </c>
      <c r="P5" s="23">
        <f t="shared" ref="P5" si="5">O5*G5</f>
        <v>279861.39999999997</v>
      </c>
      <c r="Q5" s="23">
        <f t="shared" si="0"/>
        <v>155323.07699999999</v>
      </c>
      <c r="R5" s="23">
        <f t="shared" si="1"/>
        <v>124538.32299999997</v>
      </c>
      <c r="S5" s="24">
        <v>0</v>
      </c>
      <c r="T5" s="23">
        <f t="shared" si="2"/>
        <v>124538.32299999997</v>
      </c>
      <c r="U5" s="7"/>
      <c r="V5" s="1"/>
      <c r="W5" s="1"/>
    </row>
    <row r="6" spans="2:23" x14ac:dyDescent="0.25">
      <c r="B6" s="69" t="s">
        <v>7</v>
      </c>
      <c r="C6" s="69"/>
      <c r="D6" s="69"/>
      <c r="E6" s="69"/>
      <c r="F6" s="11">
        <f>SUM(F4:F5)</f>
        <v>51.120999999999995</v>
      </c>
      <c r="G6" s="11">
        <f>SUM(G4:G5)</f>
        <v>550.26133189999996</v>
      </c>
      <c r="H6" s="6"/>
      <c r="I6" s="69"/>
      <c r="J6" s="69"/>
      <c r="K6" s="69"/>
      <c r="L6" s="69"/>
      <c r="M6" s="69"/>
      <c r="N6" s="69"/>
      <c r="O6" s="69"/>
      <c r="P6" s="4">
        <f>SUM(P4:P5)</f>
        <v>715339.73147</v>
      </c>
      <c r="Q6" s="4">
        <f>SUM(Q4:Q5)</f>
        <v>397013.55096585001</v>
      </c>
      <c r="R6" s="4">
        <f>SUM(R4:R5)</f>
        <v>318326.18050414993</v>
      </c>
      <c r="S6" s="4"/>
      <c r="T6" s="4">
        <f>SUM(T4:T5)</f>
        <v>318326.18050414993</v>
      </c>
      <c r="U6" s="7"/>
    </row>
    <row r="7" spans="2:23" x14ac:dyDescent="0.25">
      <c r="B7" s="71" t="s">
        <v>18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"/>
    </row>
    <row r="8" spans="2:23" x14ac:dyDescent="0.25">
      <c r="B8" s="65" t="s">
        <v>35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7"/>
    </row>
    <row r="9" spans="2:23" x14ac:dyDescent="0.25">
      <c r="B9" s="70" t="s">
        <v>37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7"/>
    </row>
    <row r="10" spans="2:23" x14ac:dyDescent="0.25">
      <c r="B10" s="65" t="s">
        <v>32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7"/>
    </row>
    <row r="11" spans="2:23" x14ac:dyDescent="0.25">
      <c r="U11" s="7"/>
    </row>
    <row r="12" spans="2:23" x14ac:dyDescent="0.25">
      <c r="U12" s="7">
        <f>2152750+267160</f>
        <v>2419910</v>
      </c>
    </row>
    <row r="13" spans="2:23" x14ac:dyDescent="0.25">
      <c r="U13" s="7"/>
    </row>
    <row r="14" spans="2:23" x14ac:dyDescent="0.25">
      <c r="G14" s="3">
        <f>T6/G6</f>
        <v>578.49999999999989</v>
      </c>
      <c r="U14" s="7"/>
    </row>
    <row r="15" spans="2:23" x14ac:dyDescent="0.25">
      <c r="P15" s="15" t="s">
        <v>25</v>
      </c>
      <c r="Q15" s="7">
        <v>25000</v>
      </c>
      <c r="U15" s="7"/>
    </row>
    <row r="16" spans="2:23" x14ac:dyDescent="0.25">
      <c r="K16" s="15" t="s">
        <v>24</v>
      </c>
      <c r="L16" s="3">
        <f>T4+[1]Sheet1!$D$12</f>
        <v>2346537.8575041499</v>
      </c>
      <c r="M16" t="s">
        <v>21</v>
      </c>
      <c r="N16" s="7">
        <v>2470000</v>
      </c>
      <c r="P16" s="15" t="s">
        <v>22</v>
      </c>
      <c r="Q16" s="7">
        <v>2152750</v>
      </c>
      <c r="U16" s="7">
        <f>0.75*2400000</f>
        <v>1800000</v>
      </c>
    </row>
    <row r="17" spans="5:23" x14ac:dyDescent="0.25">
      <c r="K17" s="15" t="s">
        <v>19</v>
      </c>
      <c r="L17" s="3">
        <f>0.85*N16</f>
        <v>2099500</v>
      </c>
      <c r="P17" s="15" t="s">
        <v>23</v>
      </c>
      <c r="Q17" s="7">
        <v>320592</v>
      </c>
      <c r="U17" s="7"/>
    </row>
    <row r="18" spans="5:23" x14ac:dyDescent="0.25">
      <c r="K18" s="15" t="s">
        <v>20</v>
      </c>
      <c r="L18" s="3">
        <f>0.75*N16</f>
        <v>1852500</v>
      </c>
      <c r="P18" s="15" t="s">
        <v>24</v>
      </c>
      <c r="Q18" s="3">
        <f>SUM(Q16:Q17)</f>
        <v>2473342</v>
      </c>
      <c r="U18" s="7"/>
    </row>
    <row r="19" spans="5:23" x14ac:dyDescent="0.25">
      <c r="U19" s="7"/>
    </row>
    <row r="20" spans="5:23" x14ac:dyDescent="0.25">
      <c r="E20" s="12">
        <f>86.11*25000</f>
        <v>2152750</v>
      </c>
      <c r="U20" s="7"/>
    </row>
    <row r="21" spans="5:23" x14ac:dyDescent="0.25">
      <c r="E21" s="16">
        <f>E20+T4</f>
        <v>2346537.8575041499</v>
      </c>
    </row>
    <row r="22" spans="5:23" x14ac:dyDescent="0.25">
      <c r="E22" s="17" t="s">
        <v>26</v>
      </c>
      <c r="U22" s="5"/>
      <c r="V22" s="3"/>
      <c r="W22" s="3"/>
    </row>
    <row r="23" spans="5:23" x14ac:dyDescent="0.25">
      <c r="I23" t="s">
        <v>27</v>
      </c>
      <c r="K23" s="14"/>
      <c r="P23" s="13"/>
    </row>
    <row r="31" spans="5:23" ht="15" customHeight="1" x14ac:dyDescent="0.25"/>
  </sheetData>
  <mergeCells count="7">
    <mergeCell ref="B10:T10"/>
    <mergeCell ref="B2:T2"/>
    <mergeCell ref="B6:E6"/>
    <mergeCell ref="I6:O6"/>
    <mergeCell ref="B8:T8"/>
    <mergeCell ref="B9:T9"/>
    <mergeCell ref="B7:T7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4:H17"/>
  <sheetViews>
    <sheetView topLeftCell="A11" zoomScale="70" zoomScaleNormal="70" workbookViewId="0">
      <selection activeCell="H18" sqref="D5:H18"/>
    </sheetView>
  </sheetViews>
  <sheetFormatPr defaultRowHeight="15" x14ac:dyDescent="0.25"/>
  <cols>
    <col min="4" max="4" width="14.85546875" customWidth="1"/>
    <col min="5" max="5" width="15.28515625" customWidth="1"/>
    <col min="6" max="6" width="16" customWidth="1"/>
    <col min="7" max="7" width="18" customWidth="1"/>
    <col min="8" max="8" width="21.85546875" customWidth="1"/>
  </cols>
  <sheetData>
    <row r="4" spans="4:8" ht="15.75" thickBot="1" x14ac:dyDescent="0.3"/>
    <row r="5" spans="4:8" x14ac:dyDescent="0.25">
      <c r="D5" s="25"/>
      <c r="E5" s="26"/>
      <c r="F5" s="27"/>
      <c r="G5" s="28"/>
      <c r="H5" s="29"/>
    </row>
    <row r="6" spans="4:8" ht="15.75" thickBot="1" x14ac:dyDescent="0.3">
      <c r="D6" s="30"/>
      <c r="E6" s="31"/>
      <c r="F6" s="57"/>
      <c r="G6" s="32"/>
      <c r="H6" s="33"/>
    </row>
    <row r="7" spans="4:8" x14ac:dyDescent="0.25">
      <c r="D7" s="34"/>
      <c r="E7" s="35"/>
      <c r="F7" s="36"/>
      <c r="G7" s="37"/>
      <c r="H7" s="38"/>
    </row>
    <row r="8" spans="4:8" x14ac:dyDescent="0.25">
      <c r="D8" s="39"/>
      <c r="E8" s="40"/>
      <c r="F8" s="56"/>
      <c r="G8" s="40"/>
      <c r="H8" s="42"/>
    </row>
    <row r="9" spans="4:8" ht="15.75" thickBot="1" x14ac:dyDescent="0.3">
      <c r="D9" s="43"/>
      <c r="E9" s="44"/>
      <c r="F9" s="58"/>
      <c r="G9" s="44"/>
      <c r="H9" s="46"/>
    </row>
    <row r="10" spans="4:8" x14ac:dyDescent="0.25">
      <c r="D10" s="47"/>
      <c r="E10" s="48"/>
      <c r="F10" s="59"/>
      <c r="G10" s="48"/>
      <c r="H10" s="49"/>
    </row>
    <row r="11" spans="4:8" x14ac:dyDescent="0.25">
      <c r="D11" s="39"/>
      <c r="E11" s="40"/>
      <c r="F11" s="56"/>
      <c r="G11" s="40"/>
      <c r="H11" s="42"/>
    </row>
    <row r="12" spans="4:8" x14ac:dyDescent="0.25">
      <c r="D12" s="39"/>
      <c r="E12" s="40"/>
      <c r="F12" s="56"/>
      <c r="G12" s="40"/>
      <c r="H12" s="42"/>
    </row>
    <row r="13" spans="4:8" x14ac:dyDescent="0.25">
      <c r="D13" s="39"/>
      <c r="E13" s="40"/>
      <c r="F13" s="41"/>
      <c r="G13" s="40"/>
      <c r="H13" s="42"/>
    </row>
    <row r="14" spans="4:8" x14ac:dyDescent="0.25">
      <c r="D14" s="39"/>
      <c r="E14" s="40"/>
      <c r="F14" s="56"/>
      <c r="G14" s="40"/>
      <c r="H14" s="42"/>
    </row>
    <row r="15" spans="4:8" x14ac:dyDescent="0.25">
      <c r="D15" s="39"/>
      <c r="E15" s="40"/>
      <c r="F15" s="41"/>
      <c r="G15" s="40"/>
      <c r="H15" s="42"/>
    </row>
    <row r="16" spans="4:8" x14ac:dyDescent="0.25">
      <c r="D16" s="39"/>
      <c r="E16" s="40"/>
      <c r="F16" s="56"/>
      <c r="G16" s="40"/>
      <c r="H16" s="42"/>
    </row>
    <row r="17" spans="4:8" ht="15.75" thickBot="1" x14ac:dyDescent="0.3">
      <c r="D17" s="43"/>
      <c r="E17" s="44"/>
      <c r="F17" s="45"/>
      <c r="G17" s="44"/>
      <c r="H17" s="5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S29"/>
  <sheetViews>
    <sheetView zoomScaleNormal="100" workbookViewId="0">
      <selection activeCell="D25" sqref="D25"/>
    </sheetView>
  </sheetViews>
  <sheetFormatPr defaultRowHeight="15" x14ac:dyDescent="0.25"/>
  <cols>
    <col min="3" max="4" width="14.28515625" customWidth="1"/>
    <col min="5" max="5" width="26.7109375" bestFit="1" customWidth="1"/>
    <col min="6" max="6" width="11.28515625" bestFit="1" customWidth="1"/>
  </cols>
  <sheetData>
    <row r="4" spans="2:6" x14ac:dyDescent="0.25">
      <c r="B4" s="75"/>
      <c r="C4" s="76"/>
      <c r="D4" s="76"/>
      <c r="E4" s="76"/>
      <c r="F4" s="76"/>
    </row>
    <row r="5" spans="2:6" x14ac:dyDescent="0.25">
      <c r="B5" s="60"/>
      <c r="C5" s="60"/>
      <c r="D5" s="60"/>
      <c r="E5" s="60"/>
      <c r="F5" s="62"/>
    </row>
    <row r="6" spans="2:6" x14ac:dyDescent="0.25">
      <c r="B6" s="2"/>
      <c r="C6" s="61"/>
      <c r="D6" s="61"/>
      <c r="E6" s="2"/>
      <c r="F6" s="63"/>
    </row>
    <row r="7" spans="2:6" x14ac:dyDescent="0.25">
      <c r="B7" s="2"/>
      <c r="C7" s="61"/>
      <c r="D7" s="61"/>
      <c r="E7" s="2"/>
      <c r="F7" s="63"/>
    </row>
    <row r="8" spans="2:6" x14ac:dyDescent="0.25">
      <c r="B8" s="2"/>
      <c r="C8" s="61"/>
      <c r="D8" s="61"/>
      <c r="E8" s="2"/>
      <c r="F8" s="63"/>
    </row>
    <row r="9" spans="2:6" x14ac:dyDescent="0.25">
      <c r="B9" s="72"/>
      <c r="C9" s="73"/>
      <c r="D9" s="73"/>
      <c r="E9" s="74"/>
      <c r="F9" s="64"/>
    </row>
    <row r="29" spans="19:19" x14ac:dyDescent="0.25"/>
  </sheetData>
  <mergeCells count="2">
    <mergeCell ref="B9:E9"/>
    <mergeCell ref="B4:F4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Building</vt:lpstr>
      <vt:lpstr>Sheet3</vt:lpstr>
      <vt:lpstr> Land_Details</vt:lpstr>
      <vt:lpstr>Building!Print_Area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Arup Banerjee</cp:lastModifiedBy>
  <cp:lastPrinted>2022-01-07T08:12:53Z</cp:lastPrinted>
  <dcterms:created xsi:type="dcterms:W3CDTF">2021-09-16T11:33:35Z</dcterms:created>
  <dcterms:modified xsi:type="dcterms:W3CDTF">2022-05-20T06:44:10Z</dcterms:modified>
</cp:coreProperties>
</file>