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Y:\Gaurav Sharma\Cotton_Corporation\"/>
    </mc:Choice>
  </mc:AlternateContent>
  <xr:revisionPtr revIDLastSave="0" documentId="13_ncr:1_{1047FD37-197F-4736-9316-48178DE66D46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Land" sheetId="2" r:id="rId1"/>
    <sheet name="Sheet1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S">#REF!</definedName>
    <definedName name="_____DAT3">#REF!</definedName>
    <definedName name="_____DAT4">#REF!</definedName>
    <definedName name="____DAT1">#REF!</definedName>
    <definedName name="____DAT10">'[1]detail exp'!#REF!</definedName>
    <definedName name="____DAT11">'[1]detail exp'!#REF!</definedName>
    <definedName name="____DAT12">'[1]detail exp'!#REF!</definedName>
    <definedName name="____DAT2">#REF!</definedName>
    <definedName name="____DAT5">'[1]detail exp'!#REF!</definedName>
    <definedName name="____DAT6">'[1]detail exp'!#REF!</definedName>
    <definedName name="____DAT7">'[1]detail exp'!#REF!</definedName>
    <definedName name="____DAT8">'[1]detail exp'!#REF!</definedName>
    <definedName name="____DAT9">'[1]detail exp'!#REF!</definedName>
    <definedName name="____E405120">#REF!</definedName>
    <definedName name="___DAT1">#REF!</definedName>
    <definedName name="___DAT2">#REF!</definedName>
    <definedName name="___DAT3">#REF!</definedName>
    <definedName name="___DAT4">#REF!</definedName>
    <definedName name="___E405120">#REF!</definedName>
    <definedName name="___SEP03">#REF!</definedName>
    <definedName name="___usd1">'[2]cash budget'!#REF!</definedName>
    <definedName name="___usd2">'[2]cash budget'!#REF!</definedName>
    <definedName name="___usd3">'[2]cash budget'!#REF!</definedName>
    <definedName name="___usd4">'[2]cash budget'!#REF!</definedName>
    <definedName name="__DAT1">#REF!</definedName>
    <definedName name="__DAT10">'[1]detail exp'!#REF!</definedName>
    <definedName name="__DAT11">'[1]detail exp'!#REF!</definedName>
    <definedName name="__DAT12">'[1]detail exp'!#REF!</definedName>
    <definedName name="__DAT2">#REF!</definedName>
    <definedName name="__DAT3">#REF!</definedName>
    <definedName name="__DAT4">#REF!</definedName>
    <definedName name="__DAT5">'[1]detail exp'!#REF!</definedName>
    <definedName name="__DAT6">'[1]detail exp'!#REF!</definedName>
    <definedName name="__DAT7">'[1]detail exp'!#REF!</definedName>
    <definedName name="__DAT8">'[1]detail exp'!#REF!</definedName>
    <definedName name="__DAT9">'[1]detail exp'!#REF!</definedName>
    <definedName name="__E405120">#REF!</definedName>
    <definedName name="__SEP03">#REF!</definedName>
    <definedName name="__usd1">'[3]cash budget'!#REF!</definedName>
    <definedName name="__usd2">'[3]cash budget'!#REF!</definedName>
    <definedName name="__usd3">'[3]cash budget'!#REF!</definedName>
    <definedName name="__usd4">'[3]cash budget'!#REF!</definedName>
    <definedName name="_DAT1">#REF!</definedName>
    <definedName name="_DAT10">'[1]detail exp'!#REF!</definedName>
    <definedName name="_DAT11">'[1]detail exp'!#REF!</definedName>
    <definedName name="_DAT12">'[1]detail exp'!#REF!</definedName>
    <definedName name="_DAT2">#REF!</definedName>
    <definedName name="_DAT3">#REF!</definedName>
    <definedName name="_DAT4">#REF!</definedName>
    <definedName name="_DAT5">'[1]detail exp'!#REF!</definedName>
    <definedName name="_DAT6">'[1]detail exp'!#REF!</definedName>
    <definedName name="_DAT7">'[1]detail exp'!#REF!</definedName>
    <definedName name="_DAT8">'[1]detail exp'!#REF!</definedName>
    <definedName name="_DAT9">'[1]detail exp'!#REF!</definedName>
    <definedName name="_E405120">#REF!</definedName>
    <definedName name="_xlnm._FilterDatabase" localSheetId="0" hidden="1">Land!#REF!</definedName>
    <definedName name="_Order2" hidden="1">255</definedName>
    <definedName name="_SEP03">#REF!</definedName>
    <definedName name="_usd1">'[4]cash budget'!#REF!</definedName>
    <definedName name="_usd2">'[4]cash budget'!#REF!</definedName>
    <definedName name="_usd3">'[4]cash budget'!#REF!</definedName>
    <definedName name="_usd4">'[4]cash budget'!#REF!</definedName>
    <definedName name="A">#REF!</definedName>
    <definedName name="aaa">#REF!</definedName>
    <definedName name="abc">#REF!</definedName>
    <definedName name="Add__Donations">#REF!</definedName>
    <definedName name="ahjjkh">#REF!</definedName>
    <definedName name="annx">[5]cashflow!#REF!</definedName>
    <definedName name="b">#REF!</definedName>
    <definedName name="BALSHEETCON">#REF!</definedName>
    <definedName name="Base_Yr">'[6]Setup Variables'!$D$11</definedName>
    <definedName name="BC_SCH">#REF!</definedName>
    <definedName name="BC_SCH_CON">#REF!</definedName>
    <definedName name="CERT">#REF!</definedName>
    <definedName name="CON_PL_SCH">#REF!</definedName>
    <definedName name="CONC_ASSET">#REF!</definedName>
    <definedName name="CONS_BALSHEET">#REF!</definedName>
    <definedName name="CONS_INVEST">#REF!</definedName>
    <definedName name="CONSTRIAL">#REF!</definedName>
    <definedName name="CONSTRIAL1">'[7]APRIL08-JUN08-CONSOLIDATED'!#REF!</definedName>
    <definedName name="D">#REF!</definedName>
    <definedName name="data">'[8]employee security'!$A$4:$A$22</definedName>
    <definedName name="_xlnm.Database">#REF!</definedName>
    <definedName name="dollars">#REF!</definedName>
    <definedName name="e">#REF!</definedName>
    <definedName name="EQUIPSTAT25_08_2003">#REF!</definedName>
    <definedName name="Fixed">[9]cashflow!#REF!</definedName>
    <definedName name="INDO_COUNT_INDUSTRIES_LIMITED">#REF!</definedName>
    <definedName name="lanco">#REF!</definedName>
    <definedName name="LANCO_BABAND_POWER_P">[10]WORKINGS!#REF!</definedName>
    <definedName name="margin">[11]Wkgs!$J$275</definedName>
    <definedName name="millions">[12]Inputs!$B$10</definedName>
    <definedName name="notes1">#REF!</definedName>
    <definedName name="notes2">#REF!</definedName>
    <definedName name="page_1">#REF!</definedName>
    <definedName name="page_2">#REF!</definedName>
    <definedName name="page_3">#REF!</definedName>
    <definedName name="page_4">#REF!</definedName>
    <definedName name="page_5">#REF!</definedName>
    <definedName name="page_6">#REF!</definedName>
    <definedName name="pfcusd">#REF!</definedName>
    <definedName name="_xlnm.Print_Area">#REF!</definedName>
    <definedName name="Print_Area_MI">#REF!</definedName>
    <definedName name="PRINT_CATEGS">'[13]3:40'!$A$1:$I$62</definedName>
    <definedName name="_xlnm.Print_Titles">#REF!</definedName>
    <definedName name="PRINT_TITLES_MI">#REF!</definedName>
    <definedName name="PRO_LOSS">#REF!</definedName>
    <definedName name="PRO_LOSS1">'[7]APRIL08-JUN08-CONSOLIDATED'!$B$3:$J$82</definedName>
    <definedName name="rk">#REF!</definedName>
    <definedName name="rs">[14]variance!#REF!</definedName>
    <definedName name="Rupees">#REF!</definedName>
    <definedName name="sa">#REF!</definedName>
    <definedName name="sal">#REF!</definedName>
    <definedName name="SPINNING_DIVISION">#REF!</definedName>
    <definedName name="TEST0">#REF!</definedName>
    <definedName name="TESTHKEY">#REF!</definedName>
    <definedName name="TESTKEYS">#REF!</definedName>
    <definedName name="TESTVKEY">#REF!</definedName>
    <definedName name="u">#REF!</definedName>
    <definedName name="unit_total">#REF!</definedName>
    <definedName name="ur">[15]allocation!$D$4</definedName>
    <definedName name="usd">#REF!</definedName>
    <definedName name="ut">[15]allocation!$D$5</definedName>
    <definedName name="v">'[16]Offshore Equipment'!#REF!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1" i="1" l="1"/>
  <c r="E20" i="1"/>
  <c r="E19" i="1"/>
  <c r="D19" i="1"/>
  <c r="D22" i="1"/>
  <c r="D21" i="1"/>
  <c r="D11" i="1"/>
  <c r="I19" i="1"/>
  <c r="J19" i="1" s="1"/>
  <c r="D2" i="1"/>
  <c r="H15" i="1"/>
  <c r="D9" i="1"/>
  <c r="D7" i="1"/>
  <c r="F2" i="1" l="1"/>
  <c r="F3" i="1" s="1"/>
  <c r="F6" i="2"/>
  <c r="J6" i="2" s="1"/>
  <c r="N6" i="2"/>
  <c r="D4" i="1" l="1"/>
  <c r="D10" i="1" s="1"/>
  <c r="J7" i="2"/>
  <c r="H13" i="1" l="1"/>
  <c r="D12" i="1"/>
  <c r="K6" i="2"/>
  <c r="K7" i="2" l="1"/>
  <c r="L6" i="2"/>
  <c r="M6" i="2" s="1"/>
  <c r="L7" i="2" l="1"/>
  <c r="O6" i="2"/>
  <c r="O7" i="2" s="1"/>
  <c r="M7" i="2"/>
</calcChain>
</file>

<file path=xl/sharedStrings.xml><?xml version="1.0" encoding="utf-8"?>
<sst xmlns="http://schemas.openxmlformats.org/spreadsheetml/2006/main" count="45" uniqueCount="42">
  <si>
    <t>Notes-</t>
  </si>
  <si>
    <t>Total</t>
  </si>
  <si>
    <r>
      <t xml:space="preserve">Year’s Purchase Factor of Rs. 1/- per annum @8%
 </t>
    </r>
    <r>
      <rPr>
        <i/>
        <sz val="10"/>
        <color theme="1"/>
        <rFont val="Calibri"/>
        <family val="2"/>
        <scheme val="minor"/>
      </rPr>
      <t>(for residual period)</t>
    </r>
  </si>
  <si>
    <r>
      <t xml:space="preserve">Net Rent to Lessee
 </t>
    </r>
    <r>
      <rPr>
        <i/>
        <sz val="10"/>
        <color theme="1"/>
        <rFont val="Calibri"/>
        <family val="2"/>
        <scheme val="minor"/>
      </rPr>
      <t>(INR)</t>
    </r>
  </si>
  <si>
    <r>
      <t xml:space="preserve">Less Outgoings </t>
    </r>
    <r>
      <rPr>
        <i/>
        <sz val="10"/>
        <color theme="1"/>
        <rFont val="Calibri"/>
        <family val="2"/>
        <scheme val="minor"/>
      </rPr>
      <t xml:space="preserve">(Property Tax, Ground Rent, Insurance, Maintenance, Security, etc.) 
</t>
    </r>
    <r>
      <rPr>
        <b/>
        <sz val="11"/>
        <color theme="1"/>
        <rFont val="Calibri"/>
        <family val="2"/>
        <scheme val="minor"/>
      </rPr>
      <t>(INR)</t>
    </r>
  </si>
  <si>
    <r>
      <t xml:space="preserve">Rack Rent of the Property 
</t>
    </r>
    <r>
      <rPr>
        <i/>
        <sz val="10"/>
        <color theme="1"/>
        <rFont val="Calibri"/>
        <family val="2"/>
        <scheme val="minor"/>
      </rPr>
      <t xml:space="preserve">(7% Rate of Return/ Leasehold Interest taken into account) </t>
    </r>
    <r>
      <rPr>
        <b/>
        <sz val="11"/>
        <color theme="1"/>
        <rFont val="Calibri"/>
        <family val="2"/>
        <scheme val="minor"/>
      </rPr>
      <t>(INR)</t>
    </r>
  </si>
  <si>
    <r>
      <t xml:space="preserve">Prospective Fair Market Value 
</t>
    </r>
    <r>
      <rPr>
        <i/>
        <sz val="10"/>
        <color theme="1"/>
        <rFont val="Calibri"/>
        <family val="2"/>
        <scheme val="minor"/>
      </rPr>
      <t>(INR)</t>
    </r>
  </si>
  <si>
    <t>Sr.No</t>
  </si>
  <si>
    <t>City/Village</t>
  </si>
  <si>
    <r>
      <t xml:space="preserve">Lease Allotment Year
</t>
    </r>
    <r>
      <rPr>
        <i/>
        <sz val="10"/>
        <color theme="1"/>
        <rFont val="Calibri"/>
        <family val="2"/>
        <scheme val="minor"/>
      </rPr>
      <t>(As per copy of Sub-lease Deed)</t>
    </r>
  </si>
  <si>
    <t xml:space="preserve"> Lease Hold Property Valuation</t>
  </si>
  <si>
    <r>
      <t xml:space="preserve">Area </t>
    </r>
    <r>
      <rPr>
        <i/>
        <sz val="10"/>
        <color theme="1"/>
        <rFont val="Calibri"/>
        <family val="2"/>
        <scheme val="minor"/>
      </rPr>
      <t>(in sq.mtr)</t>
    </r>
  </si>
  <si>
    <r>
      <t xml:space="preserve">Area </t>
    </r>
    <r>
      <rPr>
        <i/>
        <sz val="10"/>
        <color theme="1"/>
        <rFont val="Calibri"/>
        <family val="2"/>
        <scheme val="minor"/>
      </rPr>
      <t>(in sq.ft)</t>
    </r>
  </si>
  <si>
    <r>
      <t xml:space="preserve">Government Guideline
</t>
    </r>
    <r>
      <rPr>
        <i/>
        <sz val="10"/>
        <color theme="1"/>
        <rFont val="Calibri"/>
        <family val="2"/>
        <scheme val="minor"/>
      </rPr>
      <t>(in per sq.mtr)</t>
    </r>
  </si>
  <si>
    <t>Total Lease Hold Interest Value of Lessee for residual period of 8 years (INR)</t>
  </si>
  <si>
    <t>1. As per the copy of Sub-Lease Deed provided to us by the bank, the property is sub-leased for the period of 24 years from 10-02-2006 to 09-02-2030 and can be extended to the next 30 years.</t>
  </si>
  <si>
    <t>2. Lease Rent Method is applied for the valuation of lease hold property attained by M/s. Renaissance Global Limited, SEEPZ (SEZ), Marol, MIDC, Andheri (E), Mumbai for the balance lease hold period of 8 years. Rack rent has been assumed @7%.</t>
  </si>
  <si>
    <t>(2nd floor) SEEPZ (SEZ), Mumbai (Building SDF-VII)</t>
  </si>
  <si>
    <t>Acre</t>
  </si>
  <si>
    <r>
      <t xml:space="preserve">Adopted Market Rate of Property
</t>
    </r>
    <r>
      <rPr>
        <i/>
        <sz val="10"/>
        <color theme="1"/>
        <rFont val="Calibri"/>
        <family val="2"/>
        <scheme val="minor"/>
      </rPr>
      <t>(per sq.mtr)</t>
    </r>
  </si>
  <si>
    <t>Income</t>
  </si>
  <si>
    <t>Rent (INR/sq.ft.)</t>
  </si>
  <si>
    <t>Outgoings</t>
  </si>
  <si>
    <t>15% of Income</t>
  </si>
  <si>
    <t>Net Income</t>
  </si>
  <si>
    <t>Y.P</t>
  </si>
  <si>
    <t>Lease period</t>
  </si>
  <si>
    <t>years</t>
  </si>
  <si>
    <t>Lease exhausted</t>
  </si>
  <si>
    <t>Remaining period of lease</t>
  </si>
  <si>
    <t>Interest rate</t>
  </si>
  <si>
    <t>Capitalised Value</t>
  </si>
  <si>
    <t>Description</t>
  </si>
  <si>
    <t>Built Up Area (sq.ft.)</t>
  </si>
  <si>
    <t>(INR/Year)</t>
  </si>
  <si>
    <t>Rental rate considered for this valuation exercise is based upon the market research done by us &amp; rent considered in the leave &amp; license agreement</t>
  </si>
  <si>
    <t>15% of administrative expenses has been considered while calculating the net outgoings.</t>
  </si>
  <si>
    <t>Intererst rate of 8% has been considered for calculating the Years Purchase.</t>
  </si>
  <si>
    <t>Net Built Up area of the subject property is considered as per the permissible FSI of the building.</t>
  </si>
  <si>
    <t>Development cost of the remaining FSI is subtracted from the Capitalised Value to arrive at the Estimated Fair Market Value of the property.</t>
  </si>
  <si>
    <t>Lumpsum Developmenet Cost for memaining FSI</t>
  </si>
  <si>
    <t>Net capitalised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</si>
</sst>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 [$₹-4009]\ * #,##0_ ;_ [$₹-4009]\ * \-#,##0_ ;_ [$₹-4009]\ * &quot;-&quot;??_ ;_ @_ "/>
    <numFmt numFmtId="166" formatCode="_ &quot;Rs.&quot;\ * #,##0.00_ ;_ &quot;Rs.&quot;\ * \-#,##0.00_ ;_ &quot;Rs.&quot;\ * &quot;-&quot;??_ ;_ @_ "/>
    <numFmt numFmtId="167" formatCode="_ &quot;₹&quot;\ * #,##0_ ;_ &quot;₹&quot;\ * \-#,##0_ ;_ &quot;₹&quot;\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43" fontId="0" fillId="0" borderId="0" xfId="0" applyNumberFormat="1"/>
    <xf numFmtId="0" fontId="4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164" fontId="6" fillId="0" borderId="0" xfId="1" applyFont="1" applyFill="1" applyBorder="1" applyAlignment="1">
      <alignment horizontal="center" vertical="center"/>
    </xf>
    <xf numFmtId="165" fontId="6" fillId="2" borderId="1" xfId="1" applyNumberFormat="1" applyFont="1" applyFill="1" applyBorder="1" applyAlignment="1">
      <alignment horizontal="center" vertical="center"/>
    </xf>
    <xf numFmtId="165" fontId="0" fillId="2" borderId="1" xfId="0" applyNumberFormat="1" applyFont="1" applyFill="1" applyBorder="1"/>
    <xf numFmtId="0" fontId="0" fillId="0" borderId="0" xfId="0" applyAlignment="1">
      <alignment vertical="center"/>
    </xf>
    <xf numFmtId="166" fontId="0" fillId="0" borderId="0" xfId="0" applyNumberFormat="1" applyFill="1" applyBorder="1" applyAlignment="1">
      <alignment vertical="center"/>
    </xf>
    <xf numFmtId="165" fontId="0" fillId="0" borderId="1" xfId="1" applyNumberFormat="1" applyFont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2" fontId="0" fillId="0" borderId="1" xfId="0" applyNumberFormat="1" applyBorder="1" applyAlignment="1">
      <alignment horizontal="center"/>
    </xf>
    <xf numFmtId="167" fontId="3" fillId="0" borderId="1" xfId="0" applyNumberFormat="1" applyFont="1" applyBorder="1"/>
    <xf numFmtId="0" fontId="0" fillId="0" borderId="1" xfId="0" applyBorder="1"/>
    <xf numFmtId="9" fontId="0" fillId="0" borderId="1" xfId="0" applyNumberFormat="1" applyBorder="1"/>
    <xf numFmtId="2" fontId="0" fillId="0" borderId="1" xfId="0" applyNumberFormat="1" applyBorder="1"/>
    <xf numFmtId="0" fontId="2" fillId="6" borderId="1" xfId="0" applyFont="1" applyFill="1" applyBorder="1" applyAlignment="1">
      <alignment horizontal="center"/>
    </xf>
    <xf numFmtId="167" fontId="0" fillId="0" borderId="0" xfId="0" applyNumberFormat="1"/>
    <xf numFmtId="0" fontId="4" fillId="5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7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top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4" fontId="0" fillId="0" borderId="0" xfId="0" applyNumberFormat="1"/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\JPFL\Documents%20and%20Settings\Administrator.VK-ACC-RAKESHT\My%20Documents\rakesh\power\mis09-10\mis%20budget\mis%20oct09\misoct.%2009%20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7.10.30.24\Documents%20and%20Settings\kumar.np\Local%20Settings\Temporary%20Internet%20Files\Content.Outlook\H16N8RHC\Users\umasankaralluri\Desktop\LITL%20Financilas-Q3(Dec'09)%202009-10%20ver1.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7.10.30.24\Assignments\Active\EPL%201500%20MW\Model%20&amp;%20IM\Model\EPL%201500%201%20Mar%20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server\litlfinance\RK\Operating%20Budget\budget-2000_rev_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7.10.30.24\Documents%20and%20Settings\gel309\Desktop\DOCUME~1\RAMESH~1\LOCALS~1\Temp\notesE1EF34\IDF%20Business%20Models\GEL%20-%20Business%20Model\prasanth\Laxmi\AOP\2002%20-%202003\GEC\GPOLbudgetf2002wrkng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server\litlfinance\WINDOWS\TEMP\bud-act-FEB-2002-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server\litlfinance\RK\accounts\capitalisation-OCT-MAR-board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server\litlfinance\drive%20E\LKPPL\BS-2007\Prov.Balance%20Sheet%2010.6.2005(22.6.0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7.10.30.24\Documents%20and%20Settings\Admin\Local%20Settings\Temporary%20Internet%20Files\Content.Outlook\QAV3LLSJ\RK\BUDGETS-BOARD\budgets%20july%20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server\litlfinance\RK\BUDGETS-BOARD\budgets%20july%20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7.10.30.24\Documents%20and%20Settings\kumar.np\Local%20Settings\Temporary%20Internet%20Files\Content.Outlook\H16N8RHC\RK\BUDGETS-BOARD\budgets%20july%20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server\litlfinance\WINDOWS\TEMP\Balance%20Sheet%202001-02(Final)-PMV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7.10.30.24\Documents%20and%20Settings\gel309\Desktop\DOCUME~1\RAMESH~1\LOCALS~1\Temp\notesE1EF34\IDF%20Business%20Models\GEL%20-%20Business%20Model\Budget\O&amp;M%20Budge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andeep\Downloads\Documents%20and%20Settings\admin\My%20Documents\Downloads\JKadam%20Backup%20as%20on%2020.07.08\C%20Drive\QUARTERLY%20RESULTS\QUARTER%200809\Q1%200809\Analysis%20of%20Q1%2007-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\JPFL\Documents%20and%20Settings\project.LENOVO-26AC5D24\My%20Documents\rakesh\power\balancesheet31.03.09\jitpl\employee%20as%20per%20sa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server\litlfinance\DOCUME~1\vineet.PWC\LOCALS~1\Temp\d.Notes.Data\Balance%20Sheet%202001-02(Final)-PM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rears"/>
      <sheetName val="arrearsjun"/>
      <sheetName val="exgratia entry (3)"/>
      <sheetName val="f.01oct09"/>
      <sheetName val="shfeb09 (consolidated)"/>
      <sheetName val="Sheet2"/>
      <sheetName val="Grouping"/>
      <sheetName val="MIS"/>
      <sheetName val="balancesheetJITPL"/>
      <sheetName val="Salary"/>
      <sheetName val="Sheet1"/>
      <sheetName val="expense sumary"/>
      <sheetName val="Sheet3"/>
      <sheetName val="Sheet4"/>
      <sheetName val="detail exp"/>
      <sheetName val="Expense co.wise summary"/>
      <sheetName val="Capex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use 41 - final"/>
      <sheetName val="BS"/>
      <sheetName val="P&amp;L"/>
      <sheetName val="SCH (1-4) "/>
      <sheetName val="SCH 5"/>
      <sheetName val="SCH INV 6"/>
      <sheetName val="SCH CA (7-12)"/>
      <sheetName val="SCH PL (13-17)"/>
      <sheetName val="Cash flow for DEC,09"/>
      <sheetName val="Sheet2"/>
      <sheetName val="LITL"/>
      <sheetName val="Stock &amp; WIP"/>
      <sheetName val="Income and Deferred Tax"/>
      <sheetName val="Cash flow workings"/>
      <sheetName val="Windpower Fin."/>
      <sheetName val="EPS"/>
      <sheetName val="WORKINGS"/>
      <sheetName val="SEGMENT"/>
      <sheetName val="Seg in lakhs"/>
      <sheetName val="IT Dep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"/>
      <sheetName val="Sens"/>
      <sheetName val="Input"/>
      <sheetName val="Wkgs"/>
      <sheetName val="Debt"/>
      <sheetName val="Phas"/>
      <sheetName val="Dep"/>
      <sheetName val="Tax"/>
      <sheetName val="Fin"/>
      <sheetName val="Fin-E"/>
      <sheetName val="Fin-Proj"/>
    </sheetNames>
    <sheetDataSet>
      <sheetData sheetId="0" refreshError="1"/>
      <sheetData sheetId="1"/>
      <sheetData sheetId="2" refreshError="1"/>
      <sheetData sheetId="3">
        <row r="275">
          <cell r="J275">
            <v>94.329569568972417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"/>
      <sheetName val="operating budget"/>
      <sheetName val="Cashflows (2)"/>
      <sheetName val="Cashflows"/>
      <sheetName val="P&amp;L"/>
      <sheetName val="Revenue "/>
      <sheetName val="wc"/>
      <sheetName val="Inputs"/>
      <sheetName val="Expenses"/>
      <sheetName val="FCOSTS"/>
      <sheetName val="fx_interest"/>
      <sheetName val="re_interest"/>
      <sheetName val="Term Loans"/>
      <sheetName val="equity"/>
      <sheetName val="Mis."/>
      <sheetName val="Interest"/>
      <sheetName val="interest1"/>
      <sheetName val="BS"/>
      <sheetName val="WORKINGS"/>
      <sheetName val="Wkg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>
        <row r="10">
          <cell r="B10">
            <v>1000000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Summary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57"/>
      <sheetName val="Setup Vari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Tanir Bavi Power Facility</v>
          </cell>
        </row>
        <row r="2">
          <cell r="B2" t="str">
            <v>Period 01-06-01 to 31-03-02 (10 months)</v>
          </cell>
        </row>
        <row r="4">
          <cell r="D4" t="str">
            <v>Category:</v>
          </cell>
          <cell r="E4" t="str">
            <v xml:space="preserve">Repairs &amp; Replacements to Office Furniture &amp; Fittings </v>
          </cell>
        </row>
        <row r="6">
          <cell r="B6" t="str">
            <v>Responsible Team Member Name:</v>
          </cell>
          <cell r="D6" t="str">
            <v>Mohan Rao</v>
          </cell>
        </row>
        <row r="8">
          <cell r="B8" t="str">
            <v>Category Includes:</v>
          </cell>
        </row>
        <row r="10">
          <cell r="B10" t="str">
            <v>Repairs / Replacements to Office furniture &amp; Fittings</v>
          </cell>
        </row>
        <row r="14">
          <cell r="B14" t="str">
            <v>Budget Estimate Basis:</v>
          </cell>
        </row>
        <row r="16">
          <cell r="B16" t="str">
            <v>Estimate is based on current costs for furnishings</v>
          </cell>
        </row>
        <row r="22">
          <cell r="B22" t="str">
            <v>Calculations:</v>
          </cell>
        </row>
        <row r="24">
          <cell r="B24" t="str">
            <v>Desks/chairs</v>
          </cell>
          <cell r="C24">
            <v>120000</v>
          </cell>
        </row>
        <row r="25">
          <cell r="B25" t="str">
            <v>Soft furnishing</v>
          </cell>
          <cell r="C25">
            <v>80000</v>
          </cell>
        </row>
        <row r="28">
          <cell r="B28" t="str">
            <v>Total</v>
          </cell>
          <cell r="C28">
            <v>200000</v>
          </cell>
        </row>
        <row r="29">
          <cell r="G29">
            <v>200000</v>
          </cell>
        </row>
        <row r="31">
          <cell r="B31" t="str">
            <v>April</v>
          </cell>
        </row>
        <row r="32">
          <cell r="B32" t="str">
            <v>May</v>
          </cell>
        </row>
        <row r="33">
          <cell r="B33" t="str">
            <v>June</v>
          </cell>
          <cell r="C33">
            <v>80000</v>
          </cell>
        </row>
        <row r="34">
          <cell r="B34" t="str">
            <v>July</v>
          </cell>
        </row>
        <row r="35">
          <cell r="B35" t="str">
            <v>August</v>
          </cell>
        </row>
        <row r="36">
          <cell r="B36" t="str">
            <v>September</v>
          </cell>
        </row>
        <row r="37">
          <cell r="B37" t="str">
            <v>October</v>
          </cell>
        </row>
        <row r="38">
          <cell r="B38" t="str">
            <v>November</v>
          </cell>
        </row>
        <row r="39">
          <cell r="B39" t="str">
            <v>December</v>
          </cell>
          <cell r="C39">
            <v>100000</v>
          </cell>
        </row>
        <row r="40">
          <cell r="B40" t="str">
            <v>January</v>
          </cell>
        </row>
        <row r="41">
          <cell r="B41" t="str">
            <v>February</v>
          </cell>
        </row>
        <row r="42">
          <cell r="B42" t="str">
            <v>March</v>
          </cell>
          <cell r="C42">
            <v>20000</v>
          </cell>
        </row>
        <row r="43">
          <cell r="B43" t="str">
            <v>Total</v>
          </cell>
          <cell r="C43">
            <v>200000</v>
          </cell>
        </row>
      </sheetData>
      <sheetData sheetId="5" refreshError="1">
        <row r="1">
          <cell r="B1" t="str">
            <v>Tanir Bavi Power Facility</v>
          </cell>
        </row>
        <row r="2">
          <cell r="B2" t="str">
            <v>Period 01-06-01 to 31-03-02 (10 months)</v>
          </cell>
        </row>
        <row r="4">
          <cell r="D4" t="str">
            <v>Category:</v>
          </cell>
          <cell r="E4" t="str">
            <v>Computer and Office Equipment, Consumables &amp; Maintenance</v>
          </cell>
        </row>
        <row r="6">
          <cell r="B6" t="str">
            <v>Responsible Team Member Name:</v>
          </cell>
          <cell r="D6" t="str">
            <v>Krishnaiah</v>
          </cell>
        </row>
        <row r="8">
          <cell r="B8" t="str">
            <v>Category Includes:</v>
          </cell>
        </row>
        <row r="10">
          <cell r="B10" t="str">
            <v>Computer  System Consumables, Lease Line fees and  Maintenance Contract Charges</v>
          </cell>
        </row>
        <row r="14">
          <cell r="B14" t="str">
            <v>Budget Estimate Basis:</v>
          </cell>
        </row>
        <row r="16">
          <cell r="B16" t="str">
            <v>Estimate is based on initial Computer consumable purchases</v>
          </cell>
        </row>
        <row r="22">
          <cell r="B22" t="str">
            <v>Calculations:</v>
          </cell>
        </row>
        <row r="24">
          <cell r="B24" t="str">
            <v>Ink/Toner Cartridges</v>
          </cell>
          <cell r="C24">
            <v>100000</v>
          </cell>
          <cell r="D24" t="str">
            <v xml:space="preserve">For 2 Laser printers </v>
          </cell>
          <cell r="E24" t="str">
            <v>3 cartrid*3 months =9 cartridge for 2 printers</v>
          </cell>
          <cell r="F24" t="str">
            <v>Say 25 Catridges @ 4000</v>
          </cell>
          <cell r="G24">
            <v>100000</v>
          </cell>
        </row>
        <row r="25">
          <cell r="E25" t="str">
            <v>1 Catrid*7 months*2 printers=14Catrdige</v>
          </cell>
        </row>
        <row r="28">
          <cell r="B28" t="str">
            <v>Digital Camera / Software</v>
          </cell>
          <cell r="E28" t="str">
            <v xml:space="preserve">TBP TO PROVIDE CAMERA </v>
          </cell>
        </row>
        <row r="29">
          <cell r="B29" t="str">
            <v>Leased  Line Fees</v>
          </cell>
          <cell r="C29">
            <v>400000</v>
          </cell>
          <cell r="E29" t="str">
            <v>64 KBP Leased Line</v>
          </cell>
        </row>
        <row r="30">
          <cell r="B30" t="str">
            <v>EPBX mtnce</v>
          </cell>
          <cell r="C30">
            <v>80000</v>
          </cell>
        </row>
        <row r="31">
          <cell r="B31" t="str">
            <v>Computer Hardware AMC</v>
          </cell>
          <cell r="C31">
            <v>200000</v>
          </cell>
        </row>
        <row r="32">
          <cell r="B32" t="str">
            <v>Total</v>
          </cell>
          <cell r="C32">
            <v>780000</v>
          </cell>
        </row>
        <row r="33">
          <cell r="G33">
            <v>780000</v>
          </cell>
        </row>
        <row r="35">
          <cell r="B35" t="str">
            <v>April</v>
          </cell>
        </row>
        <row r="36">
          <cell r="B36" t="str">
            <v>May</v>
          </cell>
        </row>
        <row r="37">
          <cell r="B37" t="str">
            <v>June</v>
          </cell>
          <cell r="C37">
            <v>431666.66666666669</v>
          </cell>
        </row>
        <row r="38">
          <cell r="B38" t="str">
            <v>July</v>
          </cell>
          <cell r="C38">
            <v>31666.666666666668</v>
          </cell>
        </row>
        <row r="39">
          <cell r="B39" t="str">
            <v>August</v>
          </cell>
          <cell r="C39">
            <v>31666.666666666668</v>
          </cell>
        </row>
        <row r="40">
          <cell r="B40" t="str">
            <v>September</v>
          </cell>
          <cell r="C40">
            <v>31666.666666666668</v>
          </cell>
        </row>
        <row r="41">
          <cell r="B41" t="str">
            <v>October</v>
          </cell>
          <cell r="C41">
            <v>31666.666666666668</v>
          </cell>
        </row>
        <row r="42">
          <cell r="B42" t="str">
            <v>November</v>
          </cell>
          <cell r="C42">
            <v>64999.99966666667</v>
          </cell>
        </row>
        <row r="43">
          <cell r="B43" t="str">
            <v>December</v>
          </cell>
          <cell r="C43">
            <v>64999.996666666673</v>
          </cell>
        </row>
        <row r="44">
          <cell r="B44" t="str">
            <v>January</v>
          </cell>
          <cell r="C44">
            <v>31666.666666666668</v>
          </cell>
        </row>
        <row r="45">
          <cell r="B45" t="str">
            <v>February</v>
          </cell>
          <cell r="C45">
            <v>31666.666666666668</v>
          </cell>
        </row>
        <row r="46">
          <cell r="B46" t="str">
            <v>March</v>
          </cell>
          <cell r="C46">
            <v>31666.666666666668</v>
          </cell>
        </row>
        <row r="47">
          <cell r="B47" t="str">
            <v>Total</v>
          </cell>
          <cell r="C47">
            <v>783333.32966666669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s"/>
      <sheetName val="gasprice(Feb)"/>
      <sheetName val="gasprice(Jan)"/>
      <sheetName val="gasprice(Dec)"/>
      <sheetName val="gasprice"/>
      <sheetName val="Establishment Prov."/>
      <sheetName val="bud-act(SEP)"/>
      <sheetName val="bud-act (OCT)"/>
      <sheetName val="EMAIL"/>
      <sheetName val="gas price(Nov)"/>
      <sheetName val="ACTUALS"/>
      <sheetName val="wc-int"/>
      <sheetName val="bud-act(Jan) (2)"/>
      <sheetName val="bud-act(Feb)"/>
      <sheetName val="variance"/>
      <sheetName val="interest"/>
      <sheetName val="cap-actuals"/>
      <sheetName val="loans"/>
      <sheetName val="depciation"/>
      <sheetName val="tax"/>
      <sheetName val="computation"/>
      <sheetName val="assu"/>
      <sheetName val="fuel (2)"/>
      <sheetName val="fuel"/>
      <sheetName val="Schedule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-mar"/>
      <sheetName val="int-oct"/>
      <sheetName val="fcl-disb"/>
      <sheetName val="allocation"/>
      <sheetName val="stocks-naptha"/>
      <sheetName val="stocks-hsd"/>
      <sheetName val="variance"/>
      <sheetName val="BFL"/>
    </sheetNames>
    <sheetDataSet>
      <sheetData sheetId="0" refreshError="1"/>
      <sheetData sheetId="1" refreshError="1"/>
      <sheetData sheetId="2" refreshError="1"/>
      <sheetData sheetId="3" refreshError="1">
        <row r="4">
          <cell r="D4">
            <v>46.66</v>
          </cell>
        </row>
        <row r="5">
          <cell r="D5">
            <v>46.89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"/>
      <sheetName val="Cal of dividend"/>
      <sheetName val="General Reserve"/>
      <sheetName val="DRR "/>
      <sheetName val="Abstract"/>
      <sheetName val="cashflow -PWC"/>
      <sheetName val="cashflow-LKPPL"/>
      <sheetName val="cashflow -final"/>
      <sheetName val="cashflow"/>
      <sheetName val="BS"/>
      <sheetName val="P &amp; L"/>
      <sheetName val="sch 1,2"/>
      <sheetName val="sch 3 "/>
      <sheetName val="sch 4"/>
      <sheetName val="sch 5,6,7,8,9,10"/>
      <sheetName val="sch 11,12,13,14"/>
      <sheetName val="Groupings 10.6.05"/>
      <sheetName val="TB - 10.6.05"/>
      <sheetName val="Entries"/>
      <sheetName val="Sheet1"/>
      <sheetName val="Fin.Summary (2)"/>
      <sheetName val="Fin.Summary"/>
      <sheetName val="PAT"/>
      <sheetName val="MAT CAL"/>
      <sheetName val="Prov.for Tax "/>
      <sheetName val="Pro.for Tax "/>
      <sheetName val="Cal of 234(C) "/>
      <sheetName val="Cal. of Bonus"/>
      <sheetName val="Sales 10-6-05 "/>
      <sheetName val="Sales (2005-06 )"/>
      <sheetName val="Comfort fees"/>
      <sheetName val="Int.Cal "/>
      <sheetName val="Interest"/>
      <sheetName val="Ex.fluct.on rept.FCL"/>
      <sheetName val="Reinst - FCL"/>
      <sheetName val="Wealth Tax"/>
      <sheetName val="Vehicles"/>
      <sheetName val="F &amp; F"/>
      <sheetName val="Computers"/>
      <sheetName val="OE"/>
      <sheetName val="oe-1"/>
      <sheetName val="Leasehold Premises"/>
      <sheetName val="Land"/>
      <sheetName val="buidlings - I"/>
      <sheetName val="buildings - II"/>
      <sheetName val="Buildings-III"/>
      <sheetName val="ONSHORE-EQUIP "/>
      <sheetName val="cap-gas "/>
      <sheetName val="Offshore Equipment"/>
      <sheetName val="dep on exch -fluct   "/>
      <sheetName val="Gas Bills"/>
      <sheetName val="HSD &amp; Naptha"/>
      <sheetName val="leave encashment"/>
      <sheetName val="Interest-2005"/>
      <sheetName val="Loans-2005"/>
      <sheetName val="alloc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"/>
      <sheetName val="bud-act (4)"/>
      <sheetName val="bud-act (3)"/>
      <sheetName val="bud-act (2)"/>
      <sheetName val="F &amp; F"/>
      <sheetName val="Vehicles"/>
      <sheetName val="Computers"/>
      <sheetName val="OE"/>
      <sheetName val="oe-1"/>
      <sheetName val="Leasehold Premises"/>
      <sheetName val="dep on exch -fluct "/>
      <sheetName val="cap-gas "/>
      <sheetName val="ONSHORE-EQUIP "/>
      <sheetName val="Offshore Equipment"/>
      <sheetName val="Buildings-III"/>
      <sheetName val="buildings - II"/>
      <sheetName val="buidlings - I"/>
      <sheetName val="depreciation"/>
      <sheetName val="capital payments (2)"/>
      <sheetName val="PAT"/>
      <sheetName val="Variance-July"/>
      <sheetName val="bud-act"/>
      <sheetName val="Act02-03(Workings)"/>
      <sheetName val="Actuals"/>
      <sheetName val="LTMA"/>
      <sheetName val="LTAPSA"/>
      <sheetName val="generation(bud -Act)"/>
      <sheetName val="intincome -act"/>
      <sheetName val="Act-Interest"/>
      <sheetName val="Status-27-31.5"/>
      <sheetName val="Ratios"/>
      <sheetName val="balance sheet"/>
      <sheetName val="Status-2002-03"/>
      <sheetName val="cashflows"/>
      <sheetName val="cashflows (breaf)"/>
      <sheetName val="workings"/>
      <sheetName val="capital payments"/>
      <sheetName val="O&amp;M Consumtions-Ser"/>
      <sheetName val="o&amp;M forecast -march"/>
      <sheetName val="RTL"/>
      <sheetName val="FCL"/>
      <sheetName val="PAT (USD)"/>
      <sheetName val="forecast-mar"/>
      <sheetName val="Assumptions"/>
      <sheetName val="ASSU-NOTES"/>
      <sheetName val="GC"/>
      <sheetName val="tra"/>
      <sheetName val="cash 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"/>
      <sheetName val="bud-act (4)"/>
      <sheetName val="bud-act (3)"/>
      <sheetName val="bud-act (2)"/>
      <sheetName val="F &amp; F"/>
      <sheetName val="Vehicles"/>
      <sheetName val="Computers"/>
      <sheetName val="OE"/>
      <sheetName val="oe-1"/>
      <sheetName val="Leasehold Premises"/>
      <sheetName val="dep on exch -fluct "/>
      <sheetName val="cap-gas "/>
      <sheetName val="ONSHORE-EQUIP "/>
      <sheetName val="Offshore Equipment"/>
      <sheetName val="Buildings-III"/>
      <sheetName val="buildings - II"/>
      <sheetName val="buidlings - I"/>
      <sheetName val="depreciation"/>
      <sheetName val="capital payments (2)"/>
      <sheetName val="PAT"/>
      <sheetName val="Variance-July"/>
      <sheetName val="bud-act"/>
      <sheetName val="Act02-03(Workings)"/>
      <sheetName val="Actuals"/>
      <sheetName val="LTMA"/>
      <sheetName val="LTAPSA"/>
      <sheetName val="generation(bud -Act)"/>
      <sheetName val="intincome -act"/>
      <sheetName val="Act-Interest"/>
      <sheetName val="Status-27-31.5"/>
      <sheetName val="Ratios"/>
      <sheetName val="balance sheet"/>
      <sheetName val="Status-2002-03"/>
      <sheetName val="cashflows"/>
      <sheetName val="cashflows (breaf)"/>
      <sheetName val="workings"/>
      <sheetName val="capital payments"/>
      <sheetName val="O&amp;M Consumtions-Ser"/>
      <sheetName val="o&amp;M forecast -march"/>
      <sheetName val="RTL"/>
      <sheetName val="FCL"/>
      <sheetName val="PAT (USD)"/>
      <sheetName val="forecast-mar"/>
      <sheetName val="Assumptions"/>
      <sheetName val="ASSU-NOTES"/>
      <sheetName val="GC"/>
      <sheetName val="tra"/>
      <sheetName val="cash 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"/>
      <sheetName val="bud-act (4)"/>
      <sheetName val="bud-act (3)"/>
      <sheetName val="bud-act (2)"/>
      <sheetName val="F &amp; F"/>
      <sheetName val="Vehicles"/>
      <sheetName val="Computers"/>
      <sheetName val="OE"/>
      <sheetName val="oe-1"/>
      <sheetName val="Leasehold Premises"/>
      <sheetName val="dep on exch -fluct "/>
      <sheetName val="cap-gas "/>
      <sheetName val="ONSHORE-EQUIP "/>
      <sheetName val="Offshore Equipment"/>
      <sheetName val="Buildings-III"/>
      <sheetName val="buildings - II"/>
      <sheetName val="buidlings - I"/>
      <sheetName val="depreciation"/>
      <sheetName val="capital payments (2)"/>
      <sheetName val="PAT"/>
      <sheetName val="Variance-July"/>
      <sheetName val="bud-act"/>
      <sheetName val="Act02-03(Workings)"/>
      <sheetName val="Actuals"/>
      <sheetName val="LTMA"/>
      <sheetName val="LTAPSA"/>
      <sheetName val="generation(bud -Act)"/>
      <sheetName val="intincome -act"/>
      <sheetName val="Act-Interest"/>
      <sheetName val="Status-27-31.5"/>
      <sheetName val="Ratios"/>
      <sheetName val="balance sheet"/>
      <sheetName val="Status-2002-03"/>
      <sheetName val="cashflows"/>
      <sheetName val="cashflows (breaf)"/>
      <sheetName val="workings"/>
      <sheetName val="capital payments"/>
      <sheetName val="O&amp;M Consumtions-Ser"/>
      <sheetName val="o&amp;M forecast -march"/>
      <sheetName val="RTL"/>
      <sheetName val="FCL"/>
      <sheetName val="PAT (USD)"/>
      <sheetName val="forecast-mar"/>
      <sheetName val="Assumptions"/>
      <sheetName val="ASSU-NOTES"/>
      <sheetName val="GC"/>
      <sheetName val="tra"/>
      <sheetName val="cash 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"/>
      <sheetName val="Buildings-III (2)"/>
      <sheetName val="cap-gas (31-3-02) (2)"/>
      <sheetName val="sch 4 (2)"/>
      <sheetName val="dep on exch -fluct (2)"/>
      <sheetName val="IFCI"/>
      <sheetName val="offshore spares"/>
      <sheetName val="FC (2)"/>
      <sheetName val="CIF VALUE "/>
      <sheetName val="Prro.for Tax (R) (2)"/>
      <sheetName val="MISC"/>
      <sheetName val="Abstract"/>
      <sheetName val="cashflow"/>
      <sheetName val="BS"/>
      <sheetName val="P &amp; L"/>
      <sheetName val="sch 1,2"/>
      <sheetName val="sch 3"/>
      <sheetName val="sch 4"/>
      <sheetName val="sch 5 "/>
      <sheetName val="sch 6,7,8,9,10,11"/>
      <sheetName val="sch 12,13,14,15"/>
      <sheetName val="Groupings"/>
      <sheetName val="TB - 31.03.02"/>
      <sheetName val="Computation of Tax "/>
      <sheetName val="MAT CAL"/>
      <sheetName val="Restate-Crs"/>
      <sheetName val="Reinst - FCL"/>
      <sheetName val="F &amp; F"/>
      <sheetName val="Vehicles"/>
      <sheetName val="Computers"/>
      <sheetName val="OE"/>
      <sheetName val="oe-1"/>
      <sheetName val="Leasehold Premises"/>
      <sheetName val="Land"/>
      <sheetName val="dep on exch -fluct"/>
      <sheetName val="buidlings - I"/>
      <sheetName val="buildings - II"/>
      <sheetName val="Buildings-III"/>
      <sheetName val="ONSHORE-EQUIP"/>
      <sheetName val="Offshore Equipment"/>
      <sheetName val="cap-gas (31-3-02)"/>
      <sheetName val="Stock Details"/>
      <sheetName val="GAS"/>
      <sheetName val="NAPHTHA"/>
      <sheetName val="HSD"/>
      <sheetName val="Int.Cal "/>
      <sheetName val="Guarantee Commn."/>
      <sheetName val="Prepaid Insurance"/>
      <sheetName val="leave encashment"/>
      <sheetName val="Prro.for Tax (R)"/>
      <sheetName val="Prov.for Tax"/>
      <sheetName val="FC"/>
      <sheetName val="APTRANSCO-Dr"/>
      <sheetName val="APTRANSCO-Sales"/>
      <sheetName val="Int.Receivable-BreakUp"/>
      <sheetName val="Hire charges"/>
      <sheetName val="Break up of o.s.liability &amp; TDS"/>
      <sheetName val="Schedu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 Variables"/>
      <sheetName val="Major Maint"/>
      <sheetName val="Base Budget"/>
      <sheetName val="Labor"/>
      <sheetName val="Proforma Annual Budgets"/>
      <sheetName val="cashflow"/>
    </sheetNames>
    <sheetDataSet>
      <sheetData sheetId="0">
        <row r="11">
          <cell r="D11">
            <v>1998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audites results Q1 0809"/>
      <sheetName val="unaudited results break-up"/>
      <sheetName val="diff over P.Y."/>
      <sheetName val="APRIL08-JUN 08-CONS"/>
      <sheetName val="APRIL06-JUNE07-CONS"/>
      <sheetName val="APRIL08-JUN 08-TEXT"/>
      <sheetName val="APRIL08-JUN08-HT"/>
      <sheetName val="APRIL08-JUN08-ELECDIV."/>
      <sheetName val="APRIL08-JUN08-CONSOLIDAT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C5" t="str">
            <v>INDO COUNT INDUSTRIES LTD</v>
          </cell>
        </row>
        <row r="6">
          <cell r="C6" t="str">
            <v>PROFIT &amp; LOSS ACCOUNT (consolidated)</v>
          </cell>
        </row>
        <row r="7">
          <cell r="C7" t="str">
            <v>FOR THE PERIOD ENDED 30 TH JUNE , 2008</v>
          </cell>
        </row>
        <row r="9">
          <cell r="D9" t="str">
            <v>Schedule</v>
          </cell>
          <cell r="F9" t="str">
            <v>PERIOD ENDED</v>
          </cell>
          <cell r="H9" t="str">
            <v>YEAR ENDED</v>
          </cell>
          <cell r="J9" t="str">
            <v>3 MONTHS ENDED</v>
          </cell>
        </row>
        <row r="10">
          <cell r="F10" t="str">
            <v xml:space="preserve"> 30-06-2008</v>
          </cell>
          <cell r="H10" t="str">
            <v xml:space="preserve"> 31-03-2008</v>
          </cell>
          <cell r="J10" t="str">
            <v xml:space="preserve"> 30-06-2007</v>
          </cell>
        </row>
        <row r="11">
          <cell r="F11" t="str">
            <v>[Rs.]</v>
          </cell>
          <cell r="H11" t="str">
            <v>[Rs.]</v>
          </cell>
          <cell r="J11" t="str">
            <v>[Rs.]</v>
          </cell>
        </row>
        <row r="12">
          <cell r="C12" t="str">
            <v xml:space="preserve">INCOME </v>
          </cell>
        </row>
        <row r="13">
          <cell r="C13" t="str">
            <v>Sales (Gross)</v>
          </cell>
          <cell r="F13">
            <v>653414419.68999994</v>
          </cell>
          <cell r="H13">
            <v>2884366772.8499999</v>
          </cell>
          <cell r="J13">
            <v>938799137</v>
          </cell>
        </row>
        <row r="14">
          <cell r="C14" t="str">
            <v>Less : Excise duty</v>
          </cell>
          <cell r="F14">
            <v>1204840.1499999999</v>
          </cell>
          <cell r="H14">
            <v>116450062.61</v>
          </cell>
          <cell r="J14">
            <v>92014042</v>
          </cell>
        </row>
        <row r="15">
          <cell r="C15" t="str">
            <v>Sales (Net)</v>
          </cell>
          <cell r="F15">
            <v>652209579.53999996</v>
          </cell>
          <cell r="H15">
            <v>2767916710.2399998</v>
          </cell>
          <cell r="I15">
            <v>0</v>
          </cell>
          <cell r="J15">
            <v>846785095</v>
          </cell>
        </row>
        <row r="16">
          <cell r="C16" t="str">
            <v xml:space="preserve">Processing income ( Including tax deducted </v>
          </cell>
          <cell r="F16">
            <v>7595047</v>
          </cell>
          <cell r="H16">
            <v>77614258</v>
          </cell>
          <cell r="J16">
            <v>22247609</v>
          </cell>
        </row>
        <row r="17">
          <cell r="C17" t="str">
            <v>at source Rs.  ---  lacs, previous year 0.60 lacs )</v>
          </cell>
        </row>
        <row r="18">
          <cell r="C18" t="str">
            <v>Export Incentives / Benefits</v>
          </cell>
          <cell r="F18">
            <v>49695915</v>
          </cell>
          <cell r="H18">
            <v>135902494</v>
          </cell>
          <cell r="J18">
            <v>14031399</v>
          </cell>
        </row>
        <row r="19">
          <cell r="C19" t="str">
            <v>Other Income</v>
          </cell>
          <cell r="D19" t="str">
            <v>L</v>
          </cell>
          <cell r="F19">
            <v>907695.76</v>
          </cell>
          <cell r="H19">
            <v>103555823.44000001</v>
          </cell>
          <cell r="J19">
            <v>34868636</v>
          </cell>
        </row>
        <row r="20">
          <cell r="C20" t="str">
            <v>Increase / (Decrease) in Stocks</v>
          </cell>
          <cell r="D20" t="str">
            <v>M</v>
          </cell>
          <cell r="F20">
            <v>-13452988.48999995</v>
          </cell>
          <cell r="H20">
            <v>193411771.39000002</v>
          </cell>
          <cell r="J20">
            <v>85630938.090000004</v>
          </cell>
        </row>
        <row r="21">
          <cell r="F21">
            <v>696955248.80999994</v>
          </cell>
          <cell r="H21">
            <v>3278401057.0699997</v>
          </cell>
          <cell r="J21">
            <v>1003563677.09</v>
          </cell>
        </row>
        <row r="22">
          <cell r="C22" t="str">
            <v xml:space="preserve">EXPENDITURE </v>
          </cell>
        </row>
        <row r="23">
          <cell r="C23" t="str">
            <v>Material Cost</v>
          </cell>
          <cell r="D23" t="str">
            <v>N</v>
          </cell>
          <cell r="F23">
            <v>371804408.63</v>
          </cell>
          <cell r="G23">
            <v>58.207525971484856</v>
          </cell>
          <cell r="H23">
            <v>2085012129.75</v>
          </cell>
          <cell r="I23">
            <v>70.407999068119238</v>
          </cell>
          <cell r="J23">
            <v>744322207.85000002</v>
          </cell>
        </row>
        <row r="24">
          <cell r="C24" t="str">
            <v>Manufacturing &amp; Other expenses</v>
          </cell>
        </row>
        <row r="25">
          <cell r="C25" t="str">
            <v>Stores, Spares &amp; Packing Material consumed</v>
          </cell>
          <cell r="F25">
            <v>49325818.989999995</v>
          </cell>
          <cell r="G25">
            <v>7.7221620381117777</v>
          </cell>
          <cell r="H25">
            <v>163659826.26999998</v>
          </cell>
          <cell r="I25">
            <v>5.5265677983793591</v>
          </cell>
          <cell r="J25">
            <v>23106476</v>
          </cell>
        </row>
        <row r="26">
          <cell r="C26" t="str">
            <v>Jobwork Charges</v>
          </cell>
          <cell r="F26">
            <v>18274754</v>
          </cell>
          <cell r="G26">
            <v>2.8609887171511796</v>
          </cell>
          <cell r="H26">
            <v>45051304</v>
          </cell>
          <cell r="I26">
            <v>1.521320727486553</v>
          </cell>
          <cell r="J26">
            <v>5317220</v>
          </cell>
        </row>
        <row r="27">
          <cell r="C27" t="str">
            <v>Service charges</v>
          </cell>
          <cell r="F27">
            <v>1733771.4</v>
          </cell>
          <cell r="G27">
            <v>0.27142912093478272</v>
          </cell>
          <cell r="H27">
            <v>15236085.689999999</v>
          </cell>
          <cell r="I27">
            <v>0.5145017104490085</v>
          </cell>
          <cell r="J27">
            <v>4945327</v>
          </cell>
        </row>
        <row r="28">
          <cell r="C28" t="str">
            <v>Dyes and chemicals</v>
          </cell>
          <cell r="F28">
            <v>33664550</v>
          </cell>
          <cell r="G28">
            <v>5.2703252650061243</v>
          </cell>
          <cell r="H28">
            <v>114912888.59999999</v>
          </cell>
          <cell r="I28">
            <v>3.8804505921190029</v>
          </cell>
          <cell r="J28">
            <v>28765428</v>
          </cell>
        </row>
        <row r="29">
          <cell r="C29" t="str">
            <v>Power, Fuel &amp; Water</v>
          </cell>
          <cell r="F29">
            <v>62951047</v>
          </cell>
          <cell r="G29">
            <v>9.8552481308286612</v>
          </cell>
          <cell r="H29">
            <v>282770175</v>
          </cell>
          <cell r="I29">
            <v>9.5487608603404652</v>
          </cell>
          <cell r="J29">
            <v>66824857</v>
          </cell>
        </row>
        <row r="30">
          <cell r="C30" t="str">
            <v>Salaries, Wages, Allowances &amp; Bonus</v>
          </cell>
          <cell r="F30">
            <v>49087692.060000002</v>
          </cell>
          <cell r="G30">
            <v>7.6848822771924343</v>
          </cell>
          <cell r="H30">
            <v>184516769.90000001</v>
          </cell>
          <cell r="I30">
            <v>6.2308781698691096</v>
          </cell>
          <cell r="J30">
            <v>36418005</v>
          </cell>
        </row>
        <row r="31">
          <cell r="C31" t="str">
            <v>Gratuity</v>
          </cell>
          <cell r="F31">
            <v>750000</v>
          </cell>
          <cell r="G31">
            <v>0.11741561817266513</v>
          </cell>
          <cell r="H31">
            <v>5481620</v>
          </cell>
          <cell r="I31">
            <v>0.18510678683584469</v>
          </cell>
          <cell r="J31">
            <v>300000</v>
          </cell>
        </row>
        <row r="32">
          <cell r="C32" t="str">
            <v>Contribution to Provident Fund, Employees'</v>
          </cell>
          <cell r="G32">
            <v>0</v>
          </cell>
        </row>
        <row r="33">
          <cell r="C33" t="str">
            <v>State Insurance, etc.</v>
          </cell>
          <cell r="F33">
            <v>3070982</v>
          </cell>
          <cell r="G33">
            <v>0.48077499990283662</v>
          </cell>
          <cell r="H33">
            <v>12288450</v>
          </cell>
          <cell r="I33">
            <v>0.41496409723638922</v>
          </cell>
          <cell r="J33">
            <v>2800752</v>
          </cell>
        </row>
        <row r="34">
          <cell r="C34" t="str">
            <v>Welfare expenses</v>
          </cell>
          <cell r="F34">
            <v>1041544</v>
          </cell>
          <cell r="G34">
            <v>0.16305804348537375</v>
          </cell>
          <cell r="H34">
            <v>5075729.7</v>
          </cell>
          <cell r="I34">
            <v>0.17140042827015847</v>
          </cell>
          <cell r="J34">
            <v>1115466</v>
          </cell>
        </row>
        <row r="35">
          <cell r="C35" t="str">
            <v>Recruitment &amp; Training expenses</v>
          </cell>
          <cell r="F35">
            <v>50118</v>
          </cell>
          <cell r="G35">
            <v>7.8461812687701735E-3</v>
          </cell>
          <cell r="H35">
            <v>1429535</v>
          </cell>
          <cell r="I35">
            <v>4.8273435684957962E-2</v>
          </cell>
          <cell r="J35">
            <v>314367</v>
          </cell>
        </row>
        <row r="36">
          <cell r="C36" t="str">
            <v>Director's Remuneration</v>
          </cell>
          <cell r="F36">
            <v>1084500</v>
          </cell>
          <cell r="G36">
            <v>0.16978298387767377</v>
          </cell>
          <cell r="H36">
            <v>3296100</v>
          </cell>
          <cell r="I36">
            <v>0.11130477488217493</v>
          </cell>
          <cell r="J36">
            <v>711550</v>
          </cell>
        </row>
        <row r="37">
          <cell r="C37" t="str">
            <v>Rent</v>
          </cell>
          <cell r="F37">
            <v>809787</v>
          </cell>
          <cell r="G37">
            <v>0.12677552159091729</v>
          </cell>
          <cell r="H37">
            <v>2644063.41</v>
          </cell>
          <cell r="I37">
            <v>8.9286393806087744E-2</v>
          </cell>
          <cell r="J37">
            <v>839361</v>
          </cell>
        </row>
        <row r="38">
          <cell r="C38" t="str">
            <v>Rates, Taxes &amp; Fees</v>
          </cell>
          <cell r="F38">
            <v>227086</v>
          </cell>
          <cell r="G38">
            <v>3.5551257424477109E-2</v>
          </cell>
          <cell r="H38">
            <v>1291817.07</v>
          </cell>
          <cell r="I38">
            <v>4.3622890132368801E-2</v>
          </cell>
          <cell r="J38">
            <v>118888</v>
          </cell>
        </row>
        <row r="39">
          <cell r="C39" t="str">
            <v>Insurance</v>
          </cell>
          <cell r="F39">
            <v>2955853.44</v>
          </cell>
          <cell r="G39">
            <v>0.46275114518053162</v>
          </cell>
          <cell r="H39">
            <v>12586158.98</v>
          </cell>
          <cell r="I39">
            <v>0.42501732104613466</v>
          </cell>
          <cell r="J39">
            <v>2535758</v>
          </cell>
        </row>
        <row r="40">
          <cell r="C40" t="str">
            <v>Repairs &amp; Maintenance</v>
          </cell>
        </row>
        <row r="41">
          <cell r="C41" t="str">
            <v xml:space="preserve">    -Plant &amp; Machinery</v>
          </cell>
          <cell r="F41">
            <v>1581832.2</v>
          </cell>
          <cell r="G41">
            <v>0.24764240747790245</v>
          </cell>
          <cell r="H41">
            <v>7962002.2699999996</v>
          </cell>
          <cell r="I41">
            <v>0.26886589310813253</v>
          </cell>
          <cell r="J41">
            <v>1464864</v>
          </cell>
        </row>
        <row r="42">
          <cell r="C42" t="str">
            <v xml:space="preserve">    -Buildings</v>
          </cell>
          <cell r="F42">
            <v>54289</v>
          </cell>
          <cell r="G42">
            <v>8.4991686599677554E-3</v>
          </cell>
          <cell r="H42">
            <v>1508358.75</v>
          </cell>
          <cell r="I42">
            <v>5.0935205579414687E-2</v>
          </cell>
          <cell r="J42">
            <v>206981</v>
          </cell>
        </row>
        <row r="43">
          <cell r="C43" t="str">
            <v xml:space="preserve">    -Others</v>
          </cell>
          <cell r="F43">
            <v>513440</v>
          </cell>
          <cell r="G43">
            <v>8.0381166659430917E-2</v>
          </cell>
          <cell r="H43">
            <v>2969993.68</v>
          </cell>
          <cell r="I43">
            <v>0.10029261186064813</v>
          </cell>
          <cell r="J43">
            <v>483457</v>
          </cell>
        </row>
        <row r="44">
          <cell r="C44" t="str">
            <v>Travelling &amp; Conveyance</v>
          </cell>
          <cell r="F44">
            <v>4106272.5</v>
          </cell>
          <cell r="G44">
            <v>0.64285403196388669</v>
          </cell>
          <cell r="H44">
            <v>17840757.23</v>
          </cell>
          <cell r="I44">
            <v>0.60245789484927181</v>
          </cell>
          <cell r="J44">
            <v>4067548</v>
          </cell>
        </row>
        <row r="45">
          <cell r="C45" t="str">
            <v>Directors' Sitting Fees</v>
          </cell>
          <cell r="F45">
            <v>77500</v>
          </cell>
          <cell r="G45">
            <v>1.2132947211175396E-2</v>
          </cell>
          <cell r="H45">
            <v>200000</v>
          </cell>
          <cell r="I45">
            <v>6.7537256079715381E-3</v>
          </cell>
          <cell r="J45">
            <v>75000</v>
          </cell>
        </row>
        <row r="46">
          <cell r="C46" t="str">
            <v>Commission &amp; Brokerage</v>
          </cell>
          <cell r="F46">
            <v>9076371</v>
          </cell>
          <cell r="G46">
            <v>1.4209436156392676</v>
          </cell>
          <cell r="H46">
            <v>29738732</v>
          </cell>
          <cell r="I46">
            <v>1.004236179285013</v>
          </cell>
          <cell r="J46">
            <v>22147029</v>
          </cell>
        </row>
        <row r="47">
          <cell r="C47" t="str">
            <v>Freight Outward</v>
          </cell>
          <cell r="F47">
            <v>8792198</v>
          </cell>
          <cell r="G47">
            <v>1.3764551510219598</v>
          </cell>
          <cell r="H47">
            <v>40452729.75</v>
          </cell>
          <cell r="I47">
            <v>1.3660331841246354</v>
          </cell>
          <cell r="J47">
            <v>7265875</v>
          </cell>
        </row>
        <row r="48">
          <cell r="C48" t="str">
            <v>Other Selling expenses</v>
          </cell>
          <cell r="F48">
            <v>7906974</v>
          </cell>
          <cell r="G48">
            <v>1.2378696534469209</v>
          </cell>
          <cell r="H48">
            <v>17386137.190000001</v>
          </cell>
          <cell r="I48">
            <v>0.58710599981904654</v>
          </cell>
          <cell r="J48">
            <v>5126011</v>
          </cell>
        </row>
        <row r="49">
          <cell r="C49" t="str">
            <v>Claims paid / written off</v>
          </cell>
          <cell r="F49">
            <v>75365</v>
          </cell>
          <cell r="G49">
            <v>1.179870408477721E-2</v>
          </cell>
          <cell r="H49">
            <v>8753769</v>
          </cell>
          <cell r="I49">
            <v>0.29560276930783697</v>
          </cell>
          <cell r="J49">
            <v>267847</v>
          </cell>
        </row>
        <row r="50">
          <cell r="C50" t="str">
            <v>Variation in excise duty on opening and closing stocks</v>
          </cell>
        </row>
        <row r="51">
          <cell r="C51" t="str">
            <v>of finished goods</v>
          </cell>
          <cell r="F51">
            <v>0</v>
          </cell>
          <cell r="G51">
            <v>0</v>
          </cell>
          <cell r="H51">
            <v>-42304</v>
          </cell>
          <cell r="I51">
            <v>-1.4285480405981396E-3</v>
          </cell>
          <cell r="J51">
            <v>0</v>
          </cell>
        </row>
        <row r="52">
          <cell r="C52" t="str">
            <v>Custom / Excise duty paid on debonding ( note no. 7 )</v>
          </cell>
          <cell r="F52">
            <v>0</v>
          </cell>
          <cell r="H52">
            <v>0</v>
          </cell>
          <cell r="J52">
            <v>0</v>
          </cell>
        </row>
        <row r="53">
          <cell r="C53" t="str">
            <v>Textile cess</v>
          </cell>
          <cell r="F53">
            <v>0</v>
          </cell>
          <cell r="H53">
            <v>81725</v>
          </cell>
          <cell r="I53">
            <v>2.7597411265573696E-3</v>
          </cell>
          <cell r="J53">
            <v>81725</v>
          </cell>
        </row>
        <row r="54">
          <cell r="C54" t="str">
            <v>Sales Tax payments</v>
          </cell>
          <cell r="F54">
            <v>0</v>
          </cell>
          <cell r="H54">
            <v>0</v>
          </cell>
          <cell r="J54">
            <v>0</v>
          </cell>
        </row>
        <row r="55">
          <cell r="C55" t="str">
            <v>Unrecoverable VAT writen off</v>
          </cell>
          <cell r="F55">
            <v>0</v>
          </cell>
          <cell r="H55">
            <v>0</v>
          </cell>
          <cell r="J55">
            <v>0</v>
          </cell>
        </row>
        <row r="56">
          <cell r="C56" t="str">
            <v>Equipment hire charges</v>
          </cell>
          <cell r="F56">
            <v>119933</v>
          </cell>
          <cell r="G56">
            <v>1.8776009779069659E-2</v>
          </cell>
          <cell r="H56">
            <v>8500</v>
          </cell>
          <cell r="I56">
            <v>2.8703333833879032E-4</v>
          </cell>
          <cell r="J56">
            <v>0</v>
          </cell>
        </row>
        <row r="57">
          <cell r="C57" t="str">
            <v>Diminution in value of investments</v>
          </cell>
          <cell r="F57">
            <v>0</v>
          </cell>
          <cell r="G57">
            <v>0</v>
          </cell>
          <cell r="H57">
            <v>349950.92</v>
          </cell>
          <cell r="I57">
            <v>1.1817362449685995E-2</v>
          </cell>
          <cell r="J57">
            <v>0</v>
          </cell>
        </row>
        <row r="58">
          <cell r="C58" t="str">
            <v>Miscellaneous expenses</v>
          </cell>
          <cell r="F58">
            <v>7767277.5999999996</v>
          </cell>
          <cell r="G58">
            <v>1.2159996012302596</v>
          </cell>
          <cell r="H58">
            <v>27777065.840000004</v>
          </cell>
          <cell r="I58">
            <v>0.93799340438959733</v>
          </cell>
          <cell r="J58">
            <v>5175748</v>
          </cell>
        </row>
        <row r="59">
          <cell r="C59" t="str">
            <v>Charity and donation</v>
          </cell>
          <cell r="F59">
            <v>0</v>
          </cell>
          <cell r="G59">
            <v>0</v>
          </cell>
          <cell r="H59">
            <v>23901</v>
          </cell>
          <cell r="I59">
            <v>8.0710397878063856E-4</v>
          </cell>
          <cell r="J59">
            <v>11750</v>
          </cell>
        </row>
        <row r="60">
          <cell r="C60" t="str">
            <v>Loss on forward cover contracts</v>
          </cell>
          <cell r="F60">
            <v>20163741.359999999</v>
          </cell>
          <cell r="G60">
            <v>3.1567175419441802</v>
          </cell>
          <cell r="H60">
            <v>0</v>
          </cell>
          <cell r="I60">
            <v>0</v>
          </cell>
          <cell r="J60">
            <v>0</v>
          </cell>
        </row>
        <row r="61">
          <cell r="C61" t="str">
            <v>Loss on sale of fixed assets</v>
          </cell>
          <cell r="F61">
            <v>0</v>
          </cell>
          <cell r="G61">
            <v>0</v>
          </cell>
          <cell r="H61">
            <v>376700.27</v>
          </cell>
          <cell r="I61">
            <v>1.2720651300143963E-2</v>
          </cell>
          <cell r="J61">
            <v>0</v>
          </cell>
        </row>
        <row r="62">
          <cell r="C62" t="str">
            <v>Investments written off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C63" t="str">
            <v>Exchange rate difference (Net)</v>
          </cell>
          <cell r="F63">
            <v>425727</v>
          </cell>
          <cell r="G63">
            <v>6.6649331837058942E-2</v>
          </cell>
          <cell r="H63">
            <v>2563109.13</v>
          </cell>
          <cell r="I63">
            <v>8.6552678836533253E-2</v>
          </cell>
          <cell r="J63">
            <v>0</v>
          </cell>
        </row>
        <row r="64">
          <cell r="C64" t="str">
            <v>Previous year's expenses</v>
          </cell>
          <cell r="F64">
            <v>36987.65</v>
          </cell>
          <cell r="G64">
            <v>5.7905703860055696E-3</v>
          </cell>
          <cell r="H64">
            <v>2882644.87</v>
          </cell>
          <cell r="I64">
            <v>9.7342962386033932E-2</v>
          </cell>
          <cell r="J64">
            <v>2003876</v>
          </cell>
        </row>
        <row r="65">
          <cell r="C65" t="str">
            <v>Auditors' Remuneration</v>
          </cell>
          <cell r="F65">
            <v>105936</v>
          </cell>
          <cell r="G65">
            <v>1.6584721235652602E-2</v>
          </cell>
          <cell r="H65">
            <v>552346.28</v>
          </cell>
          <cell r="I65">
            <v>1.8651976078519088E-2</v>
          </cell>
          <cell r="J65">
            <v>22500</v>
          </cell>
        </row>
        <row r="66">
          <cell r="C66" t="str">
            <v>Sundry balances / Excess provision written back  (Net)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C67" t="str">
            <v>Finance Charges</v>
          </cell>
        </row>
        <row r="68">
          <cell r="C68" t="str">
            <v>Interest</v>
          </cell>
          <cell r="G68">
            <v>0</v>
          </cell>
          <cell r="I68">
            <v>0</v>
          </cell>
        </row>
        <row r="69">
          <cell r="C69" t="str">
            <v>Interest on   Debentures</v>
          </cell>
          <cell r="F69">
            <v>8227398</v>
          </cell>
          <cell r="G69">
            <v>1.2880333628300651</v>
          </cell>
          <cell r="H69">
            <v>31771237</v>
          </cell>
          <cell r="I69">
            <v>1.072871084619164</v>
          </cell>
          <cell r="J69">
            <v>7853425</v>
          </cell>
        </row>
        <row r="70">
          <cell r="C70" t="str">
            <v xml:space="preserve">  Interest On  Term Loans</v>
          </cell>
          <cell r="F70">
            <v>25262959.43</v>
          </cell>
          <cell r="G70">
            <v>3.9550213311258799</v>
          </cell>
          <cell r="H70">
            <v>81721318.989999995</v>
          </cell>
          <cell r="I70">
            <v>2.7596168238998682</v>
          </cell>
          <cell r="J70">
            <v>17491230</v>
          </cell>
        </row>
        <row r="71">
          <cell r="C71" t="str">
            <v>Interest on PC/PSCFC/bill dicounting</v>
          </cell>
          <cell r="F71">
            <v>18888926.59</v>
          </cell>
          <cell r="G71">
            <v>2.957139989577255</v>
          </cell>
          <cell r="H71">
            <v>68604640.650000006</v>
          </cell>
          <cell r="I71">
            <v>2.3166845919179511</v>
          </cell>
          <cell r="J71">
            <v>10200016</v>
          </cell>
        </row>
        <row r="72">
          <cell r="C72" t="str">
            <v>L/C and Bank Charges</v>
          </cell>
          <cell r="F72">
            <v>3847071.05</v>
          </cell>
          <cell r="G72">
            <v>0.60227496731988517</v>
          </cell>
          <cell r="H72">
            <v>9805940.8800000008</v>
          </cell>
          <cell r="I72">
            <v>0.33113317015755478</v>
          </cell>
          <cell r="J72">
            <v>761116</v>
          </cell>
        </row>
        <row r="73">
          <cell r="C73" t="str">
            <v>Finance procurement charges</v>
          </cell>
          <cell r="F73">
            <v>280860</v>
          </cell>
          <cell r="G73">
            <v>4.3969800693299636E-2</v>
          </cell>
          <cell r="H73">
            <v>3087607.75</v>
          </cell>
          <cell r="I73">
            <v>0.1042642776427319</v>
          </cell>
          <cell r="J73">
            <v>0</v>
          </cell>
        </row>
        <row r="74">
          <cell r="C74" t="str">
            <v>Depreciation</v>
          </cell>
          <cell r="F74">
            <v>45763536.700000003</v>
          </cell>
          <cell r="G74">
            <v>7.1644719351972643</v>
          </cell>
          <cell r="H74">
            <v>171335972.63</v>
          </cell>
          <cell r="I74">
            <v>5.7857807295897077</v>
          </cell>
          <cell r="J74">
            <v>39867398</v>
          </cell>
        </row>
        <row r="75">
          <cell r="F75">
            <v>759906508.60000002</v>
          </cell>
          <cell r="H75">
            <v>3462965490.4500003</v>
          </cell>
          <cell r="J75">
            <v>1043009058.85</v>
          </cell>
        </row>
        <row r="76">
          <cell r="B76" t="str">
            <v>Profit / Loss for the year</v>
          </cell>
          <cell r="F76">
            <v>-62951259.790000081</v>
          </cell>
          <cell r="H76">
            <v>-184564434.63000059</v>
          </cell>
          <cell r="J76">
            <v>-39445380.75999999</v>
          </cell>
        </row>
        <row r="82">
          <cell r="B8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ndor"/>
      <sheetName val="employee imprest"/>
      <sheetName val="employee loan"/>
      <sheetName val="employee security"/>
    </sheetNames>
    <sheetDataSet>
      <sheetData sheetId="0" refreshError="1"/>
      <sheetData sheetId="1" refreshError="1"/>
      <sheetData sheetId="2" refreshError="1"/>
      <sheetData sheetId="3">
        <row r="4">
          <cell r="A4" t="str">
            <v>E0501      Debadutta Nayak.</v>
          </cell>
        </row>
        <row r="5">
          <cell r="A5" t="str">
            <v>E0502      Sitaram Yadav</v>
          </cell>
        </row>
        <row r="6">
          <cell r="A6" t="str">
            <v>E0503      Vijay Gupta.</v>
          </cell>
        </row>
        <row r="7">
          <cell r="A7" t="str">
            <v>E0507      ASOK RANJAN RAY</v>
          </cell>
        </row>
        <row r="8">
          <cell r="A8" t="str">
            <v>E0508      A.Anil Kumar</v>
          </cell>
        </row>
        <row r="9">
          <cell r="A9" t="str">
            <v>E0511      Ajay Kumar</v>
          </cell>
        </row>
        <row r="10">
          <cell r="A10" t="str">
            <v>E0512      Vinod Agarwal</v>
          </cell>
        </row>
        <row r="11">
          <cell r="A11" t="str">
            <v>E0513      B.L.Dua</v>
          </cell>
        </row>
        <row r="12">
          <cell r="A12" t="str">
            <v>E0514      Naveen Goel</v>
          </cell>
        </row>
        <row r="13">
          <cell r="A13" t="str">
            <v>E0515      A.K.Sehdev.</v>
          </cell>
        </row>
        <row r="14">
          <cell r="A14" t="str">
            <v>E0516      Devesh Kumar</v>
          </cell>
        </row>
        <row r="15">
          <cell r="A15" t="str">
            <v>E0517      Varinder Singh</v>
          </cell>
        </row>
        <row r="16">
          <cell r="A16" t="str">
            <v>E0518      Apoorwa Kumar.</v>
          </cell>
        </row>
        <row r="17">
          <cell r="A17" t="str">
            <v>E0519      J.Ramesh Chandra</v>
          </cell>
        </row>
        <row r="18">
          <cell r="A18" t="str">
            <v>E0520      Neeraj Kumar jain.</v>
          </cell>
        </row>
        <row r="19">
          <cell r="A19" t="str">
            <v>E0550      P.K.Patnaik</v>
          </cell>
        </row>
        <row r="20">
          <cell r="A20" t="str">
            <v>E0552      Rakesh Kumar Gupta.</v>
          </cell>
        </row>
        <row r="21">
          <cell r="A21" t="str">
            <v>E0554      P.Girish</v>
          </cell>
        </row>
        <row r="22">
          <cell r="A22" t="str">
            <v>E0555      Sanjeev Kumar Jain.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"/>
      <sheetName val="Buildings-III (2)"/>
      <sheetName val="cap-gas (31-3-02) (2)"/>
      <sheetName val="sch 4 (2)"/>
      <sheetName val="dep on exch -fluct (2)"/>
      <sheetName val="IFCI"/>
      <sheetName val="offshore spares"/>
      <sheetName val="FC (2)"/>
      <sheetName val="CIF VALUE "/>
      <sheetName val="Prro.for Tax (R) (2)"/>
      <sheetName val="MISC"/>
      <sheetName val="Abstract"/>
      <sheetName val="cashflow"/>
      <sheetName val="BS"/>
      <sheetName val="P &amp; L"/>
      <sheetName val="sch 1,2"/>
      <sheetName val="sch 3"/>
      <sheetName val="sch 4"/>
      <sheetName val="sch 5 "/>
      <sheetName val="sch 6,7,8,9,10,11"/>
      <sheetName val="sch 12,13,14,15"/>
      <sheetName val="Groupings"/>
      <sheetName val="TB - 31.03.02"/>
      <sheetName val="Computation of Tax "/>
      <sheetName val="MAT CAL"/>
      <sheetName val="Restate-Crs"/>
      <sheetName val="Reinst - FCL"/>
      <sheetName val="F &amp; F"/>
      <sheetName val="Vehicles"/>
      <sheetName val="Computers"/>
      <sheetName val="OE"/>
      <sheetName val="oe-1"/>
      <sheetName val="Leasehold Premises"/>
      <sheetName val="Land"/>
      <sheetName val="dep on exch -fluct"/>
      <sheetName val="buidlings - I"/>
      <sheetName val="buildings - II"/>
      <sheetName val="Buildings-III"/>
      <sheetName val="ONSHORE-EQUIP"/>
      <sheetName val="Offshore Equipment"/>
      <sheetName val="cap-gas (31-3-02)"/>
      <sheetName val="Stock Details"/>
      <sheetName val="GAS"/>
      <sheetName val="NAPHTHA"/>
      <sheetName val="HSD"/>
      <sheetName val="Int.Cal "/>
      <sheetName val="Guarantee Commn."/>
      <sheetName val="Prepaid Insurance"/>
      <sheetName val="leave encashment"/>
      <sheetName val="Prro.for Tax (R)"/>
      <sheetName val="Prov.for Tax"/>
      <sheetName val="FC"/>
      <sheetName val="APTRANSCO-Dr"/>
      <sheetName val="APTRANSCO-Sales"/>
      <sheetName val="Int.Receivable-BreakUp"/>
      <sheetName val="Hire charges"/>
      <sheetName val="Break up of o.s.liability &amp; TDS"/>
      <sheetName val="14"/>
      <sheetName val="3"/>
      <sheetName val="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P15"/>
  <sheetViews>
    <sheetView zoomScale="85" zoomScaleNormal="85" workbookViewId="0">
      <selection activeCell="C7" sqref="C7:I7"/>
    </sheetView>
  </sheetViews>
  <sheetFormatPr defaultRowHeight="15" x14ac:dyDescent="0.25"/>
  <cols>
    <col min="3" max="3" width="5.85546875" bestFit="1" customWidth="1"/>
    <col min="4" max="4" width="24.5703125" customWidth="1"/>
    <col min="5" max="5" width="10.7109375" customWidth="1"/>
    <col min="6" max="6" width="7.5703125" customWidth="1"/>
    <col min="7" max="7" width="7.85546875" customWidth="1"/>
    <col min="8" max="8" width="12.42578125" customWidth="1"/>
    <col min="9" max="9" width="11.7109375" bestFit="1" customWidth="1"/>
    <col min="10" max="10" width="18.5703125" bestFit="1" customWidth="1"/>
    <col min="11" max="11" width="16.5703125" bestFit="1" customWidth="1"/>
    <col min="12" max="12" width="16" customWidth="1"/>
    <col min="13" max="13" width="16.5703125" bestFit="1" customWidth="1"/>
    <col min="14" max="14" width="14.28515625" customWidth="1"/>
    <col min="15" max="15" width="18.5703125" bestFit="1" customWidth="1"/>
    <col min="16" max="16" width="15.140625" customWidth="1"/>
  </cols>
  <sheetData>
    <row r="3" spans="3:16" x14ac:dyDescent="0.25">
      <c r="G3" t="s">
        <v>18</v>
      </c>
    </row>
    <row r="4" spans="3:16" ht="21" x14ac:dyDescent="0.25">
      <c r="C4" s="28" t="s">
        <v>10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15"/>
    </row>
    <row r="5" spans="3:16" ht="91.5" customHeight="1" x14ac:dyDescent="0.25">
      <c r="C5" s="13" t="s">
        <v>7</v>
      </c>
      <c r="D5" s="13" t="s">
        <v>8</v>
      </c>
      <c r="E5" s="13" t="s">
        <v>9</v>
      </c>
      <c r="F5" s="13" t="s">
        <v>11</v>
      </c>
      <c r="G5" s="14" t="s">
        <v>12</v>
      </c>
      <c r="H5" s="14" t="s">
        <v>13</v>
      </c>
      <c r="I5" s="13" t="s">
        <v>19</v>
      </c>
      <c r="J5" s="13" t="s">
        <v>6</v>
      </c>
      <c r="K5" s="13" t="s">
        <v>5</v>
      </c>
      <c r="L5" s="13" t="s">
        <v>4</v>
      </c>
      <c r="M5" s="13" t="s">
        <v>3</v>
      </c>
      <c r="N5" s="13" t="s">
        <v>2</v>
      </c>
      <c r="O5" s="13" t="s">
        <v>14</v>
      </c>
      <c r="P5" s="12"/>
    </row>
    <row r="6" spans="3:16" s="8" customFormat="1" ht="45" x14ac:dyDescent="0.25">
      <c r="C6" s="11">
        <v>1</v>
      </c>
      <c r="D6" s="17" t="s">
        <v>17</v>
      </c>
      <c r="E6" s="11">
        <v>1981</v>
      </c>
      <c r="F6" s="11">
        <f>G6/10.764</f>
        <v>26629.598662207358</v>
      </c>
      <c r="G6" s="18">
        <v>286641</v>
      </c>
      <c r="H6" s="10">
        <v>0</v>
      </c>
      <c r="I6" s="10">
        <v>45</v>
      </c>
      <c r="J6" s="10">
        <f>I6*F6</f>
        <v>1198331.9397993311</v>
      </c>
      <c r="K6" s="10">
        <f>J6*7%</f>
        <v>83883.235785953191</v>
      </c>
      <c r="L6" s="10">
        <f>K6*0.15</f>
        <v>12582.485367892978</v>
      </c>
      <c r="M6" s="10">
        <f>K6-L6</f>
        <v>71300.750418060212</v>
      </c>
      <c r="N6" s="16">
        <f>(1-1/(1+0.08)^(99-41))/0.08</f>
        <v>12.356010045403673</v>
      </c>
      <c r="O6" s="10">
        <f>N6*M6</f>
        <v>880992.7884103721</v>
      </c>
      <c r="P6" s="9"/>
    </row>
    <row r="7" spans="3:16" ht="18" customHeight="1" x14ac:dyDescent="0.25">
      <c r="C7" s="30" t="s">
        <v>1</v>
      </c>
      <c r="D7" s="31"/>
      <c r="E7" s="31"/>
      <c r="F7" s="31"/>
      <c r="G7" s="31"/>
      <c r="H7" s="31"/>
      <c r="I7" s="32"/>
      <c r="J7" s="6">
        <f>SUM(J6:J6)</f>
        <v>1198331.9397993311</v>
      </c>
      <c r="K7" s="6">
        <f>SUM(K6:K6)</f>
        <v>83883.235785953191</v>
      </c>
      <c r="L7" s="6">
        <f>SUM(L6:L6)</f>
        <v>12582.485367892978</v>
      </c>
      <c r="M7" s="6">
        <f>SUM(M6:M6)</f>
        <v>71300.750418060212</v>
      </c>
      <c r="N7" s="7"/>
      <c r="O7" s="6">
        <f>SUM(O6:O6)</f>
        <v>880992.7884103721</v>
      </c>
      <c r="P7" s="5"/>
    </row>
    <row r="8" spans="3:16" x14ac:dyDescent="0.25">
      <c r="C8" s="29" t="s">
        <v>0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4"/>
    </row>
    <row r="9" spans="3:16" ht="18.75" customHeight="1" x14ac:dyDescent="0.25">
      <c r="C9" s="27" t="s">
        <v>15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3"/>
    </row>
    <row r="10" spans="3:16" ht="33.75" customHeight="1" x14ac:dyDescent="0.25">
      <c r="C10" s="27" t="s">
        <v>16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"/>
    </row>
    <row r="11" spans="3:16" ht="15.75" customHeight="1" x14ac:dyDescent="0.25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3:16" ht="15.75" customHeight="1" x14ac:dyDescent="0.25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5" spans="3:16" x14ac:dyDescent="0.25">
      <c r="H15" s="1"/>
    </row>
  </sheetData>
  <mergeCells count="5">
    <mergeCell ref="C9:O9"/>
    <mergeCell ref="C10:O10"/>
    <mergeCell ref="C4:O4"/>
    <mergeCell ref="C8:O8"/>
    <mergeCell ref="C7:I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J22"/>
  <sheetViews>
    <sheetView tabSelected="1" workbookViewId="0">
      <selection activeCell="E20" sqref="E20"/>
    </sheetView>
  </sheetViews>
  <sheetFormatPr defaultRowHeight="15" x14ac:dyDescent="0.25"/>
  <cols>
    <col min="3" max="3" width="45.140625" bestFit="1" customWidth="1"/>
    <col min="4" max="4" width="19.42578125" bestFit="1" customWidth="1"/>
    <col min="5" max="5" width="22.140625" bestFit="1" customWidth="1"/>
    <col min="6" max="6" width="15.85546875" bestFit="1" customWidth="1"/>
    <col min="7" max="7" width="13.28515625" bestFit="1" customWidth="1"/>
    <col min="8" max="8" width="15.85546875" bestFit="1" customWidth="1"/>
    <col min="10" max="10" width="9.7109375" bestFit="1" customWidth="1"/>
  </cols>
  <sheetData>
    <row r="1" spans="3:8" x14ac:dyDescent="0.25">
      <c r="C1" s="25" t="s">
        <v>32</v>
      </c>
      <c r="D1" s="25" t="s">
        <v>33</v>
      </c>
      <c r="E1" s="25" t="s">
        <v>21</v>
      </c>
      <c r="F1" s="33"/>
      <c r="G1" s="33"/>
    </row>
    <row r="2" spans="3:8" x14ac:dyDescent="0.25">
      <c r="C2" s="19" t="s">
        <v>20</v>
      </c>
      <c r="D2" s="22">
        <f>61750*0.5*10.764</f>
        <v>332338.5</v>
      </c>
      <c r="E2" s="20">
        <v>36</v>
      </c>
      <c r="F2" s="21">
        <f>E2*D2*12</f>
        <v>143570232</v>
      </c>
      <c r="G2" s="19" t="s">
        <v>34</v>
      </c>
    </row>
    <row r="3" spans="3:8" x14ac:dyDescent="0.25">
      <c r="C3" s="19" t="s">
        <v>22</v>
      </c>
      <c r="D3" s="34" t="s">
        <v>23</v>
      </c>
      <c r="E3" s="34"/>
      <c r="F3" s="21">
        <f>F2*0.15</f>
        <v>21535534.800000001</v>
      </c>
      <c r="G3" s="19" t="s">
        <v>34</v>
      </c>
    </row>
    <row r="4" spans="3:8" x14ac:dyDescent="0.25">
      <c r="C4" s="19" t="s">
        <v>24</v>
      </c>
      <c r="D4" s="35">
        <f>F2-F3</f>
        <v>122034697.2</v>
      </c>
      <c r="E4" s="35"/>
      <c r="F4" s="39"/>
      <c r="G4" s="40"/>
    </row>
    <row r="5" spans="3:8" x14ac:dyDescent="0.25">
      <c r="C5" s="19" t="s">
        <v>26</v>
      </c>
      <c r="D5" s="22">
        <v>99</v>
      </c>
      <c r="E5" s="22" t="s">
        <v>27</v>
      </c>
      <c r="F5" s="43"/>
      <c r="G5" s="44"/>
    </row>
    <row r="6" spans="3:8" x14ac:dyDescent="0.25">
      <c r="C6" s="19" t="s">
        <v>28</v>
      </c>
      <c r="D6" s="22">
        <v>41</v>
      </c>
      <c r="E6" s="22" t="s">
        <v>27</v>
      </c>
      <c r="F6" s="43"/>
      <c r="G6" s="44"/>
    </row>
    <row r="7" spans="3:8" x14ac:dyDescent="0.25">
      <c r="C7" s="19" t="s">
        <v>29</v>
      </c>
      <c r="D7" s="22">
        <f>D5-D6</f>
        <v>58</v>
      </c>
      <c r="E7" s="22" t="s">
        <v>27</v>
      </c>
      <c r="F7" s="43"/>
      <c r="G7" s="44"/>
    </row>
    <row r="8" spans="3:8" x14ac:dyDescent="0.25">
      <c r="C8" s="19" t="s">
        <v>30</v>
      </c>
      <c r="D8" s="23">
        <v>0.08</v>
      </c>
      <c r="E8" s="45"/>
      <c r="F8" s="43"/>
      <c r="G8" s="44"/>
    </row>
    <row r="9" spans="3:8" x14ac:dyDescent="0.25">
      <c r="C9" s="19" t="s">
        <v>25</v>
      </c>
      <c r="D9" s="24">
        <f>(1-1/(1+D8)^(D5-D6))/D8</f>
        <v>12.356010045403673</v>
      </c>
      <c r="E9" s="46"/>
      <c r="F9" s="43"/>
      <c r="G9" s="44"/>
    </row>
    <row r="10" spans="3:8" x14ac:dyDescent="0.25">
      <c r="C10" s="19" t="s">
        <v>31</v>
      </c>
      <c r="D10" s="21">
        <f>D9*D4</f>
        <v>1507861944.4909956</v>
      </c>
      <c r="E10" s="46"/>
      <c r="F10" s="43"/>
      <c r="G10" s="44"/>
      <c r="H10">
        <v>136500</v>
      </c>
    </row>
    <row r="11" spans="3:8" x14ac:dyDescent="0.25">
      <c r="C11" s="19" t="s">
        <v>40</v>
      </c>
      <c r="D11" s="21">
        <f>(D2-286641)*900</f>
        <v>41127750</v>
      </c>
      <c r="E11" s="46"/>
      <c r="F11" s="43"/>
      <c r="G11" s="44"/>
    </row>
    <row r="12" spans="3:8" x14ac:dyDescent="0.25">
      <c r="C12" s="19" t="s">
        <v>41</v>
      </c>
      <c r="D12" s="21">
        <f>D10-D11</f>
        <v>1466734194.4909956</v>
      </c>
      <c r="E12" s="47"/>
      <c r="F12" s="41"/>
      <c r="G12" s="42"/>
    </row>
    <row r="13" spans="3:8" ht="27" customHeight="1" x14ac:dyDescent="0.25">
      <c r="C13" s="36" t="s">
        <v>35</v>
      </c>
      <c r="D13" s="36"/>
      <c r="E13" s="36"/>
      <c r="F13" s="36"/>
      <c r="G13" s="36"/>
      <c r="H13" s="26">
        <f>D10-H10</f>
        <v>1507725444.4909956</v>
      </c>
    </row>
    <row r="14" spans="3:8" x14ac:dyDescent="0.25">
      <c r="C14" s="37" t="s">
        <v>36</v>
      </c>
      <c r="D14" s="37"/>
      <c r="E14" s="37"/>
      <c r="F14" s="37"/>
      <c r="G14" s="37"/>
      <c r="H14">
        <v>1368400000</v>
      </c>
    </row>
    <row r="15" spans="3:8" x14ac:dyDescent="0.25">
      <c r="C15" s="37" t="s">
        <v>37</v>
      </c>
      <c r="D15" s="37"/>
      <c r="E15" s="37"/>
      <c r="F15" s="37"/>
      <c r="G15" s="37"/>
      <c r="H15">
        <f>H14*0.85</f>
        <v>1163140000</v>
      </c>
    </row>
    <row r="16" spans="3:8" x14ac:dyDescent="0.25">
      <c r="C16" s="38" t="s">
        <v>38</v>
      </c>
      <c r="D16" s="38"/>
      <c r="E16" s="38"/>
      <c r="F16" s="38"/>
      <c r="G16" s="38"/>
    </row>
    <row r="17" spans="3:10" ht="31.5" customHeight="1" x14ac:dyDescent="0.25">
      <c r="C17" s="36" t="s">
        <v>39</v>
      </c>
      <c r="D17" s="36"/>
      <c r="E17" s="36"/>
      <c r="F17" s="36"/>
      <c r="G17" s="36"/>
      <c r="I17">
        <v>286641</v>
      </c>
    </row>
    <row r="18" spans="3:10" x14ac:dyDescent="0.25">
      <c r="I18">
        <v>332338</v>
      </c>
    </row>
    <row r="19" spans="3:10" x14ac:dyDescent="0.25">
      <c r="D19" s="26">
        <f>D12-14650000</f>
        <v>1452084194.4909956</v>
      </c>
      <c r="E19" s="48">
        <f>D12*1%</f>
        <v>14667341.944909956</v>
      </c>
      <c r="I19">
        <f>I17-I18</f>
        <v>-45697</v>
      </c>
      <c r="J19">
        <f>I19*850</f>
        <v>-38842450</v>
      </c>
    </row>
    <row r="20" spans="3:10" x14ac:dyDescent="0.25">
      <c r="D20">
        <v>1452000000</v>
      </c>
      <c r="E20" s="26">
        <f>E19+50000</f>
        <v>14717341.944909956</v>
      </c>
    </row>
    <row r="21" spans="3:10" x14ac:dyDescent="0.25">
      <c r="D21">
        <f>D20*0.85</f>
        <v>1234200000</v>
      </c>
      <c r="E21" s="26">
        <f>D12-E20</f>
        <v>1452016852.5460856</v>
      </c>
    </row>
    <row r="22" spans="3:10" x14ac:dyDescent="0.25">
      <c r="D22">
        <f>D20*0.75</f>
        <v>1089000000</v>
      </c>
    </row>
  </sheetData>
  <mergeCells count="10">
    <mergeCell ref="C16:G16"/>
    <mergeCell ref="C17:G17"/>
    <mergeCell ref="F4:G12"/>
    <mergeCell ref="E8:E12"/>
    <mergeCell ref="F1:G1"/>
    <mergeCell ref="D4:E4"/>
    <mergeCell ref="C13:G13"/>
    <mergeCell ref="C14:G14"/>
    <mergeCell ref="C15:G15"/>
    <mergeCell ref="D3:E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Manas Upmanyu</dc:creator>
  <cp:lastModifiedBy>Gaurav Sharma</cp:lastModifiedBy>
  <dcterms:created xsi:type="dcterms:W3CDTF">2022-02-28T14:27:33Z</dcterms:created>
  <dcterms:modified xsi:type="dcterms:W3CDTF">2022-06-17T07:43:01Z</dcterms:modified>
</cp:coreProperties>
</file>