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Tejash Bharadwaj\Nagarujna Fertilisers and Chemical Limited (NFCL)\Kakinada, Andhra Pradesh\Final Working\"/>
    </mc:Choice>
  </mc:AlternateContent>
  <xr:revisionPtr revIDLastSave="0" documentId="13_ncr:1_{2952D61A-569F-490E-B95D-B9AB75579252}" xr6:coauthVersionLast="47" xr6:coauthVersionMax="47" xr10:uidLastSave="{00000000-0000-0000-0000-000000000000}"/>
  <bookViews>
    <workbookView xWindow="-120" yWindow="-120" windowWidth="24240" windowHeight="13140" activeTab="2" xr2:uid="{DF216897-CD26-4E67-BE97-02D12B74FC73}"/>
  </bookViews>
  <sheets>
    <sheet name="Land Valuation Ref.-Kakinada" sheetId="1" r:id="rId1"/>
    <sheet name="Kakinada Land Valuation" sheetId="2" r:id="rId2"/>
    <sheet name="Sheet3" sheetId="3" r:id="rId3"/>
  </sheets>
  <definedNames>
    <definedName name="_xlnm._FilterDatabase" localSheetId="1" hidden="1">'Kakinada Land Valuation'!$G$7:$I$10</definedName>
    <definedName name="_xlnm.Print_Area" localSheetId="1">'Kakinada Land Valuation'!$B$4:$H$10</definedName>
    <definedName name="_xlnm.Print_Area" localSheetId="0">'Land Valuation Ref.-Kakinada'!$B$2:$D$30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2" l="1"/>
  <c r="L16" i="2" s="1"/>
  <c r="L17" i="2" s="1"/>
  <c r="L18" i="2" s="1"/>
  <c r="L19" i="2" s="1"/>
  <c r="E10" i="2"/>
  <c r="H8" i="2"/>
  <c r="F8" i="2"/>
  <c r="D8" i="2"/>
  <c r="C8" i="2"/>
  <c r="C9" i="2" s="1"/>
  <c r="H7" i="2"/>
  <c r="F7" i="2"/>
  <c r="D7" i="2"/>
  <c r="H6" i="2"/>
  <c r="D6" i="2"/>
  <c r="F6" i="2" s="1"/>
  <c r="D28" i="1"/>
  <c r="D23" i="1"/>
  <c r="D10" i="1"/>
  <c r="D30" i="1" s="1"/>
  <c r="D9" i="1"/>
  <c r="E7" i="1" s="1"/>
  <c r="D8" i="1"/>
  <c r="E6" i="1"/>
  <c r="E5" i="1"/>
  <c r="D5" i="1"/>
  <c r="H9" i="2" l="1"/>
  <c r="H10" i="2" s="1"/>
  <c r="D9" i="2"/>
  <c r="F9" i="2" s="1"/>
  <c r="F10" i="2" s="1"/>
  <c r="D10" i="2" l="1"/>
</calcChain>
</file>

<file path=xl/sharedStrings.xml><?xml version="1.0" encoding="utf-8"?>
<sst xmlns="http://schemas.openxmlformats.org/spreadsheetml/2006/main" count="124" uniqueCount="88">
  <si>
    <t>SUMMARY OF KAKINADA LAND AREA AS PER MEMORANDUM OF ENTRY</t>
  </si>
  <si>
    <t>Village</t>
  </si>
  <si>
    <t>Award date</t>
  </si>
  <si>
    <t>Area (Acres)</t>
  </si>
  <si>
    <t>LAND RATE REFERENCES</t>
  </si>
  <si>
    <t>Suryaraopeta</t>
  </si>
  <si>
    <t>Village Name</t>
  </si>
  <si>
    <t>Distance from NFCL plant (Km)</t>
  </si>
  <si>
    <t>Rate per acre (Crore)</t>
  </si>
  <si>
    <t>Area of land</t>
  </si>
  <si>
    <t>Property Description</t>
  </si>
  <si>
    <t>Contact No.</t>
  </si>
  <si>
    <t>Source</t>
  </si>
  <si>
    <t>Samalkota</t>
  </si>
  <si>
    <t>1 acre</t>
  </si>
  <si>
    <t>100 M INSIDE HIGHWAY</t>
  </si>
  <si>
    <t>OLX</t>
  </si>
  <si>
    <t>Vakalapudi</t>
  </si>
  <si>
    <t>Vella</t>
  </si>
  <si>
    <t>2 Acre</t>
  </si>
  <si>
    <t>Property is near vella village</t>
  </si>
  <si>
    <t>MB</t>
  </si>
  <si>
    <t>Released Area n Suryaraopeta</t>
  </si>
  <si>
    <t>-</t>
  </si>
  <si>
    <t>Gollaparalu</t>
  </si>
  <si>
    <t>4 acre</t>
  </si>
  <si>
    <t>Property is towarda Vakalpudi area</t>
  </si>
  <si>
    <t>Released area in Vakalapudi</t>
  </si>
  <si>
    <t>Pithapuram</t>
  </si>
  <si>
    <t>11 acre</t>
  </si>
  <si>
    <t>Kukkuteswara Swamy Temple, Kakinada</t>
  </si>
  <si>
    <t>650 Sq. yd</t>
  </si>
  <si>
    <t>Rate is 9300 per S. yd.</t>
  </si>
  <si>
    <t>Sub total (Part A)</t>
  </si>
  <si>
    <t>Thimmapuram</t>
  </si>
  <si>
    <t>87 acre</t>
  </si>
  <si>
    <t>Vakada</t>
  </si>
  <si>
    <t>Highway property</t>
  </si>
  <si>
    <t>Peddapuddi</t>
  </si>
  <si>
    <t>1.43 Acre</t>
  </si>
  <si>
    <t>Village property</t>
  </si>
  <si>
    <t>Indrpalem</t>
  </si>
  <si>
    <t>650 Sq. yd.</t>
  </si>
  <si>
    <t>Property in Kaiknada</t>
  </si>
  <si>
    <t>Vakalpurddi</t>
  </si>
  <si>
    <t>1.5 acre</t>
  </si>
  <si>
    <t>Property is in vkalapudii</t>
  </si>
  <si>
    <t>Vakalpudi</t>
  </si>
  <si>
    <t>Vakalpudi, Kakinada</t>
  </si>
  <si>
    <t>Sub Total (Part B)</t>
  </si>
  <si>
    <t>Sub Total (Additional IP)</t>
  </si>
  <si>
    <t>Grand Total</t>
  </si>
  <si>
    <t>VALUATION OF LAND</t>
  </si>
  <si>
    <t>VALUATION OF PROJECT LAND | UREA MANUFACTURING UNIT| M/S NAGARJUNA FERTILISER COMPANY LIMITED (NFCL) |DISTRICT-KAKINADA, ANDHRA PRADESH</t>
  </si>
  <si>
    <t>Type of Land Parcel</t>
  </si>
  <si>
    <r>
      <t xml:space="preserve">Area
</t>
    </r>
    <r>
      <rPr>
        <b/>
        <i/>
        <sz val="10"/>
        <color theme="0"/>
        <rFont val="Calibri"/>
        <family val="2"/>
        <scheme val="minor"/>
      </rPr>
      <t>(in Acres)</t>
    </r>
  </si>
  <si>
    <r>
      <t xml:space="preserve">Area
</t>
    </r>
    <r>
      <rPr>
        <b/>
        <i/>
        <sz val="10"/>
        <color theme="0"/>
        <rFont val="Calibri"/>
        <family val="2"/>
        <scheme val="minor"/>
      </rPr>
      <t>(in yards)</t>
    </r>
  </si>
  <si>
    <r>
      <t xml:space="preserve">Collectorate Rate
</t>
    </r>
    <r>
      <rPr>
        <i/>
        <sz val="10"/>
        <color theme="0"/>
        <rFont val="Calibri"/>
        <family val="2"/>
        <scheme val="minor"/>
      </rPr>
      <t>(in Rs./ sq. yd.)</t>
    </r>
  </si>
  <si>
    <r>
      <t xml:space="preserve">Govt. Guideline Value 
</t>
    </r>
    <r>
      <rPr>
        <b/>
        <i/>
        <sz val="10"/>
        <color theme="0"/>
        <rFont val="Calibri"/>
        <family val="2"/>
        <scheme val="minor"/>
      </rPr>
      <t>(INR)</t>
    </r>
  </si>
  <si>
    <r>
      <t xml:space="preserve">Valuation Rate
</t>
    </r>
    <r>
      <rPr>
        <b/>
        <i/>
        <sz val="10"/>
        <color theme="0"/>
        <rFont val="Calibri"/>
        <family val="2"/>
        <scheme val="minor"/>
      </rPr>
      <t>(in Rs/Acre)</t>
    </r>
  </si>
  <si>
    <r>
      <t xml:space="preserve">Fair Market Value 
</t>
    </r>
    <r>
      <rPr>
        <b/>
        <i/>
        <sz val="10"/>
        <color theme="0"/>
        <rFont val="Calibri"/>
        <family val="2"/>
        <scheme val="minor"/>
      </rPr>
      <t>(INR)</t>
    </r>
  </si>
  <si>
    <t>Plant utilised area</t>
  </si>
  <si>
    <t>Additionals GreenBelt Area due to proximity to Kakinada Town</t>
  </si>
  <si>
    <t>GRAND TOTAL</t>
  </si>
  <si>
    <t>NOTE:</t>
  </si>
  <si>
    <t>Sr. No.</t>
  </si>
  <si>
    <t>Particulars</t>
  </si>
  <si>
    <t>Amount</t>
  </si>
  <si>
    <t>Remarks</t>
  </si>
  <si>
    <t>A</t>
  </si>
  <si>
    <t>Actual Land Rate/Acre</t>
  </si>
  <si>
    <t>Actual Land Rate per acre considering alottment rate in Vakalpuddi Insutrial Area</t>
  </si>
  <si>
    <t>B</t>
  </si>
  <si>
    <t>Reducing 60% Of A</t>
  </si>
  <si>
    <t>Reducing A since Transaction is for very large land parcel and for specific industry only</t>
  </si>
  <si>
    <t>C</t>
  </si>
  <si>
    <t>Further Reducing 25%</t>
  </si>
  <si>
    <t>Further Reduction on B since property is out of Industrial Area boundary</t>
  </si>
  <si>
    <t>FINAL RATE</t>
  </si>
  <si>
    <t>https://www.magicbricks.com/propertyDetails/2400-Sq-yrd-Agricultural-Land-FOR-Sale-Turangi-in-Kakinada&amp;id=4d423439333832333939&amp;utm_source=android_share_property&amp;utm_medium=android&amp;utm_campaign=pdp_top_ribbon</t>
  </si>
  <si>
    <t>https://www.magicbricks.com/propertyDetails/4-Acre-Agricultural-Land-FOR-Sale-in-Kakinada&amp;id=4d423539313036373535&amp;utm_source=android_share_property&amp;utm_medium=android&amp;utm_campaign=pdp_top_ribbon</t>
  </si>
  <si>
    <t>https://www.magicbricks.com/propertyDetails/650-Sq-yrd-Agricultural-Land-FOR-Sale-Indra-Palem-in-Kakinada&amp;id=4d423536383135363131&amp;utm_source=android_share_property&amp;utm_medium=android&amp;utm_campaign=pdp_top_ribbon</t>
  </si>
  <si>
    <t>https://www.magicbricks.com/propertyDetails/7226-Sq-yrd-Agricultural-Land-FOR-Sale-Vakalapudi-in-Kakinada&amp;id=4d423535353832303135&amp;utm_source=android_share_property&amp;utm_medium=android&amp;utm_campaign=pdp_top_ribbon</t>
  </si>
  <si>
    <t>https://www.magicbricks.com/propertyDetails/1-Acre-Agricultural-Land-FOR-Sale-Samarlakota-in-Kakinada&amp;id=4d423630383939363931&amp;utm_source=android_share_property&amp;utm_medium=android&amp;utm_campaign=pdp_top_ribbon</t>
  </si>
  <si>
    <t>https://www.olx.in/item/sale-of-agricultural-land-iid-1677147060</t>
  </si>
  <si>
    <t>https://www.olx.in/item/2-acres-agriculture-land-for-sale-iid-1660660998</t>
  </si>
  <si>
    <t>https://www.olx.in/item/3-acre-agriculture-land-for-sale-at-pdonthamuru-near-pithapuram-iid-1688342436</t>
  </si>
  <si>
    <t>https://www.olx.in/item/2-acres-agricultural-land-opposite-greenfield-international-school-iid-1690700336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</si>
</sst>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"/>
    <numFmt numFmtId="165" formatCode="_-[$₹-460]\ * #,##0.00_-;\-[$₹-460]\ * #,##0.00_-;_-[$₹-460]\ * &quot;-&quot;??_-;_-@_-"/>
    <numFmt numFmtId="166" formatCode="_ [$₹-4009]\ * #,##0.00_ ;_ [$₹-4009]\ * \-#,##0.00_ ;_ [$₹-4009]\ * &quot;-&quot;??_ ;_ @_ "/>
    <numFmt numFmtId="167" formatCode="_ &quot;₹&quot;\ * #,##0_ ;_ &quot;₹&quot;\ * \-#,##0_ ;_ &quot;₹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20"/>
      <color theme="8" tint="-0.49998474074526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 style="thick">
        <color theme="4" tint="0.39994506668294322"/>
      </top>
      <bottom style="thick">
        <color theme="4" tint="0.39994506668294322"/>
      </bottom>
      <diagonal/>
    </border>
    <border>
      <left/>
      <right/>
      <top style="thick">
        <color theme="4" tint="0.39994506668294322"/>
      </top>
      <bottom style="thick">
        <color theme="4" tint="0.39994506668294322"/>
      </bottom>
      <diagonal/>
    </border>
    <border>
      <left/>
      <right style="medium">
        <color theme="8" tint="-0.499984740745262"/>
      </right>
      <top style="thick">
        <color theme="4" tint="0.39994506668294322"/>
      </top>
      <bottom style="thick">
        <color theme="4" tint="0.39994506668294322"/>
      </bottom>
      <diagonal/>
    </border>
    <border>
      <left/>
      <right/>
      <top style="medium">
        <color theme="1"/>
      </top>
      <bottom/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thick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5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2" fontId="0" fillId="3" borderId="0" xfId="0" applyNumberFormat="1" applyFill="1"/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3" fillId="3" borderId="0" xfId="0" applyFont="1" applyFill="1"/>
    <xf numFmtId="14" fontId="3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2" fontId="4" fillId="3" borderId="2" xfId="0" applyNumberFormat="1" applyFont="1" applyFill="1" applyBorder="1"/>
    <xf numFmtId="0" fontId="4" fillId="3" borderId="0" xfId="0" applyFont="1" applyFill="1" applyAlignment="1">
      <alignment horizontal="center"/>
    </xf>
    <xf numFmtId="2" fontId="4" fillId="3" borderId="0" xfId="0" applyNumberFormat="1" applyFont="1" applyFill="1"/>
    <xf numFmtId="0" fontId="2" fillId="4" borderId="0" xfId="0" applyFont="1" applyFill="1" applyAlignment="1">
      <alignment horizontal="center"/>
    </xf>
    <xf numFmtId="2" fontId="2" fillId="4" borderId="0" xfId="0" applyNumberFormat="1" applyFont="1" applyFill="1"/>
    <xf numFmtId="0" fontId="0" fillId="3" borderId="0" xfId="0" applyFill="1" applyAlignment="1">
      <alignment horizontal="center"/>
    </xf>
    <xf numFmtId="0" fontId="6" fillId="0" borderId="0" xfId="0" applyFont="1" applyAlignment="1">
      <alignment horizontal="left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/>
    </xf>
    <xf numFmtId="164" fontId="3" fillId="3" borderId="0" xfId="0" applyNumberFormat="1" applyFont="1" applyFill="1" applyAlignment="1">
      <alignment horizontal="right"/>
    </xf>
    <xf numFmtId="43" fontId="3" fillId="3" borderId="0" xfId="1" applyFont="1" applyFill="1" applyBorder="1" applyAlignment="1">
      <alignment horizontal="right"/>
    </xf>
    <xf numFmtId="165" fontId="3" fillId="3" borderId="0" xfId="0" applyNumberFormat="1" applyFont="1" applyFill="1" applyAlignment="1">
      <alignment horizontal="right"/>
    </xf>
    <xf numFmtId="166" fontId="3" fillId="3" borderId="7" xfId="0" applyNumberFormat="1" applyFont="1" applyFill="1" applyBorder="1" applyAlignment="1">
      <alignment horizontal="right"/>
    </xf>
    <xf numFmtId="0" fontId="3" fillId="3" borderId="6" xfId="0" applyFont="1" applyFill="1" applyBorder="1"/>
    <xf numFmtId="0" fontId="0" fillId="3" borderId="6" xfId="0" applyFill="1" applyBorder="1"/>
    <xf numFmtId="164" fontId="0" fillId="3" borderId="0" xfId="0" applyNumberFormat="1" applyFill="1" applyAlignment="1">
      <alignment horizontal="right"/>
    </xf>
    <xf numFmtId="43" fontId="0" fillId="3" borderId="0" xfId="1" applyFont="1" applyFill="1" applyBorder="1" applyAlignment="1">
      <alignment horizontal="right"/>
    </xf>
    <xf numFmtId="165" fontId="0" fillId="3" borderId="0" xfId="0" applyNumberFormat="1" applyFill="1" applyAlignment="1">
      <alignment horizontal="right"/>
    </xf>
    <xf numFmtId="165" fontId="0" fillId="3" borderId="0" xfId="0" applyNumberFormat="1" applyFill="1"/>
    <xf numFmtId="166" fontId="0" fillId="3" borderId="7" xfId="0" applyNumberFormat="1" applyFill="1" applyBorder="1" applyAlignment="1">
      <alignment horizontal="right"/>
    </xf>
    <xf numFmtId="0" fontId="0" fillId="3" borderId="6" xfId="0" applyFill="1" applyBorder="1" applyAlignment="1">
      <alignment wrapText="1"/>
    </xf>
    <xf numFmtId="164" fontId="0" fillId="3" borderId="0" xfId="0" applyNumberFormat="1" applyFill="1" applyAlignment="1">
      <alignment vertical="center"/>
    </xf>
    <xf numFmtId="43" fontId="0" fillId="3" borderId="0" xfId="1" applyFont="1" applyFill="1" applyBorder="1" applyAlignment="1">
      <alignment horizontal="center" vertical="center"/>
    </xf>
    <xf numFmtId="165" fontId="0" fillId="3" borderId="0" xfId="0" applyNumberFormat="1" applyFill="1" applyAlignment="1">
      <alignment vertical="center"/>
    </xf>
    <xf numFmtId="166" fontId="0" fillId="3" borderId="7" xfId="0" applyNumberFormat="1" applyFill="1" applyBorder="1" applyAlignment="1">
      <alignment vertical="center"/>
    </xf>
    <xf numFmtId="0" fontId="4" fillId="7" borderId="8" xfId="0" applyFont="1" applyFill="1" applyBorder="1" applyAlignment="1">
      <alignment horizontal="left"/>
    </xf>
    <xf numFmtId="164" fontId="4" fillId="7" borderId="9" xfId="0" applyNumberFormat="1" applyFont="1" applyFill="1" applyBorder="1" applyAlignment="1">
      <alignment horizontal="center" vertical="center"/>
    </xf>
    <xf numFmtId="43" fontId="4" fillId="7" borderId="9" xfId="1" applyFont="1" applyFill="1" applyBorder="1" applyAlignment="1">
      <alignment horizontal="center" vertical="center"/>
    </xf>
    <xf numFmtId="165" fontId="4" fillId="7" borderId="9" xfId="0" applyNumberFormat="1" applyFont="1" applyFill="1" applyBorder="1"/>
    <xf numFmtId="166" fontId="4" fillId="7" borderId="10" xfId="0" applyNumberFormat="1" applyFont="1" applyFill="1" applyBorder="1" applyAlignment="1">
      <alignment horizontal="right"/>
    </xf>
    <xf numFmtId="0" fontId="9" fillId="3" borderId="11" xfId="0" applyFont="1" applyFill="1" applyBorder="1" applyAlignment="1">
      <alignment horizontal="left" vertical="top" wrapText="1"/>
    </xf>
    <xf numFmtId="166" fontId="0" fillId="3" borderId="0" xfId="0" applyNumberFormat="1" applyFill="1"/>
    <xf numFmtId="0" fontId="9" fillId="3" borderId="0" xfId="0" applyFont="1" applyFill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167" fontId="0" fillId="3" borderId="1" xfId="1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43" fontId="0" fillId="3" borderId="0" xfId="0" applyNumberFormat="1" applyFill="1"/>
    <xf numFmtId="167" fontId="0" fillId="3" borderId="1" xfId="0" applyNumberFormat="1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/>
    </xf>
    <xf numFmtId="167" fontId="0" fillId="3" borderId="12" xfId="0" applyNumberFormat="1" applyFill="1" applyBorder="1" applyAlignment="1">
      <alignment horizontal="left" vertical="center"/>
    </xf>
    <xf numFmtId="0" fontId="0" fillId="3" borderId="12" xfId="0" applyFill="1" applyBorder="1" applyAlignment="1">
      <alignment wrapText="1"/>
    </xf>
    <xf numFmtId="167" fontId="4" fillId="7" borderId="10" xfId="0" applyNumberFormat="1" applyFont="1" applyFill="1" applyBorder="1" applyAlignment="1">
      <alignment horizontal="right"/>
    </xf>
    <xf numFmtId="44" fontId="0" fillId="3" borderId="0" xfId="0" applyNumberFormat="1" applyFill="1"/>
    <xf numFmtId="0" fontId="0" fillId="3" borderId="1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2829320</xdr:colOff>
      <xdr:row>37</xdr:row>
      <xdr:rowOff>52313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B1C84DBE-5FAC-4B8C-8116-A580AED3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14650"/>
          <a:ext cx="2829320" cy="5472038"/>
        </a:xfrm>
        <a:prstGeom prst="rect">
          <a:avLst/>
        </a:prstGeom>
      </xdr:spPr>
    </xdr:pic>
    <xdr:clientData/>
  </xdr:twoCellAnchor>
  <xdr:twoCellAnchor editAs="oneCell">
    <xdr:from>
      <xdr:col>2</xdr:col>
      <xdr:colOff>7844</xdr:colOff>
      <xdr:row>14</xdr:row>
      <xdr:rowOff>0</xdr:rowOff>
    </xdr:from>
    <xdr:to>
      <xdr:col>5</xdr:col>
      <xdr:colOff>239641</xdr:colOff>
      <xdr:row>37</xdr:row>
      <xdr:rowOff>4681</xdr:rowOff>
    </xdr:to>
    <xdr:pic>
      <xdr:nvPicPr>
        <xdr:cNvPr id="3" name="Picture 2" descr="Screen Clipping">
          <a:extLst>
            <a:ext uri="{FF2B5EF4-FFF2-40B4-BE49-F238E27FC236}">
              <a16:creationId xmlns:a16="http://schemas.microsoft.com/office/drawing/2014/main" id="{F7FCE957-7EC6-41C3-A81C-CBAD71102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694" y="2914650"/>
          <a:ext cx="2832122" cy="5424406"/>
        </a:xfrm>
        <a:prstGeom prst="rect">
          <a:avLst/>
        </a:prstGeom>
      </xdr:spPr>
    </xdr:pic>
    <xdr:clientData/>
  </xdr:twoCellAnchor>
  <xdr:twoCellAnchor editAs="oneCell">
    <xdr:from>
      <xdr:col>5</xdr:col>
      <xdr:colOff>838200</xdr:colOff>
      <xdr:row>14</xdr:row>
      <xdr:rowOff>0</xdr:rowOff>
    </xdr:from>
    <xdr:to>
      <xdr:col>7</xdr:col>
      <xdr:colOff>714769</xdr:colOff>
      <xdr:row>37</xdr:row>
      <xdr:rowOff>4681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id="{1B5744C6-73F1-4306-98F9-9273648C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2914650"/>
          <a:ext cx="2819794" cy="5424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2337-E890-42DA-AF51-8379A5C9C152}">
  <sheetPr>
    <tabColor theme="5" tint="-0.249977111117893"/>
  </sheetPr>
  <dimension ref="B2:O30"/>
  <sheetViews>
    <sheetView zoomScaleNormal="100" workbookViewId="0">
      <selection activeCell="B2" sqref="B2:M30"/>
    </sheetView>
  </sheetViews>
  <sheetFormatPr defaultRowHeight="15" x14ac:dyDescent="0.25"/>
  <cols>
    <col min="1" max="1" width="2" style="2" customWidth="1"/>
    <col min="2" max="2" width="25" style="2" customWidth="1"/>
    <col min="3" max="3" width="21" style="24" customWidth="1"/>
    <col min="4" max="4" width="21.28515625" style="2" customWidth="1"/>
    <col min="5" max="5" width="0" style="2" hidden="1" customWidth="1"/>
    <col min="6" max="6" width="9.140625" style="2"/>
    <col min="7" max="7" width="17.42578125" style="2" bestFit="1" customWidth="1"/>
    <col min="8" max="8" width="28.42578125" style="2" bestFit="1" customWidth="1"/>
    <col min="9" max="9" width="19.5703125" style="2" bestFit="1" customWidth="1"/>
    <col min="10" max="10" width="19.5703125" style="2" customWidth="1"/>
    <col min="11" max="11" width="37.140625" style="2" bestFit="1" customWidth="1"/>
    <col min="12" max="12" width="11.28515625" style="2" bestFit="1" customWidth="1"/>
    <col min="13" max="13" width="9.140625" style="2"/>
    <col min="14" max="15" width="0" style="2" hidden="1" customWidth="1"/>
    <col min="16" max="16384" width="9.140625" style="2"/>
  </cols>
  <sheetData>
    <row r="2" spans="2:15" x14ac:dyDescent="0.25">
      <c r="B2" s="1" t="s">
        <v>0</v>
      </c>
      <c r="C2" s="1"/>
      <c r="D2" s="1"/>
    </row>
    <row r="3" spans="2:15" ht="15.75" thickBot="1" x14ac:dyDescent="0.3">
      <c r="B3" s="3"/>
      <c r="C3" s="3"/>
      <c r="D3" s="3"/>
    </row>
    <row r="4" spans="2:15" ht="16.5" thickTop="1" thickBot="1" x14ac:dyDescent="0.3">
      <c r="B4" s="4" t="s">
        <v>1</v>
      </c>
      <c r="C4" s="5" t="s">
        <v>2</v>
      </c>
      <c r="D4" s="6" t="s">
        <v>3</v>
      </c>
      <c r="G4" s="7" t="s">
        <v>4</v>
      </c>
      <c r="H4" s="7"/>
      <c r="I4" s="7"/>
      <c r="J4" s="7"/>
      <c r="K4" s="7"/>
      <c r="L4" s="7"/>
      <c r="M4" s="7"/>
    </row>
    <row r="5" spans="2:15" ht="16.5" thickTop="1" thickBot="1" x14ac:dyDescent="0.3">
      <c r="B5" s="2" t="s">
        <v>5</v>
      </c>
      <c r="C5" s="8">
        <v>28406</v>
      </c>
      <c r="D5" s="9">
        <f>327.86+106.21+88.48</f>
        <v>522.54999999999995</v>
      </c>
      <c r="E5" s="9">
        <f>D5-D8</f>
        <v>392.96999999999991</v>
      </c>
      <c r="F5" s="9"/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</row>
    <row r="6" spans="2:15" ht="16.5" thickTop="1" thickBot="1" x14ac:dyDescent="0.3">
      <c r="B6" s="2" t="s">
        <v>5</v>
      </c>
      <c r="C6" s="8">
        <v>29318</v>
      </c>
      <c r="D6" s="9">
        <v>6.88</v>
      </c>
      <c r="E6" s="9">
        <f>E5+D6</f>
        <v>399.84999999999991</v>
      </c>
      <c r="F6" s="9"/>
      <c r="G6" s="11" t="s">
        <v>13</v>
      </c>
      <c r="H6" s="12">
        <v>18</v>
      </c>
      <c r="I6" s="13">
        <v>0.6</v>
      </c>
      <c r="J6" s="13" t="s">
        <v>14</v>
      </c>
      <c r="K6" s="11" t="s">
        <v>15</v>
      </c>
      <c r="L6" s="11">
        <v>9014434569</v>
      </c>
      <c r="M6" s="11" t="s">
        <v>16</v>
      </c>
    </row>
    <row r="7" spans="2:15" ht="16.5" thickTop="1" thickBot="1" x14ac:dyDescent="0.3">
      <c r="B7" s="2" t="s">
        <v>17</v>
      </c>
      <c r="C7" s="8">
        <v>28609</v>
      </c>
      <c r="D7" s="9">
        <v>317.14</v>
      </c>
      <c r="E7" s="9">
        <f>D7-D9</f>
        <v>7.5</v>
      </c>
      <c r="F7" s="9"/>
      <c r="G7" s="11" t="s">
        <v>18</v>
      </c>
      <c r="H7" s="12">
        <v>25</v>
      </c>
      <c r="I7" s="13">
        <v>0.63</v>
      </c>
      <c r="J7" s="13" t="s">
        <v>19</v>
      </c>
      <c r="K7" s="11" t="s">
        <v>20</v>
      </c>
      <c r="L7" s="11">
        <v>9177509999</v>
      </c>
      <c r="M7" s="11" t="s">
        <v>21</v>
      </c>
    </row>
    <row r="8" spans="2:15" ht="16.5" thickTop="1" thickBot="1" x14ac:dyDescent="0.3">
      <c r="B8" s="14" t="s">
        <v>22</v>
      </c>
      <c r="C8" s="15" t="s">
        <v>23</v>
      </c>
      <c r="D8" s="16">
        <f>1.85+3.84+9.3+15.61+13.66+1.56+0.17+3.26+0.84+3.83+2.88+0.11+2.48+28.57+28.18+4.01+8.64+0.79</f>
        <v>129.58000000000001</v>
      </c>
      <c r="G8" s="11" t="s">
        <v>24</v>
      </c>
      <c r="H8" s="12">
        <v>25</v>
      </c>
      <c r="I8" s="13">
        <v>1</v>
      </c>
      <c r="J8" s="13" t="s">
        <v>25</v>
      </c>
      <c r="K8" s="11" t="s">
        <v>26</v>
      </c>
      <c r="L8" s="11">
        <v>9866528164</v>
      </c>
      <c r="M8" s="11" t="s">
        <v>21</v>
      </c>
    </row>
    <row r="9" spans="2:15" ht="16.5" thickTop="1" thickBot="1" x14ac:dyDescent="0.3">
      <c r="B9" s="14" t="s">
        <v>27</v>
      </c>
      <c r="C9" s="15" t="s">
        <v>23</v>
      </c>
      <c r="D9" s="16">
        <f>439.22-D8</f>
        <v>309.64</v>
      </c>
      <c r="G9" s="11" t="s">
        <v>28</v>
      </c>
      <c r="H9" s="17">
        <v>17</v>
      </c>
      <c r="I9" s="17">
        <v>1.36</v>
      </c>
      <c r="J9" s="17" t="s">
        <v>29</v>
      </c>
      <c r="K9" s="11" t="s">
        <v>30</v>
      </c>
      <c r="L9" s="11" t="s">
        <v>23</v>
      </c>
      <c r="M9" s="11" t="s">
        <v>23</v>
      </c>
      <c r="N9" s="2" t="s">
        <v>31</v>
      </c>
      <c r="O9" s="2" t="s">
        <v>32</v>
      </c>
    </row>
    <row r="10" spans="2:15" ht="16.5" thickTop="1" thickBot="1" x14ac:dyDescent="0.3">
      <c r="B10" s="18" t="s">
        <v>33</v>
      </c>
      <c r="C10" s="18"/>
      <c r="D10" s="19">
        <f>D5+D6-D8+D7-D9</f>
        <v>407.34999999999991</v>
      </c>
      <c r="G10" s="11" t="s">
        <v>34</v>
      </c>
      <c r="H10" s="17">
        <v>8.3000000000000007</v>
      </c>
      <c r="I10" s="17">
        <v>1.5</v>
      </c>
      <c r="J10" s="17" t="s">
        <v>35</v>
      </c>
      <c r="K10" s="11" t="s">
        <v>34</v>
      </c>
      <c r="L10" s="11" t="s">
        <v>23</v>
      </c>
      <c r="M10" s="11" t="s">
        <v>23</v>
      </c>
    </row>
    <row r="11" spans="2:15" ht="16.5" thickTop="1" thickBot="1" x14ac:dyDescent="0.3">
      <c r="B11" s="2" t="s">
        <v>5</v>
      </c>
      <c r="C11" s="8">
        <v>31823</v>
      </c>
      <c r="D11" s="2">
        <v>134.47</v>
      </c>
      <c r="G11" s="11" t="s">
        <v>36</v>
      </c>
      <c r="H11" s="12">
        <v>20</v>
      </c>
      <c r="I11" s="13">
        <v>1.6</v>
      </c>
      <c r="J11" s="13" t="s">
        <v>19</v>
      </c>
      <c r="K11" s="11" t="s">
        <v>37</v>
      </c>
      <c r="L11" s="11">
        <v>7013587655</v>
      </c>
      <c r="M11" s="11" t="s">
        <v>16</v>
      </c>
    </row>
    <row r="12" spans="2:15" ht="16.5" thickTop="1" thickBot="1" x14ac:dyDescent="0.3">
      <c r="B12" s="2" t="s">
        <v>5</v>
      </c>
      <c r="C12" s="8">
        <v>31826</v>
      </c>
      <c r="D12" s="9">
        <v>27.55</v>
      </c>
      <c r="G12" s="11" t="s">
        <v>38</v>
      </c>
      <c r="H12" s="12">
        <v>24</v>
      </c>
      <c r="I12" s="13">
        <v>2.5</v>
      </c>
      <c r="J12" s="13" t="s">
        <v>39</v>
      </c>
      <c r="K12" s="11" t="s">
        <v>40</v>
      </c>
      <c r="L12" s="11" t="s">
        <v>23</v>
      </c>
      <c r="M12" s="11" t="s">
        <v>16</v>
      </c>
    </row>
    <row r="13" spans="2:15" ht="16.5" thickTop="1" thickBot="1" x14ac:dyDescent="0.3">
      <c r="B13" s="2" t="s">
        <v>5</v>
      </c>
      <c r="C13" s="8">
        <v>31890</v>
      </c>
      <c r="D13" s="9">
        <v>3.07</v>
      </c>
      <c r="G13" s="11" t="s">
        <v>41</v>
      </c>
      <c r="H13" s="12">
        <v>9</v>
      </c>
      <c r="I13" s="13">
        <v>4.5</v>
      </c>
      <c r="J13" s="13" t="s">
        <v>42</v>
      </c>
      <c r="K13" s="11" t="s">
        <v>43</v>
      </c>
      <c r="L13" s="11">
        <v>9866528164</v>
      </c>
      <c r="M13" s="11" t="s">
        <v>21</v>
      </c>
    </row>
    <row r="14" spans="2:15" ht="16.5" thickTop="1" thickBot="1" x14ac:dyDescent="0.3">
      <c r="B14" s="2" t="s">
        <v>5</v>
      </c>
      <c r="C14" s="8">
        <v>31901</v>
      </c>
      <c r="D14" s="9">
        <v>170.2</v>
      </c>
      <c r="G14" s="11" t="s">
        <v>44</v>
      </c>
      <c r="H14" s="12">
        <v>5</v>
      </c>
      <c r="I14" s="13">
        <v>8</v>
      </c>
      <c r="J14" s="13" t="s">
        <v>45</v>
      </c>
      <c r="K14" s="11" t="s">
        <v>46</v>
      </c>
      <c r="L14" s="11">
        <v>9624550833</v>
      </c>
      <c r="M14" s="11" t="s">
        <v>21</v>
      </c>
    </row>
    <row r="15" spans="2:15" ht="16.5" thickTop="1" thickBot="1" x14ac:dyDescent="0.3">
      <c r="B15" s="2" t="s">
        <v>5</v>
      </c>
      <c r="C15" s="8">
        <v>31905</v>
      </c>
      <c r="D15" s="9">
        <v>51.86</v>
      </c>
      <c r="G15" s="11" t="s">
        <v>47</v>
      </c>
      <c r="H15" s="17">
        <v>5</v>
      </c>
      <c r="I15" s="17">
        <v>9.14</v>
      </c>
      <c r="J15" s="17" t="s">
        <v>45</v>
      </c>
      <c r="K15" s="11" t="s">
        <v>48</v>
      </c>
      <c r="L15" s="11" t="s">
        <v>23</v>
      </c>
      <c r="M15" s="11" t="s">
        <v>23</v>
      </c>
    </row>
    <row r="16" spans="2:15" ht="15.75" thickTop="1" x14ac:dyDescent="0.25">
      <c r="B16" s="2" t="s">
        <v>5</v>
      </c>
      <c r="C16" s="8">
        <v>31908</v>
      </c>
      <c r="D16" s="9">
        <v>18</v>
      </c>
    </row>
    <row r="17" spans="2:4" x14ac:dyDescent="0.25">
      <c r="B17" s="2" t="s">
        <v>5</v>
      </c>
      <c r="C17" s="8">
        <v>32085</v>
      </c>
      <c r="D17" s="9">
        <v>52.66</v>
      </c>
    </row>
    <row r="18" spans="2:4" x14ac:dyDescent="0.25">
      <c r="B18" s="2" t="s">
        <v>5</v>
      </c>
      <c r="C18" s="8">
        <v>32085</v>
      </c>
      <c r="D18" s="9">
        <v>8</v>
      </c>
    </row>
    <row r="19" spans="2:4" x14ac:dyDescent="0.25">
      <c r="B19" s="2" t="s">
        <v>5</v>
      </c>
      <c r="C19" s="8">
        <v>32235</v>
      </c>
      <c r="D19" s="9">
        <v>3</v>
      </c>
    </row>
    <row r="20" spans="2:4" x14ac:dyDescent="0.25">
      <c r="B20" s="2" t="s">
        <v>5</v>
      </c>
      <c r="C20" s="8">
        <v>32273</v>
      </c>
      <c r="D20" s="9">
        <v>20.36</v>
      </c>
    </row>
    <row r="21" spans="2:4" x14ac:dyDescent="0.25">
      <c r="B21" s="2" t="s">
        <v>5</v>
      </c>
      <c r="C21" s="8">
        <v>32273</v>
      </c>
      <c r="D21" s="9">
        <v>2</v>
      </c>
    </row>
    <row r="22" spans="2:4" ht="15.75" thickBot="1" x14ac:dyDescent="0.3">
      <c r="B22" s="2" t="s">
        <v>5</v>
      </c>
      <c r="C22" s="8">
        <v>32325</v>
      </c>
      <c r="D22" s="9">
        <v>5</v>
      </c>
    </row>
    <row r="23" spans="2:4" ht="15.75" thickBot="1" x14ac:dyDescent="0.3">
      <c r="B23" s="18" t="s">
        <v>49</v>
      </c>
      <c r="C23" s="18"/>
      <c r="D23" s="19">
        <f>SUM(D11:D22)</f>
        <v>496.16999999999996</v>
      </c>
    </row>
    <row r="24" spans="2:4" x14ac:dyDescent="0.25">
      <c r="B24" s="2" t="s">
        <v>5</v>
      </c>
      <c r="C24" s="8" t="s">
        <v>23</v>
      </c>
      <c r="D24" s="9">
        <v>5</v>
      </c>
    </row>
    <row r="25" spans="2:4" x14ac:dyDescent="0.25">
      <c r="B25" s="2" t="s">
        <v>5</v>
      </c>
      <c r="C25" s="8">
        <v>32435</v>
      </c>
      <c r="D25" s="9">
        <v>10.51</v>
      </c>
    </row>
    <row r="26" spans="2:4" x14ac:dyDescent="0.25">
      <c r="B26" s="2" t="s">
        <v>5</v>
      </c>
      <c r="C26" s="8">
        <v>33848</v>
      </c>
      <c r="D26" s="9">
        <v>6.11</v>
      </c>
    </row>
    <row r="27" spans="2:4" ht="15.75" thickBot="1" x14ac:dyDescent="0.3">
      <c r="B27" s="2" t="s">
        <v>5</v>
      </c>
      <c r="C27" s="8">
        <v>33962</v>
      </c>
      <c r="D27" s="9">
        <v>34.94</v>
      </c>
    </row>
    <row r="28" spans="2:4" ht="15.75" thickBot="1" x14ac:dyDescent="0.3">
      <c r="B28" s="18" t="s">
        <v>50</v>
      </c>
      <c r="C28" s="18"/>
      <c r="D28" s="19">
        <f>SUM(D24:D27)</f>
        <v>56.56</v>
      </c>
    </row>
    <row r="29" spans="2:4" x14ac:dyDescent="0.25">
      <c r="B29" s="20"/>
      <c r="C29" s="20"/>
      <c r="D29" s="21"/>
    </row>
    <row r="30" spans="2:4" x14ac:dyDescent="0.25">
      <c r="B30" s="22" t="s">
        <v>51</v>
      </c>
      <c r="C30" s="22"/>
      <c r="D30" s="23">
        <f>D10+D23+D28</f>
        <v>960.07999999999993</v>
      </c>
    </row>
  </sheetData>
  <mergeCells count="7">
    <mergeCell ref="B30:C30"/>
    <mergeCell ref="B2:D2"/>
    <mergeCell ref="B3:D3"/>
    <mergeCell ref="G4:M4"/>
    <mergeCell ref="B10:C10"/>
    <mergeCell ref="B23:C23"/>
    <mergeCell ref="B28:C28"/>
  </mergeCells>
  <conditionalFormatting sqref="I6:I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B39C2-BEFB-4198-9659-25A2A674EAD4}">
  <sheetPr>
    <tabColor theme="5" tint="-0.249977111117893"/>
    <pageSetUpPr fitToPage="1"/>
  </sheetPr>
  <dimension ref="B2:M53"/>
  <sheetViews>
    <sheetView zoomScale="85" zoomScaleNormal="85" zoomScaleSheetLayoutView="100" workbookViewId="0">
      <selection activeCell="B2" sqref="B2:H30"/>
    </sheetView>
  </sheetViews>
  <sheetFormatPr defaultRowHeight="15" x14ac:dyDescent="0.25"/>
  <cols>
    <col min="1" max="1" width="1.7109375" style="2" customWidth="1"/>
    <col min="2" max="2" width="48.85546875" style="2" customWidth="1"/>
    <col min="3" max="3" width="9.28515625" style="2" bestFit="1" customWidth="1"/>
    <col min="4" max="4" width="12.5703125" style="2" bestFit="1" customWidth="1"/>
    <col min="5" max="5" width="17.140625" style="2" bestFit="1" customWidth="1"/>
    <col min="6" max="6" width="21" style="2" bestFit="1" customWidth="1"/>
    <col min="7" max="7" width="23.140625" style="2" customWidth="1"/>
    <col min="8" max="8" width="27.85546875" style="2" bestFit="1" customWidth="1"/>
    <col min="9" max="9" width="2.7109375" style="2" customWidth="1"/>
    <col min="10" max="10" width="6.85546875" style="2" bestFit="1" customWidth="1"/>
    <col min="11" max="11" width="25.140625" style="2" customWidth="1"/>
    <col min="12" max="12" width="16" style="2" bestFit="1" customWidth="1"/>
    <col min="13" max="13" width="39.28515625" style="2" customWidth="1"/>
    <col min="14" max="16384" width="9.140625" style="2"/>
  </cols>
  <sheetData>
    <row r="2" spans="2:13" ht="26.25" x14ac:dyDescent="0.4">
      <c r="B2" s="25" t="s">
        <v>52</v>
      </c>
      <c r="C2" s="25"/>
      <c r="D2" s="25"/>
      <c r="E2" s="25"/>
      <c r="F2" s="25"/>
      <c r="G2" s="25"/>
      <c r="H2" s="25"/>
    </row>
    <row r="3" spans="2:13" ht="15.75" thickBot="1" x14ac:dyDescent="0.3"/>
    <row r="4" spans="2:13" x14ac:dyDescent="0.25">
      <c r="B4" s="26" t="s">
        <v>53</v>
      </c>
      <c r="C4" s="27"/>
      <c r="D4" s="27"/>
      <c r="E4" s="27"/>
      <c r="F4" s="27"/>
      <c r="G4" s="27"/>
      <c r="H4" s="28"/>
    </row>
    <row r="5" spans="2:13" ht="32.25" customHeight="1" x14ac:dyDescent="0.25">
      <c r="B5" s="29" t="s">
        <v>54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1" t="s">
        <v>60</v>
      </c>
    </row>
    <row r="6" spans="2:13" hidden="1" x14ac:dyDescent="0.25">
      <c r="B6" s="32" t="s">
        <v>5</v>
      </c>
      <c r="C6" s="33">
        <v>952.58</v>
      </c>
      <c r="D6" s="34">
        <f>C6*4840</f>
        <v>4610487.2</v>
      </c>
      <c r="E6" s="35"/>
      <c r="F6" s="35">
        <f>D6*E6</f>
        <v>0</v>
      </c>
      <c r="G6" s="35"/>
      <c r="H6" s="36">
        <f>G6*C6</f>
        <v>0</v>
      </c>
    </row>
    <row r="7" spans="2:13" hidden="1" x14ac:dyDescent="0.25">
      <c r="B7" s="37" t="s">
        <v>17</v>
      </c>
      <c r="C7" s="33">
        <v>7.5</v>
      </c>
      <c r="D7" s="34">
        <f>C7*4840</f>
        <v>36300</v>
      </c>
      <c r="E7" s="35"/>
      <c r="F7" s="35">
        <f>C7*E7</f>
        <v>0</v>
      </c>
      <c r="G7" s="35"/>
      <c r="H7" s="36">
        <f>G7*C7</f>
        <v>0</v>
      </c>
    </row>
    <row r="8" spans="2:13" x14ac:dyDescent="0.25">
      <c r="B8" s="38" t="s">
        <v>61</v>
      </c>
      <c r="C8" s="39">
        <f>121+56</f>
        <v>177</v>
      </c>
      <c r="D8" s="40">
        <f>C8*4840</f>
        <v>856680</v>
      </c>
      <c r="E8" s="41">
        <v>15000</v>
      </c>
      <c r="F8" s="41">
        <f>D8*E8</f>
        <v>12850200000</v>
      </c>
      <c r="G8" s="42">
        <v>10678010</v>
      </c>
      <c r="H8" s="43">
        <f>G8*C8</f>
        <v>1890007770</v>
      </c>
    </row>
    <row r="9" spans="2:13" ht="30.75" thickBot="1" x14ac:dyDescent="0.3">
      <c r="B9" s="44" t="s">
        <v>62</v>
      </c>
      <c r="C9" s="45">
        <f>C10-C8</f>
        <v>783.08</v>
      </c>
      <c r="D9" s="46">
        <f>C9*4840</f>
        <v>3790107.2</v>
      </c>
      <c r="E9" s="47">
        <v>15000</v>
      </c>
      <c r="F9" s="47">
        <f t="shared" ref="F9" si="0">D9*E9</f>
        <v>56851608000</v>
      </c>
      <c r="G9" s="47">
        <v>1500000</v>
      </c>
      <c r="H9" s="48">
        <f>G9*C9</f>
        <v>1174620000</v>
      </c>
    </row>
    <row r="10" spans="2:13" ht="16.5" thickTop="1" thickBot="1" x14ac:dyDescent="0.3">
      <c r="B10" s="49" t="s">
        <v>63</v>
      </c>
      <c r="C10" s="50">
        <v>960.08</v>
      </c>
      <c r="D10" s="51">
        <f>D8+D9</f>
        <v>4646787.2</v>
      </c>
      <c r="E10" s="52">
        <f>SUM(E6:E7)</f>
        <v>0</v>
      </c>
      <c r="F10" s="52">
        <f>SUM(F6:F9)</f>
        <v>69701808000</v>
      </c>
      <c r="G10" s="52"/>
      <c r="H10" s="53">
        <f>H8+H9</f>
        <v>3064627770</v>
      </c>
    </row>
    <row r="11" spans="2:13" ht="15.75" thickTop="1" x14ac:dyDescent="0.25">
      <c r="B11" s="54" t="s">
        <v>64</v>
      </c>
      <c r="C11" s="54"/>
      <c r="D11" s="54"/>
      <c r="E11" s="54"/>
      <c r="F11" s="54"/>
      <c r="G11" s="54"/>
      <c r="H11" s="54"/>
      <c r="I11" s="55"/>
      <c r="J11" s="55"/>
    </row>
    <row r="12" spans="2:13" x14ac:dyDescent="0.25">
      <c r="B12" s="56"/>
      <c r="C12" s="56"/>
      <c r="D12" s="56"/>
      <c r="E12" s="56"/>
      <c r="F12" s="56"/>
      <c r="G12" s="56"/>
      <c r="H12" s="56"/>
    </row>
    <row r="13" spans="2:13" ht="15.75" thickBot="1" x14ac:dyDescent="0.3">
      <c r="B13" s="56"/>
      <c r="C13" s="56"/>
      <c r="D13" s="56"/>
      <c r="E13" s="56"/>
      <c r="F13" s="56"/>
      <c r="G13" s="56"/>
      <c r="H13" s="56"/>
    </row>
    <row r="14" spans="2:13" ht="16.5" thickTop="1" thickBot="1" x14ac:dyDescent="0.3">
      <c r="J14" s="57" t="s">
        <v>65</v>
      </c>
      <c r="K14" s="57" t="s">
        <v>66</v>
      </c>
      <c r="L14" s="57" t="s">
        <v>67</v>
      </c>
      <c r="M14" s="57" t="s">
        <v>68</v>
      </c>
    </row>
    <row r="15" spans="2:13" ht="46.5" thickTop="1" thickBot="1" x14ac:dyDescent="0.3">
      <c r="J15" s="12" t="s">
        <v>69</v>
      </c>
      <c r="K15" s="58" t="s">
        <v>70</v>
      </c>
      <c r="L15" s="59">
        <f>8795</f>
        <v>8795</v>
      </c>
      <c r="M15" s="60" t="s">
        <v>71</v>
      </c>
    </row>
    <row r="16" spans="2:13" ht="46.5" thickTop="1" thickBot="1" x14ac:dyDescent="0.3">
      <c r="I16" s="61"/>
      <c r="J16" s="12" t="s">
        <v>72</v>
      </c>
      <c r="K16" s="58" t="s">
        <v>73</v>
      </c>
      <c r="L16" s="62">
        <f>L15-(0.6*L15)</f>
        <v>3518</v>
      </c>
      <c r="M16" s="60" t="s">
        <v>74</v>
      </c>
    </row>
    <row r="17" spans="10:13" ht="31.5" thickTop="1" thickBot="1" x14ac:dyDescent="0.3">
      <c r="J17" s="63" t="s">
        <v>75</v>
      </c>
      <c r="K17" s="64" t="s">
        <v>76</v>
      </c>
      <c r="L17" s="65">
        <f>L16-(0.25*L16)</f>
        <v>2638.5</v>
      </c>
      <c r="M17" s="66" t="s">
        <v>77</v>
      </c>
    </row>
    <row r="18" spans="10:13" ht="16.5" thickTop="1" thickBot="1" x14ac:dyDescent="0.3">
      <c r="J18" s="52"/>
      <c r="K18" s="52" t="s">
        <v>78</v>
      </c>
      <c r="L18" s="67">
        <f>L17</f>
        <v>2638.5</v>
      </c>
      <c r="M18" s="52"/>
    </row>
    <row r="19" spans="10:13" ht="15.75" thickTop="1" x14ac:dyDescent="0.25">
      <c r="L19" s="68">
        <f>L18*4046.85</f>
        <v>10677613.725</v>
      </c>
    </row>
    <row r="45" spans="2:12" x14ac:dyDescent="0.25">
      <c r="B45" s="69" t="s">
        <v>79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2:12" x14ac:dyDescent="0.25">
      <c r="B46" s="69" t="s">
        <v>80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</row>
    <row r="47" spans="2:12" x14ac:dyDescent="0.25">
      <c r="B47" s="69" t="s">
        <v>81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</row>
    <row r="48" spans="2:12" x14ac:dyDescent="0.25">
      <c r="B48" s="69" t="s">
        <v>82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</row>
    <row r="49" spans="2:12" x14ac:dyDescent="0.25">
      <c r="B49" s="69" t="s">
        <v>83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</row>
    <row r="50" spans="2:12" x14ac:dyDescent="0.25">
      <c r="B50" s="69" t="s">
        <v>84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</row>
    <row r="51" spans="2:12" x14ac:dyDescent="0.25">
      <c r="B51" s="69" t="s">
        <v>85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</row>
    <row r="52" spans="2:12" x14ac:dyDescent="0.25">
      <c r="B52" s="69" t="s">
        <v>86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</row>
    <row r="53" spans="2:12" x14ac:dyDescent="0.25">
      <c r="B53" s="69" t="s">
        <v>87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</row>
  </sheetData>
  <mergeCells count="3">
    <mergeCell ref="B2:H2"/>
    <mergeCell ref="B4:H4"/>
    <mergeCell ref="B11:H13"/>
  </mergeCells>
  <pageMargins left="0.7" right="0.7" top="0.75" bottom="0.75" header="0.3" footer="0.3"/>
  <pageSetup paperSize="9" scale="8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FA1A-7CF2-4F8D-9212-A54C6D49A706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Land Valuation Ref.-Kakinada</vt:lpstr>
      <vt:lpstr>Kakinada Land Valuation</vt:lpstr>
      <vt:lpstr>Sheet3</vt:lpstr>
      <vt:lpstr>'Kakinada Land Valuation'!Print_Area</vt:lpstr>
      <vt:lpstr>'Land Valuation Ref.-Kakinada'!Print_Area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Bharadwaj</dc:creator>
  <cp:lastModifiedBy>Tejas Bharadwaj</cp:lastModifiedBy>
  <dcterms:created xsi:type="dcterms:W3CDTF">2022-07-29T06:12:19Z</dcterms:created>
  <dcterms:modified xsi:type="dcterms:W3CDTF">2022-07-29T06:14:33Z</dcterms:modified>
</cp:coreProperties>
</file>