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0730" windowHeight="11040" tabRatio="769" firstSheet="16" activeTab="16"/>
  </bookViews>
  <sheets>
    <sheet name="C-2" sheetId="26" state="hidden" r:id="rId1"/>
    <sheet name="C-3" sheetId="28" state="hidden" r:id="rId2"/>
    <sheet name="CA-1" sheetId="17" state="hidden" r:id="rId3"/>
    <sheet name="CA-2" sheetId="16" state="hidden" r:id="rId4"/>
    <sheet name="CA-3" sheetId="20" state="hidden" r:id="rId5"/>
    <sheet name="A-I DT" sheetId="12" state="hidden" r:id="rId6"/>
    <sheet name="A-I No" sheetId="21" state="hidden" r:id="rId7"/>
    <sheet name="A-II DT" sheetId="13" state="hidden" r:id="rId8"/>
    <sheet name="A-II No" sheetId="22" state="hidden" r:id="rId9"/>
    <sheet name="CU-I" sheetId="19" state="hidden" r:id="rId10"/>
    <sheet name="CU-2" sheetId="18" state="hidden" r:id="rId11"/>
    <sheet name="CU-3" sheetId="23" state="hidden" r:id="rId12"/>
    <sheet name="U-I DT" sheetId="14" state="hidden" r:id="rId13"/>
    <sheet name="U-I No" sheetId="24" state="hidden" r:id="rId14"/>
    <sheet name="U-II DT" sheetId="15" state="hidden" r:id="rId15"/>
    <sheet name="U-II No" sheetId="25" state="hidden" r:id="rId16"/>
    <sheet name="Unit-I" sheetId="57" r:id="rId17"/>
    <sheet name="Unit-II" sheetId="58" r:id="rId18"/>
    <sheet name="Inst" sheetId="51" state="hidden" r:id="rId19"/>
    <sheet name="MECH" sheetId="52" state="hidden" r:id="rId20"/>
    <sheet name="ELEC" sheetId="53" state="hidden" r:id="rId21"/>
    <sheet name="Other Reasons" sheetId="55" state="hidden" r:id="rId22"/>
  </sheets>
  <definedNames>
    <definedName name="_xlnm._FilterDatabase" localSheetId="16" hidden="1">'Unit-I'!$B$3:$G$3</definedName>
    <definedName name="_xlnm._FilterDatabase" localSheetId="17" hidden="1">'Unit-II'!$B$3:$G$3</definedName>
    <definedName name="_xlnm.Print_Titles" localSheetId="16">'Unit-I'!$1:$3</definedName>
    <definedName name="_xlnm.Print_Titles" localSheetId="17">'Unit-II'!$2:$3</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57" l="1"/>
  <c r="E5" i="57"/>
  <c r="E12" i="58"/>
  <c r="E31" i="55"/>
  <c r="E8" i="53"/>
  <c r="E50" i="52"/>
  <c r="E46" i="52"/>
  <c r="E28" i="52"/>
  <c r="E38" i="52"/>
  <c r="E18" i="52"/>
  <c r="P14" i="52"/>
  <c r="N14" i="52"/>
  <c r="O14" i="52"/>
  <c r="Q13" i="52"/>
  <c r="O13" i="52"/>
  <c r="Q12" i="52"/>
  <c r="O12" i="52"/>
  <c r="Q11" i="52"/>
  <c r="O11" i="52"/>
  <c r="E11" i="52"/>
  <c r="Q10" i="52"/>
  <c r="O10" i="52"/>
  <c r="Q9" i="52"/>
  <c r="O9" i="52"/>
  <c r="Q8" i="52"/>
  <c r="O8" i="52"/>
  <c r="Q7" i="52"/>
  <c r="O7" i="52"/>
  <c r="E33" i="51"/>
  <c r="E27" i="51"/>
  <c r="E15" i="51"/>
  <c r="O14" i="51"/>
  <c r="M14" i="51"/>
  <c r="N14" i="51" s="1"/>
  <c r="P13" i="51"/>
  <c r="N13" i="51"/>
  <c r="P12" i="51"/>
  <c r="N12" i="51"/>
  <c r="E9" i="51"/>
  <c r="P11" i="51"/>
  <c r="N11" i="51"/>
  <c r="P10" i="51"/>
  <c r="N10" i="51"/>
  <c r="P9" i="51"/>
  <c r="N9" i="51"/>
  <c r="P8" i="51"/>
  <c r="N8" i="51"/>
  <c r="Q14" i="52" l="1"/>
  <c r="P14" i="51"/>
</calcChain>
</file>

<file path=xl/sharedStrings.xml><?xml version="1.0" encoding="utf-8"?>
<sst xmlns="http://schemas.openxmlformats.org/spreadsheetml/2006/main" count="562" uniqueCount="312">
  <si>
    <t>Shutdown taken due to Ammonia shutdown</t>
  </si>
  <si>
    <t>Mechanical</t>
  </si>
  <si>
    <t>Instrumentation</t>
  </si>
  <si>
    <t>No of Trips</t>
  </si>
  <si>
    <t>12:38 hrs of 01.08.2011 to 03:00 hrs of 04.08.2011</t>
  </si>
  <si>
    <t xml:space="preserve">Ammonia-I Shutdown was taken for attending to HT Shift converter outlet Waste heat Boiler (E-210) tube leak. </t>
  </si>
  <si>
    <t>08:54 hrs of 22.09.2011 to 11:08 hrs of 22.09.2011</t>
  </si>
  <si>
    <t>Ammonia-I Syn. Gas compressor got tripped on control oil low pressure due to LT motors MCC power failure</t>
  </si>
  <si>
    <t>Ele</t>
  </si>
  <si>
    <t>16:38 hrs of 03.11.2011 to 17:30 hrs of 09.11.2011</t>
  </si>
  <si>
    <t>Back end shutdown taken to attend Backend Boiler (E-501) tube leak.</t>
  </si>
  <si>
    <t>14:31 hrs of 07.01.2012 to 00:30 hrs of 15.01.2012</t>
  </si>
  <si>
    <t xml:space="preserve">Shutdown taken to attend E-211 A/B tube leak. During Shutdown, it was noticed that E-208 was leaking and the same was attended. While starting the plant, E-501leak was observed. The same was attended by continuing the Back-end Shutdown. </t>
  </si>
  <si>
    <t>01:00 hrs of 03.03.2012 to 06:30 hrs of 07.03.2012.</t>
  </si>
  <si>
    <t>Backend shut down taken to attend Synloop Boiler (E-501) leak.</t>
  </si>
  <si>
    <t>14:44 hrs of 29.07.2012 to 19:30 hrs of 29.07.2012</t>
  </si>
  <si>
    <t>Ammonia-I IS-1 trip activated due to faulty indication of Reformer ID fan trip.</t>
  </si>
  <si>
    <t>07:15 hrs of 01.10.2012 to 06:45 hrs of 06.10.2012</t>
  </si>
  <si>
    <t>Plant shutdown was taken to attend Frontend Boiler (E-208) leak</t>
  </si>
  <si>
    <t>11:15 hrs of 21.01.2013 to 14:26 hrs of 21.01.2013</t>
  </si>
  <si>
    <t>Tripped due to GT-B trip</t>
  </si>
  <si>
    <t>21:09 hrs of 08.04.2013 to 02:05 hrs of 09.04.2013</t>
  </si>
  <si>
    <t>IS-I activated while changing over Syngas Compressor lube oil pump (P-431 B to A</t>
  </si>
  <si>
    <t>22:05 hrs of 13.06.2013 to 20:30 hrs of 14.06.2013</t>
  </si>
  <si>
    <t>Backend shutdown was taken for attending to heavy passing of Rich Solution drain valve in CO2 Removal Section. While restarting the backend SGC bearing damage was noticed</t>
  </si>
  <si>
    <t>14:20 hrs of 01.07.2013 to 13:30 hrs of 03.07.2013</t>
  </si>
  <si>
    <t>Backend shutdown was taken due to Ammonia Refrigeration Compressor seals failure.</t>
  </si>
  <si>
    <t xml:space="preserve">01:45 hrs of 11.07.2013 to
20:45 hrs of 11.07.2013
</t>
  </si>
  <si>
    <t xml:space="preserve">Backend shutdown was taken due to Refurbished Backend Boiler (E-501N) steam leak at lip seal weld area. </t>
  </si>
  <si>
    <t xml:space="preserve">10:30 hrs of 12.07.2013 to
03:30 hrs of 13.07.2013
</t>
  </si>
  <si>
    <t>Backend Shutdown was taken for attending Refurbished Backend Boiler (E-501N) Manway steam leak.</t>
  </si>
  <si>
    <t>11:04 hrs of 16.11.2013 to 13:00 hrs of 18.11.2013</t>
  </si>
  <si>
    <t>Backend Tripped on high vibrations of Ammonia Refrigeration Compressor</t>
  </si>
  <si>
    <t>10:27 hrs of 10.12.2013 to 09:45 hrs of 14.12.2013</t>
  </si>
  <si>
    <t>Plant shutdown taken due to RG Boiler (E-208) tube leak.</t>
  </si>
  <si>
    <t>19:30 hrs of 19.12.2013 to 23:24 hrs of 19.12.2013</t>
  </si>
  <si>
    <t xml:space="preserve">CO2 Removal section and downstream tripped due to UV-003 valve  solenoid failure. </t>
  </si>
  <si>
    <t>16:58 hrs of 17.03.2014 to 18:35 hrs of 17.03.2014</t>
  </si>
  <si>
    <t>Backend tripped due to Urea PCC incoming Breaker (on GT C) problem.</t>
  </si>
  <si>
    <t>10:40 hrs of 03.07.2014 to 03:30 hrs of 04.11.2014</t>
  </si>
  <si>
    <t>Production &amp; Energy Loss due to Non Availability of Natural Gas due to disruption by GAIL</t>
  </si>
  <si>
    <t>04:45 hrs of 08.10.2015 to 16:30 hrs of 16.10.2015</t>
  </si>
  <si>
    <t>Due to non availability of GAIL’s APM &amp; non APM NG Supplies (owing to Pipeline Maintenance), Plant Shutdown taken to attend Maintenance jobs.</t>
  </si>
  <si>
    <t>12:30 hrs of 30.11.2015 to 23:20 hrs of 30.11.2015</t>
  </si>
  <si>
    <t>Due to suspected Nitrogen ingression through GAIL MP NG Network, GT-A &amp; B, Auxiliary Boilers A &amp; B, Ammonia-I, Urea-I &amp; II tripped.</t>
  </si>
  <si>
    <t>00:50 hrs of 05.12.2015 to 08:30 hrs of 05.12.2015</t>
  </si>
  <si>
    <t xml:space="preserve">Ammonia-I tripped due to diaphragm failure of one of the control valves in NG feed line. </t>
  </si>
  <si>
    <t>15:12 hrs of 06.04.2011 to 18:25 hrs of 06.04.2011</t>
  </si>
  <si>
    <t xml:space="preserve">Consequent to Ammonia leak from HP Ammonia feed pump (P-101C), both Ammonia &amp; CO2 feeds to Reactor were cut-off. </t>
  </si>
  <si>
    <t>14:36 hrs of 09.06.2011 to 19:00 hrs of 09.06.2011</t>
  </si>
  <si>
    <t>Plant tripped due to CO2 Compressor trip.</t>
  </si>
  <si>
    <t>06:25 hrs of 19.06.2011 to 10:10 hrs of 19.06.2011</t>
  </si>
  <si>
    <t xml:space="preserve">Reactor Feed was taken out due to heavy gland leak from HP Pump (P-101C) discharge Pressure Switch Isolation Valve. </t>
  </si>
  <si>
    <t>11:08 hrs of 01.08.2011 to 08:00 hrs of 04.08.2011</t>
  </si>
  <si>
    <t>Urea-I shutdown was taken owing to Ammonia-I shutdown for attending to E-210 tube leak.</t>
  </si>
  <si>
    <t xml:space="preserve">09:10 hrs of 22.09.2011 to 
10:57 hrs of 22.09.2011
</t>
  </si>
  <si>
    <t>Consequent to Ammonia-I trip, due to fluctuations in CO2 flow to Urea plants, both Urea plants tripped.</t>
  </si>
  <si>
    <t>12:16 hrs of 31.10.2011 to 14:24 hrs of 31.10.2011</t>
  </si>
  <si>
    <t xml:space="preserve">Plant tripped on MV-109 (CO2 Compressor suction Knock out drum) high level. </t>
  </si>
  <si>
    <t xml:space="preserve">15:15 hrs of 08.01.2012 to 17:20 hrs of 08.01.2012 </t>
  </si>
  <si>
    <t>Plant tripped owing to inadvertent closure of CO2 inter-connection valve.</t>
  </si>
  <si>
    <t>19:00 hrs of 09.01.2012 to 00:50 hrs of 10.01.2012</t>
  </si>
  <si>
    <t xml:space="preserve">Plant tripped owing to CO2 compressor turbine speed fluctuations. Governor was re-calibrated and Plant was restarted. </t>
  </si>
  <si>
    <t>10:45 hrs of 19.01.2012 to 10:50 hrs of 20.01.2012</t>
  </si>
  <si>
    <t xml:space="preserve">Plant Shutdown was taken as BC-1 Belt Conveyor (from Urea-I Prill tower to transfer house) got snapped. </t>
  </si>
  <si>
    <t>17:45 hrs of 18.02.2012 to 13:15 hrs of 21.02.2012</t>
  </si>
  <si>
    <t>Plant tripped due to Carbamate Condenser (E-105) leak.</t>
  </si>
  <si>
    <t>11:15 hrs of 26.04.2012 to 23:15 hrs of 28.04.2012</t>
  </si>
  <si>
    <t xml:space="preserve">Shutdown taken due to sudden increase in leak in Carbamate Condenser (E-105). </t>
  </si>
  <si>
    <t xml:space="preserve">16:35 hrs of 29.04.2012 to
17:55 hrs of 02.05.2012 </t>
  </si>
  <si>
    <t>Shutdown was taken due to Reactor liner leak</t>
  </si>
  <si>
    <t>23:30 hrs of 08.05.2012 to 
21:00 hrs of 12.05.2012</t>
  </si>
  <si>
    <t>Shutdown was taken for attending to Urea Reactor liner leak &amp; Carbamate Condenser Leak.</t>
  </si>
  <si>
    <t>14:50 hrs of 29.07.2012 to 20:30 hrs of 29.07.2012</t>
  </si>
  <si>
    <t>Consequent to Ammonia-I Trip on IS-1, Urea-I was tripped.</t>
  </si>
  <si>
    <t>05:15 hrs of 01.10.2012 to 06:20 hrs of 06.10.2012</t>
  </si>
  <si>
    <t>In view of Ammonia-I shutdown, Urea-I shutdown taken.</t>
  </si>
  <si>
    <t>11:15 hrs of 21.01.2013 to 16:10 hrs of 21.01.2013</t>
  </si>
  <si>
    <t>21:09 hrs of  08.04.2013  to 03:00 hrs of 09.04.2013</t>
  </si>
  <si>
    <t xml:space="preserve">Shutdown taken due to Ammonia-I Shutdown </t>
  </si>
  <si>
    <t>13:20 hrs of 16.11.2013 to 16:09 hrs of 19.11.2013</t>
  </si>
  <si>
    <t>Shutdown taken due to Ammonia-I Shutdown</t>
  </si>
  <si>
    <t>09:30 hrs of 05.12.2013 to 14:35 hrs of 06.12.2013</t>
  </si>
  <si>
    <t>Plant Shutdown taken due to Urea Reactor Ammonia inlet Pressure Control Valve (PV-14) leak.</t>
  </si>
  <si>
    <t>10:27 hrs of 10.12.2013 to 13:00 hrs of 14.12.2013</t>
  </si>
  <si>
    <t>06:00 hrs of 09.01.2014 to 16:15 hrs of 09.01.2014</t>
  </si>
  <si>
    <t>16:58 hrs of 17.03.2014 to 21:00 hrs of 17.03.2014</t>
  </si>
  <si>
    <t>Plant tripped due to Urea PCC incoming Breaker (on GT C) problem.</t>
  </si>
  <si>
    <t>00:30 hrs of 30.05.2014 to  06:45 hrs of 30.05.2014</t>
  </si>
  <si>
    <t xml:space="preserve">Urea-I shutdown for attendding pinhole leak in CO2 compressor 4th suction line. </t>
  </si>
  <si>
    <t>08:20 hrs of 03.07.2014 to 22:20 hrs of 04.11.2014</t>
  </si>
  <si>
    <t>09:00 hrs of 25.11.2014 to 19:40 hrs of 30.11.2014</t>
  </si>
  <si>
    <t xml:space="preserve">Plant Shutdown taken due to CO2 Compressor 2nd &amp; 3rd stage inter change coolers (E-126 &amp; E-127) leak. </t>
  </si>
  <si>
    <t>08:30 hrs of 23.02.2015 to 07:40 hrs of 26.02.2015</t>
  </si>
  <si>
    <t xml:space="preserve">Plant shutdown taken for attending Reactor Liner leak. </t>
  </si>
  <si>
    <t>01:30 hrs of 24.08.2015 to 05:00 hrs of 24.08.2015</t>
  </si>
  <si>
    <t xml:space="preserve">Urea-I tripped due to CO2 compressor final discharge low pressure (PSXL 16) activation. </t>
  </si>
  <si>
    <t>08:10 hrs of 13.11.2015 to 20:30 hrs of 13.11.2015</t>
  </si>
  <si>
    <t>Urea-I tripped due to Auxiliary Boiler trip.</t>
  </si>
  <si>
    <t>09:00 hrs of 19.11.2015 to 11:45 hrs of 19.11.2015</t>
  </si>
  <si>
    <t xml:space="preserve">Urea-I Feed got interrupted due to CO2 Compressor 3rd stage discharge PSV pop up. </t>
  </si>
  <si>
    <t>10:35 hrs of 22.09.2011 to 11:40 hrs of 22.09.2011</t>
  </si>
  <si>
    <t>Consequent to both Urea plants shutdown, Ammonia-II could not transfer all ammonia to storage tanks due to problem in Ammonia transfer pump. Due to this, Ammonia refrigeration compressor tripped.</t>
  </si>
  <si>
    <t>05:00 hrs of 16.04.2012 to 07:40 hrs of 19.04.2012</t>
  </si>
  <si>
    <t>Shutdown taken to attend EE-312 (Methanated Gas Cooler) and EE-302 (CO2 Removal Section LP Boiler) leak</t>
  </si>
  <si>
    <t>01:27 hrs of 09.07.2012 to 23:30 hrs of 11.07.2012</t>
  </si>
  <si>
    <t>Backend shutdown taken to attend EE-509 leak.</t>
  </si>
  <si>
    <t>04:00 hrs of 22.11.2012 to 08:30 hrs of 22.11.2012</t>
  </si>
  <si>
    <t xml:space="preserve">Backend tripped due to Syn. Gas compressor trip owing to CSS-3 card failure. </t>
  </si>
  <si>
    <t>05:00 hrs of 29.11.2012 to
08:00 hrs of 04.12.2012</t>
  </si>
  <si>
    <t>Plant Shutdown was taken for attending to EE-501, EE-509, EE 510A leaks and to clean EE-311 A/B</t>
  </si>
  <si>
    <t>09:02 hrs of 05.11.2013 to 15:30 hrs of 05.11.2013</t>
  </si>
  <si>
    <t>CO2 removal section and backend tripped due to PLC cards failure</t>
  </si>
  <si>
    <t>05:00 hrs of 04.12.2013 to 12:42 hrs of 06.12.2013</t>
  </si>
  <si>
    <t>Plant Shutdown taken to clean EE-311 A/B, to attend EE-312, EE-301 A &amp; EE-509 leaks.</t>
  </si>
  <si>
    <t>00:15 hrs of 07.07.2014 to  23:45 hrs  of 16.08.2014</t>
  </si>
  <si>
    <t>07:04 hrs of 01.09.2014 to 12:30 hrs of 01.09.2014</t>
  </si>
  <si>
    <t>Ammonia-II Plant tripped due to sudden closure of Reformer FD Fan suction damper.</t>
  </si>
  <si>
    <t>08:00 hrs of 21.05.2015 to 13:00 hrs of 21.05.2015</t>
  </si>
  <si>
    <t xml:space="preserve">Back-end shutdown to attend the SGC HP lift Governing valve gland oil leak and ARC HS inlet valve governing lift E/H converter oil leak. </t>
  </si>
  <si>
    <t>09:05 hrs of 22.09.2011 to  14:12 hrs of 22.09.2011</t>
  </si>
  <si>
    <t xml:space="preserve">Consequent to Ammonia-I trip, due to fluctuations in CO2 flow to Urea plants, both Urea plants tripped. </t>
  </si>
  <si>
    <t>12:00 hrs of 31.10.2011 to 14:50 hrs of 31.10.2011</t>
  </si>
  <si>
    <t xml:space="preserve">Plant tripped due to PLC card failure. </t>
  </si>
  <si>
    <t>13:45 hrs of 03.11.2011 to 16:30 hrs of 09.11.2011</t>
  </si>
  <si>
    <t>12:00 hrs of 07.01.2012 to 20:20 hrs of 11.01.2012</t>
  </si>
  <si>
    <t>05:00 hrs of 16.04.2012 to 15:42 hrs of 19.04.2012</t>
  </si>
  <si>
    <t>01:40 hrs of 09.07.2012 to 05:35 hrs of 12.07.2012</t>
  </si>
  <si>
    <t>23:22 hrs of 19.09.2012 to 02:55 hrs of 20.09.2012.</t>
  </si>
  <si>
    <t>07:20 hrs of  02.01.2013 to  9:45 hrs of 05.01.2013</t>
  </si>
  <si>
    <t>Shutdown taken to attend Reactor liner leak</t>
  </si>
  <si>
    <t>09:02 hrs of 05.11.2013 to 17:30 hrs of 05.11.2013</t>
  </si>
  <si>
    <t>Shutdown due to Ammonia-II backend shutdown</t>
  </si>
  <si>
    <t>9:00 hrs of 23.11.2013 to 18:05 hrs of 26.11.2013</t>
  </si>
  <si>
    <t>20:20 hrs of 06.07.2014 to  14:50 hrs of 17.08.2014</t>
  </si>
  <si>
    <t>10:00 hrs of 12.05.2015 to 17:10 hrs of 12.05.2015</t>
  </si>
  <si>
    <t xml:space="preserve">Shutdown taken due to NH3 leak from FT-14 (NH3 reflux line to EC-101) HP root Isolation Valve upstream line. </t>
  </si>
  <si>
    <t>01:50 hrs of 04.09.2015 to 04:55 hrs of 04.09.2015</t>
  </si>
  <si>
    <t>Urea-II tripped due to faulty activation of CO2 compressor turbine over speed trip.</t>
  </si>
  <si>
    <t>Consequent to A-II Shutdown, Urea-II shutdown was taken to attend Carbamate Condenser (EE-105) liner leak</t>
  </si>
  <si>
    <t>Shutdown taken due to Carbamate Condenser leak.</t>
  </si>
  <si>
    <t>Plant tripped due to GT-C trip.</t>
  </si>
  <si>
    <t xml:space="preserve">Plant tripped due to Urea-II substation (SS-23) section- II incomer breaker Relay failure. </t>
  </si>
  <si>
    <t>Shutdown taken due to Reactor weld leak in the top neck portion</t>
  </si>
  <si>
    <t>2017-18</t>
  </si>
  <si>
    <t>Urea Plant Shutdown taken due to A-I Shutdown for attending E-501 Tube leak</t>
  </si>
  <si>
    <t>S.NO</t>
  </si>
  <si>
    <t>DURATION OF TRIP</t>
  </si>
  <si>
    <t>DESCRIPTION OF TRIP</t>
  </si>
  <si>
    <t>NO. OF HOURS</t>
  </si>
  <si>
    <t>DEPARTMENT</t>
  </si>
  <si>
    <t>REASON</t>
  </si>
  <si>
    <t>SECTION</t>
  </si>
  <si>
    <t>Spurious Trips</t>
  </si>
  <si>
    <t>Faulty indication</t>
  </si>
  <si>
    <t>A-I</t>
  </si>
  <si>
    <t>Instrumentation Trips</t>
  </si>
  <si>
    <t>Governor Problem</t>
  </si>
  <si>
    <t>U-1</t>
  </si>
  <si>
    <t xml:space="preserve">Compressor final discharge low pressure (PSXL 16) activation. </t>
  </si>
  <si>
    <t>Trip Cause</t>
  </si>
  <si>
    <t>No. of Trips</t>
  </si>
  <si>
    <t>Trips %</t>
  </si>
  <si>
    <t>No of hours</t>
  </si>
  <si>
    <t>hours%</t>
  </si>
  <si>
    <t xml:space="preserve">Card Failures </t>
  </si>
  <si>
    <t>solenoid failure</t>
  </si>
  <si>
    <t>Gland leak</t>
  </si>
  <si>
    <t>Control valve sluggishness</t>
  </si>
  <si>
    <t>False Activation</t>
  </si>
  <si>
    <t>Control Valve /Diaphram failure</t>
  </si>
  <si>
    <t>CSS-3 card failure</t>
  </si>
  <si>
    <t>A-II</t>
  </si>
  <si>
    <t>Total No. of Trips</t>
  </si>
  <si>
    <t>PLC cards failure</t>
  </si>
  <si>
    <t>U-II</t>
  </si>
  <si>
    <t>card failure</t>
  </si>
  <si>
    <t>A-1</t>
  </si>
  <si>
    <t>Solenoid Failures</t>
  </si>
  <si>
    <t xml:space="preserve">Solenoid failure. </t>
  </si>
  <si>
    <t>PRDS DELAYED OPERATION</t>
  </si>
  <si>
    <t>FALSE ACTIVATION</t>
  </si>
  <si>
    <t>Human error</t>
  </si>
  <si>
    <t>Diaphragm failure</t>
  </si>
  <si>
    <t>Sudden closure of Reformer FD Fan suction damper</t>
  </si>
  <si>
    <t>A-2</t>
  </si>
  <si>
    <t xml:space="preserve">Plant tripped due to activation of CO2 compressor 4th discharge high pressure. </t>
  </si>
  <si>
    <t>CONTROL VALVE FAILURE</t>
  </si>
  <si>
    <t>U-11</t>
  </si>
  <si>
    <t>Line/Liner/Weld Leak</t>
  </si>
  <si>
    <t>Drain leak</t>
  </si>
  <si>
    <t xml:space="preserve">(E-501N) steam leak at lip seal weld area. </t>
  </si>
  <si>
    <t>Mechanical Trips</t>
  </si>
  <si>
    <t>Urea Reactor liner leak</t>
  </si>
  <si>
    <t>Urea Reactor liner leak, Carbamate Condenser Leak.</t>
  </si>
  <si>
    <t>s.no</t>
  </si>
  <si>
    <t>Cause</t>
  </si>
  <si>
    <t xml:space="preserve">Pinhole leak in CO2 compressor 4th suction line. </t>
  </si>
  <si>
    <t>Line/Liner/Weld Leaks</t>
  </si>
  <si>
    <t xml:space="preserve"> Vibration/ Displacement trips</t>
  </si>
  <si>
    <t>Seals/Ferrule Failures</t>
  </si>
  <si>
    <t xml:space="preserve">NH3 leak from root Isolation Valve upstream line. </t>
  </si>
  <si>
    <t>Tube Leaks</t>
  </si>
  <si>
    <t>Strainer Cleaning</t>
  </si>
  <si>
    <t>High Vibrations / Displacement</t>
  </si>
  <si>
    <t>Bonnet/Gland leaks</t>
  </si>
  <si>
    <t>High vibrations</t>
  </si>
  <si>
    <t>Miscellaneous</t>
  </si>
  <si>
    <t>Total Trips</t>
  </si>
  <si>
    <t>Seals /Ferrule Failure</t>
  </si>
  <si>
    <t>ARC  seals failure.</t>
  </si>
  <si>
    <t>O-RING FAILURE</t>
  </si>
  <si>
    <t>E-210 tube leak</t>
  </si>
  <si>
    <t>E-501 tube leak</t>
  </si>
  <si>
    <t>E-211A/B ,E-208,E-501 tube leaks</t>
  </si>
  <si>
    <t>E-208 tube leak</t>
  </si>
  <si>
    <t>EE-312 tube leak</t>
  </si>
  <si>
    <t>EE-509 leak.</t>
  </si>
  <si>
    <t>EE-501, EE-509, EE 510A leaks and to clean EE-311 A/B</t>
  </si>
  <si>
    <t>EE-312, EE-301 A &amp; EE-509 leaks.</t>
  </si>
  <si>
    <t>Leak in Carbamate Condenser (E-105</t>
  </si>
  <si>
    <t>E-105 Leak</t>
  </si>
  <si>
    <t>E-126 &amp; E-127 leak</t>
  </si>
  <si>
    <t>EE-127 Tube leak and Scrapper Gear Box</t>
  </si>
  <si>
    <t xml:space="preserve">EE-127 Tube leak </t>
  </si>
  <si>
    <t>Condenser (EE-105) liner leak</t>
  </si>
  <si>
    <t>replace CO2 compressor 3rd inter-stage cooler tube bundle.</t>
  </si>
  <si>
    <t xml:space="preserve"> Carbamate Condenser leak.</t>
  </si>
  <si>
    <t>EP-501A Strainer chocked</t>
  </si>
  <si>
    <t>Gland/Flange Leak</t>
  </si>
  <si>
    <t xml:space="preserve"> E-501NManway steam leak.</t>
  </si>
  <si>
    <t xml:space="preserve">SGC HP lift Governing valve gland oil leak </t>
  </si>
  <si>
    <t>heavy gland leak from HP Pump (P-101C) discharge Pressure Switch Isolation Valve.</t>
  </si>
  <si>
    <t>U-I</t>
  </si>
  <si>
    <t>Miscellaneous.</t>
  </si>
  <si>
    <t xml:space="preserve">BC-1 Belt Conveyor (from Urea-I Prill tower to transfer house) got snapped. </t>
  </si>
  <si>
    <t>CO2 Compressor 3rd stage discharge PSV pop up</t>
  </si>
  <si>
    <t>No.of Trips (from 2011-2016) in Complex due to Electrical failures</t>
  </si>
  <si>
    <t>LT MOTORS MCC FAILURE</t>
  </si>
  <si>
    <t>BREAKER PROBLEM</t>
  </si>
  <si>
    <t>NG SHORTAGE</t>
  </si>
  <si>
    <t>N2 INGRESS IN NG</t>
  </si>
  <si>
    <t>A-11</t>
  </si>
  <si>
    <t>A-1 TRIP</t>
  </si>
  <si>
    <t>HUMAN ERROR</t>
  </si>
  <si>
    <t>A-1 GV SOLUTION CARRY OVER</t>
  </si>
  <si>
    <t>BOILER TRIP</t>
  </si>
  <si>
    <t>Urea-1 tripped due to Ammonia-1 trip</t>
  </si>
  <si>
    <t>A-11 SHUTDOWN</t>
  </si>
  <si>
    <t>A-11 TRIP</t>
  </si>
  <si>
    <r>
      <t>Shutdown taken to attend CO2 compressor 3</t>
    </r>
    <r>
      <rPr>
        <vertAlign val="superscript"/>
        <sz val="12"/>
        <rFont val="Calibri"/>
        <family val="2"/>
      </rPr>
      <t>rd</t>
    </r>
    <r>
      <rPr>
        <sz val="12"/>
        <rFont val="Calibri"/>
        <family val="2"/>
      </rPr>
      <t xml:space="preserve"> stage intercooler (EE-127) tube leak and to check Scrapper Gear Box.</t>
    </r>
  </si>
  <si>
    <r>
      <t>Availing the opportunity of A-I Shutdown, Urea-II shutdown taken to attend CO2 compressor 3</t>
    </r>
    <r>
      <rPr>
        <vertAlign val="superscript"/>
        <sz val="12"/>
        <rFont val="Calibri"/>
        <family val="2"/>
      </rPr>
      <t>rd</t>
    </r>
    <r>
      <rPr>
        <sz val="12"/>
        <rFont val="Calibri"/>
        <family val="2"/>
      </rPr>
      <t xml:space="preserve"> stage intercooler (EE-127) tube leak. </t>
    </r>
  </si>
  <si>
    <r>
      <t>Consequent to A-II Shutdown, Urea-II shutdown was taken to replace CO2 compressor 3</t>
    </r>
    <r>
      <rPr>
        <vertAlign val="superscript"/>
        <sz val="12"/>
        <rFont val="Calibri"/>
        <family val="2"/>
      </rPr>
      <t>rd</t>
    </r>
    <r>
      <rPr>
        <sz val="12"/>
        <rFont val="Calibri"/>
        <family val="2"/>
      </rPr>
      <t xml:space="preserve"> inter-stage cooler tube bundle.</t>
    </r>
  </si>
  <si>
    <r>
      <t>Shutdown taken for IBR Inspection of Carbamate Condenser (EE-105) and to replace the CO2 compressor 2</t>
    </r>
    <r>
      <rPr>
        <vertAlign val="superscript"/>
        <sz val="11"/>
        <rFont val="Calibri"/>
        <family val="2"/>
      </rPr>
      <t>nd</t>
    </r>
    <r>
      <rPr>
        <sz val="11"/>
        <rFont val="Calibri"/>
        <family val="2"/>
      </rPr>
      <t xml:space="preserve"> inter stage cooler (EE-126)</t>
    </r>
  </si>
  <si>
    <t>FY</t>
  </si>
  <si>
    <t>Availing Ammonia-II Shutdown, Urea-II Shutdown taken for Inspection of HP loop equipments by M/s Saipem representative.</t>
  </si>
  <si>
    <t>Availing Ammonia-I Shutdown, Urea-II Shutdown taken for attending CO2 Compressor BCL Thrust bearing high temperature problem</t>
  </si>
  <si>
    <t>2018-19</t>
  </si>
  <si>
    <t>Shutdown was taken to attend CO2 Compressor 3rd Inter-stage Cooler (E-127) leak.</t>
  </si>
  <si>
    <t>Shutdown taken for Annual maintenance (Financial stress)</t>
  </si>
  <si>
    <t>Plant shutdown taken to attend to the CO2 compressor Anti-surge valve seizure problem</t>
  </si>
  <si>
    <t xml:space="preserve">Urea-II unloaded at 13:00 due to CO2 Compressor Anti surge valve opening. Plant shutdown taken for renewing anti surge controller (CCC) input cables. While starting back the plant, flange leak was observed at Carbamate Pump discharge valve (HV-09) downstream block valve and Reactor outlet flange.
During this period EE-105 IBR was completed.
</t>
  </si>
  <si>
    <t>Plant tripped due to GT-C trip on account of flash over in SS-1 E-2 Bus breaker.</t>
  </si>
  <si>
    <t>2019-20</t>
  </si>
  <si>
    <t>Plant tripped due to CO2 Compressor Turbine HP lift E/H Convertor problem.</t>
  </si>
  <si>
    <t>2020-21</t>
  </si>
  <si>
    <t xml:space="preserve">Plant tripped due to CO2 Compressor trip on low discharge pressure. </t>
  </si>
  <si>
    <t xml:space="preserve">Plant trip taken due to surging of CO2 Compressor. </t>
  </si>
  <si>
    <t>Plant tripped due to CO2 Compressor trip owing to speed fluctuation. HP Governor Pilot valve serviced and Plant restarted.</t>
  </si>
  <si>
    <r>
      <t>Plant shutdown taken to attend CO2 compressor (LP pilot valve, Servomotor replacement &amp; E/H converter replacement etc.) and E-127 (CO2 compressor 3</t>
    </r>
    <r>
      <rPr>
        <vertAlign val="superscript"/>
        <sz val="11"/>
        <rFont val="Calibri"/>
        <family val="2"/>
      </rPr>
      <t>rd</t>
    </r>
    <r>
      <rPr>
        <sz val="11"/>
        <rFont val="Calibri"/>
        <family val="2"/>
      </rPr>
      <t xml:space="preserve"> stage cooler) &amp; E-161 (Condenser) related jobs.</t>
    </r>
  </si>
  <si>
    <t>Plant shutdown taken for inspection of vacuum section equipment.</t>
  </si>
  <si>
    <t>Plant shutdown taken due to Auxiliary Boiler A trip.</t>
  </si>
  <si>
    <t>Consequent to Ammonia plant trip, due to drop in KS header pressure, plant shutdown taken.</t>
  </si>
  <si>
    <t xml:space="preserve">Plant tripped due to CO2 Compressor low discharge pressure owing to KS steam flow fluctuations. </t>
  </si>
  <si>
    <t>2021-22</t>
  </si>
  <si>
    <t>Feed cut off for vacuum section heat exchangers back flushing.</t>
  </si>
  <si>
    <t>Plant shutdown taken due to Ammonia-I plant shutdown for attending RG Boiler (E-208) leak.</t>
  </si>
  <si>
    <t xml:space="preserve">Plant tripped on CO2 Compressor 3rd stage low suction flow. </t>
  </si>
  <si>
    <t xml:space="preserve">Plant tripped due to DCS cards (both Master &amp; Slave) failure. </t>
  </si>
  <si>
    <t>Duration, Time (Hrs)</t>
  </si>
  <si>
    <t>Start Date &amp; Time</t>
  </si>
  <si>
    <t>End Date &amp; Time</t>
  </si>
  <si>
    <t>Reasons for Shutdown</t>
  </si>
  <si>
    <t>Activities taken under Shutdown</t>
  </si>
  <si>
    <t>HP Loop Equipment Inspection by M/s Saipem</t>
  </si>
  <si>
    <t>2018-19 to 2019-20</t>
  </si>
  <si>
    <t>Unit-II Downtime details</t>
  </si>
  <si>
    <t>Unit-I Downtime details</t>
  </si>
  <si>
    <t>2022-23</t>
  </si>
  <si>
    <t>Urea-I shutdown taken for repairing the belt joint of belt conveyor BC-01 (Urea-I to Transfer house)</t>
  </si>
  <si>
    <t xml:space="preserve">
</t>
  </si>
  <si>
    <t>2021-22 to 2022-23</t>
  </si>
  <si>
    <t>2019-20 to 2020-21</t>
  </si>
  <si>
    <t>GT-C Immidiently started back and Plant Lined up again</t>
  </si>
  <si>
    <t>E-501 Tube leaks attended and the Exchanger replaced subsequently in 2022</t>
  </si>
  <si>
    <t>Tube Leaks attended and Plant lined up again</t>
  </si>
  <si>
    <t>The faulty system was attended and Plant Lined up again</t>
  </si>
  <si>
    <t>Plant shutdown taken due to Ammonia Plant Trip (spurious activation of Plant Air Compressor (PAC) motive steam low temperature)</t>
  </si>
  <si>
    <t>GT-C started back and Plant Lined up again</t>
  </si>
  <si>
    <t>Combustion Air Pre-heater and Backend Boiler replaced in Ammonia-I</t>
  </si>
  <si>
    <t>RG Boiler Leak Attended</t>
  </si>
  <si>
    <t>Belt renewed</t>
  </si>
  <si>
    <t>Plant Lined up again ensuring healthiness of KS Network</t>
  </si>
  <si>
    <t>Plant shutdown taken due to Ammonia-II trip (Process Air Compressor tripped due to Malfunctioning of mechanical over speed tripping system)</t>
  </si>
  <si>
    <t>Bearing renewed</t>
  </si>
  <si>
    <t>Weld leak was attended</t>
  </si>
  <si>
    <t>Existing leaking EE-126 replaced with new Exchanger</t>
  </si>
  <si>
    <t>Faulty Systems were attended and Reactor Flange Leak was arrested</t>
  </si>
  <si>
    <t>Boiler Started again and Plant Lined up immediately</t>
  </si>
  <si>
    <t>Consequent to Gas stoppage notice received from GAIL, Plant shutdown taken. Production lined up again in Apr 2022</t>
  </si>
  <si>
    <t>Plant shutdown taken due to Ammonia-I Trip (PAC Antisurge Control System Malfunctioning)</t>
  </si>
  <si>
    <t>Back flushing and clearing debris on tube sheets</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</si>
</sst>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Arial"/>
    </font>
    <font>
      <sz val="10"/>
      <name val="Arial"/>
      <family val="2"/>
    </font>
    <font>
      <sz val="12"/>
      <name val="Palatino Linotype"/>
      <family val="1"/>
    </font>
    <font>
      <b/>
      <sz val="10"/>
      <name val="Arial"/>
      <family val="2"/>
    </font>
    <font>
      <sz val="10"/>
      <name val="Arial"/>
      <family val="2"/>
    </font>
    <font>
      <sz val="12"/>
      <color indexed="8"/>
      <name val="Calibri"/>
      <family val="2"/>
    </font>
    <font>
      <sz val="12"/>
      <color indexed="8"/>
      <name val="Palatino Linotype"/>
      <family val="1"/>
    </font>
    <font>
      <sz val="10"/>
      <color indexed="8"/>
      <name val="Calibri"/>
      <family val="2"/>
    </font>
    <font>
      <sz val="10"/>
      <color indexed="8"/>
      <name val="Arial"/>
      <family val="2"/>
    </font>
    <font>
      <b/>
      <sz val="10"/>
      <color indexed="8"/>
      <name val="Arial"/>
      <family val="2"/>
    </font>
    <font>
      <sz val="10"/>
      <name val="Palatino Linotype"/>
      <family val="1"/>
    </font>
    <font>
      <sz val="18"/>
      <color indexed="8"/>
      <name val="Calibri"/>
      <family val="2"/>
    </font>
    <font>
      <b/>
      <sz val="11"/>
      <color indexed="8"/>
      <name val="Calibri"/>
      <family val="2"/>
    </font>
    <font>
      <sz val="9"/>
      <name val="Arial"/>
      <family val="2"/>
    </font>
    <font>
      <sz val="10"/>
      <color indexed="8"/>
      <name val="Palatino Linotype"/>
      <family val="1"/>
    </font>
    <font>
      <sz val="10"/>
      <name val="Book Antiqua"/>
      <family val="1"/>
    </font>
    <font>
      <sz val="12"/>
      <name val="Calibri"/>
      <family val="2"/>
    </font>
    <font>
      <vertAlign val="superscript"/>
      <sz val="12"/>
      <name val="Calibri"/>
      <family val="2"/>
    </font>
    <font>
      <vertAlign val="superscript"/>
      <sz val="11"/>
      <name val="Calibri"/>
      <family val="2"/>
    </font>
    <font>
      <sz val="11"/>
      <name val="Calibri"/>
      <family val="2"/>
    </font>
    <font>
      <b/>
      <sz val="12"/>
      <name val="Calibri"/>
      <family val="2"/>
    </font>
    <font>
      <sz val="12"/>
      <name val="Calibri"/>
      <family val="2"/>
    </font>
    <font>
      <sz val="8"/>
      <color indexed="8"/>
      <name val="Calibri"/>
      <family val="2"/>
    </font>
    <font>
      <sz val="12"/>
      <color indexed="8"/>
      <name val="Calibri"/>
      <family val="2"/>
    </font>
    <font>
      <b/>
      <sz val="12"/>
      <color indexed="8"/>
      <name val="Calibri"/>
      <family val="2"/>
    </font>
    <font>
      <sz val="12"/>
      <color indexed="8"/>
      <name val="Calibri"/>
      <family val="2"/>
    </font>
    <font>
      <b/>
      <u/>
      <sz val="14"/>
      <name val="Calibri"/>
      <family val="2"/>
    </font>
    <font>
      <sz val="8"/>
      <name val="Arial"/>
      <family val="2"/>
    </font>
    <font>
      <sz val="11"/>
      <color theme="1"/>
      <name val="Calibri"/>
      <family val="2"/>
      <scheme val="minor"/>
    </font>
    <font>
      <b/>
      <u/>
      <sz val="20"/>
      <name val="Calibri"/>
      <family val="2"/>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4" fillId="0" borderId="0"/>
    <xf numFmtId="0" fontId="1" fillId="0" borderId="0"/>
    <xf numFmtId="0" fontId="28" fillId="0" borderId="0"/>
  </cellStyleXfs>
  <cellXfs count="113">
    <xf numFmtId="0" fontId="0" fillId="0" borderId="0" xfId="0"/>
    <xf numFmtId="0" fontId="2" fillId="0" borderId="0" xfId="0" applyFont="1" applyFill="1" applyAlignment="1">
      <alignment vertical="top"/>
    </xf>
    <xf numFmtId="0" fontId="9" fillId="2" borderId="1" xfId="3" applyFont="1" applyFill="1" applyBorder="1" applyAlignment="1">
      <alignment horizontal="center" vertical="center"/>
    </xf>
    <xf numFmtId="0" fontId="9" fillId="2" borderId="1" xfId="3" applyFont="1" applyFill="1" applyBorder="1" applyAlignment="1">
      <alignment horizontal="center" vertical="center" wrapText="1"/>
    </xf>
    <xf numFmtId="0" fontId="1" fillId="2" borderId="1" xfId="3" applyFont="1" applyFill="1" applyBorder="1" applyAlignment="1">
      <alignment horizontal="center" vertical="center" wrapText="1"/>
    </xf>
    <xf numFmtId="0" fontId="1" fillId="2" borderId="1" xfId="2" applyFont="1" applyFill="1" applyBorder="1" applyAlignment="1">
      <alignment horizontal="left" vertical="center" wrapText="1"/>
    </xf>
    <xf numFmtId="0" fontId="1" fillId="2" borderId="1" xfId="2"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2" borderId="1" xfId="3" applyFont="1" applyFill="1" applyBorder="1" applyAlignment="1">
      <alignment horizontal="left" vertical="center" wrapText="1"/>
    </xf>
    <xf numFmtId="2" fontId="1" fillId="2" borderId="1" xfId="3" applyNumberFormat="1" applyFont="1" applyFill="1" applyBorder="1" applyAlignment="1">
      <alignment horizontal="center" vertical="center" wrapText="1"/>
    </xf>
    <xf numFmtId="0" fontId="1" fillId="2" borderId="2" xfId="2" applyFont="1" applyFill="1" applyBorder="1" applyAlignment="1">
      <alignment horizontal="left" vertical="center" wrapText="1"/>
    </xf>
    <xf numFmtId="0" fontId="1" fillId="2" borderId="2" xfId="2" applyFont="1" applyFill="1" applyBorder="1" applyAlignment="1">
      <alignment horizontal="center" vertical="center" wrapText="1"/>
    </xf>
    <xf numFmtId="0" fontId="8" fillId="0" borderId="1" xfId="3" applyFont="1" applyBorder="1" applyAlignment="1">
      <alignment horizontal="center" vertical="center"/>
    </xf>
    <xf numFmtId="2" fontId="1" fillId="2" borderId="1" xfId="2" applyNumberFormat="1" applyFont="1" applyFill="1" applyBorder="1" applyAlignment="1">
      <alignment horizontal="center" vertical="center" wrapText="1"/>
    </xf>
    <xf numFmtId="0" fontId="28" fillId="0" borderId="0" xfId="3"/>
    <xf numFmtId="0" fontId="28" fillId="0" borderId="0" xfId="3" applyAlignment="1">
      <alignment horizontal="left"/>
    </xf>
    <xf numFmtId="0" fontId="28" fillId="0" borderId="0" xfId="3" applyAlignment="1">
      <alignment horizontal="center"/>
    </xf>
    <xf numFmtId="0" fontId="11" fillId="0" borderId="0" xfId="3" applyFont="1"/>
    <xf numFmtId="0" fontId="8" fillId="2" borderId="1" xfId="3" applyFont="1" applyFill="1" applyBorder="1" applyAlignment="1">
      <alignment horizontal="center" vertical="center" wrapText="1"/>
    </xf>
    <xf numFmtId="0" fontId="8" fillId="2" borderId="1" xfId="2" applyFont="1" applyFill="1" applyBorder="1" applyAlignment="1">
      <alignment horizontal="left" vertical="center" wrapText="1"/>
    </xf>
    <xf numFmtId="0" fontId="8" fillId="2" borderId="1" xfId="2" applyFont="1" applyFill="1" applyBorder="1" applyAlignment="1">
      <alignment horizontal="center" vertical="center" wrapText="1"/>
    </xf>
    <xf numFmtId="0" fontId="28" fillId="0" borderId="1" xfId="3" applyBorder="1"/>
    <xf numFmtId="0" fontId="28" fillId="0" borderId="1" xfId="3" applyBorder="1" applyAlignment="1">
      <alignment horizontal="left"/>
    </xf>
    <xf numFmtId="0" fontId="28" fillId="0" borderId="1" xfId="3" applyBorder="1" applyAlignment="1">
      <alignment horizontal="center"/>
    </xf>
    <xf numFmtId="0" fontId="12" fillId="2" borderId="1" xfId="3" applyFont="1" applyFill="1" applyBorder="1" applyAlignment="1">
      <alignment horizontal="center" vertical="center"/>
    </xf>
    <xf numFmtId="0" fontId="12" fillId="2" borderId="1" xfId="3" applyFont="1" applyFill="1" applyBorder="1" applyAlignment="1">
      <alignment horizontal="center" vertical="center" wrapText="1"/>
    </xf>
    <xf numFmtId="0" fontId="6" fillId="2" borderId="1" xfId="3" applyFont="1" applyFill="1" applyBorder="1" applyAlignment="1">
      <alignment horizontal="center" vertical="center" wrapText="1"/>
    </xf>
    <xf numFmtId="0" fontId="13" fillId="2" borderId="1" xfId="3" applyFont="1" applyFill="1" applyBorder="1" applyAlignment="1">
      <alignment horizontal="left" vertical="center" wrapText="1"/>
    </xf>
    <xf numFmtId="0" fontId="1" fillId="2" borderId="1" xfId="3" applyFont="1" applyFill="1" applyBorder="1" applyAlignment="1">
      <alignment vertical="center" wrapText="1"/>
    </xf>
    <xf numFmtId="0" fontId="14" fillId="2" borderId="1" xfId="3" applyFont="1" applyFill="1" applyBorder="1" applyAlignment="1">
      <alignment horizontal="center" vertical="center" wrapText="1"/>
    </xf>
    <xf numFmtId="0" fontId="28" fillId="2" borderId="1" xfId="3" applyFill="1" applyBorder="1"/>
    <xf numFmtId="0" fontId="28" fillId="2" borderId="1" xfId="3" applyFill="1" applyBorder="1" applyAlignment="1">
      <alignment horizontal="center"/>
    </xf>
    <xf numFmtId="0" fontId="15" fillId="2" borderId="1" xfId="2" applyFont="1" applyFill="1" applyBorder="1" applyAlignment="1">
      <alignment horizontal="left" vertical="center" wrapText="1"/>
    </xf>
    <xf numFmtId="0" fontId="15" fillId="2" borderId="1" xfId="2" applyFont="1" applyFill="1" applyBorder="1" applyAlignment="1">
      <alignment vertical="center" wrapText="1"/>
    </xf>
    <xf numFmtId="0" fontId="15" fillId="2" borderId="1" xfId="2" applyFont="1" applyFill="1" applyBorder="1" applyAlignment="1">
      <alignment horizontal="center" vertical="center" wrapText="1"/>
    </xf>
    <xf numFmtId="0" fontId="10" fillId="2" borderId="1" xfId="2" applyFont="1" applyFill="1" applyBorder="1" applyAlignment="1">
      <alignment horizontal="left" vertical="center" wrapText="1"/>
    </xf>
    <xf numFmtId="0" fontId="10" fillId="2" borderId="1" xfId="2" applyFont="1" applyFill="1" applyBorder="1" applyAlignment="1">
      <alignment vertical="center" wrapText="1"/>
    </xf>
    <xf numFmtId="0" fontId="10" fillId="2" borderId="1" xfId="2" applyFont="1" applyFill="1" applyBorder="1" applyAlignment="1">
      <alignment horizontal="center" wrapText="1"/>
    </xf>
    <xf numFmtId="0" fontId="10" fillId="2" borderId="1" xfId="2" applyFont="1" applyFill="1" applyBorder="1" applyAlignment="1">
      <alignment horizontal="center" vertical="center" wrapText="1"/>
    </xf>
    <xf numFmtId="0" fontId="28" fillId="0" borderId="1" xfId="3" applyBorder="1" applyAlignment="1">
      <alignment horizontal="center" vertical="center"/>
    </xf>
    <xf numFmtId="0" fontId="28" fillId="0" borderId="1" xfId="3" applyBorder="1" applyAlignment="1"/>
    <xf numFmtId="2" fontId="28" fillId="0" borderId="1" xfId="3" applyNumberFormat="1" applyBorder="1"/>
    <xf numFmtId="0" fontId="28" fillId="0" borderId="0" xfId="3" applyAlignment="1"/>
    <xf numFmtId="0" fontId="5" fillId="0" borderId="1" xfId="3" applyFont="1" applyBorder="1" applyAlignment="1">
      <alignment horizontal="center" vertical="top" wrapText="1"/>
    </xf>
    <xf numFmtId="0" fontId="20" fillId="0" borderId="0" xfId="0" applyFont="1" applyFill="1" applyAlignment="1">
      <alignment horizontal="center" vertical="top"/>
    </xf>
    <xf numFmtId="0" fontId="21" fillId="0" borderId="1" xfId="0" applyFont="1" applyFill="1" applyBorder="1" applyAlignment="1">
      <alignment horizontal="center" vertical="top" wrapText="1"/>
    </xf>
    <xf numFmtId="0" fontId="21" fillId="0" borderId="0" xfId="0" applyFont="1" applyFill="1" applyAlignment="1">
      <alignment vertical="top"/>
    </xf>
    <xf numFmtId="0" fontId="21" fillId="0" borderId="0" xfId="0" applyFont="1" applyFill="1" applyAlignment="1">
      <alignment horizontal="center" vertical="top"/>
    </xf>
    <xf numFmtId="0" fontId="21" fillId="0" borderId="1" xfId="1" applyFont="1" applyFill="1" applyBorder="1" applyAlignment="1">
      <alignment vertical="top" wrapText="1"/>
    </xf>
    <xf numFmtId="2" fontId="21" fillId="0" borderId="1" xfId="1" applyNumberFormat="1" applyFont="1" applyFill="1" applyBorder="1" applyAlignment="1">
      <alignment horizontal="center" vertical="top" wrapText="1"/>
    </xf>
    <xf numFmtId="0" fontId="7" fillId="2" borderId="0" xfId="3" applyFont="1" applyFill="1" applyAlignment="1">
      <alignment horizontal="center" vertical="center" wrapText="1"/>
    </xf>
    <xf numFmtId="0" fontId="8" fillId="2" borderId="0" xfId="3" applyFont="1" applyFill="1" applyAlignment="1">
      <alignment horizontal="center" vertical="center" wrapText="1"/>
    </xf>
    <xf numFmtId="0" fontId="8" fillId="2" borderId="0" xfId="3" applyFont="1" applyFill="1" applyAlignment="1">
      <alignment horizontal="left" vertical="center" wrapText="1"/>
    </xf>
    <xf numFmtId="0" fontId="10" fillId="2" borderId="0" xfId="3" applyFont="1" applyFill="1" applyAlignment="1">
      <alignment horizontal="center" vertical="center" wrapText="1"/>
    </xf>
    <xf numFmtId="0" fontId="22" fillId="0" borderId="0" xfId="3" applyFont="1" applyBorder="1" applyAlignment="1">
      <alignment horizontal="center" vertical="top" wrapText="1"/>
    </xf>
    <xf numFmtId="0" fontId="7" fillId="2" borderId="0" xfId="3" applyFont="1" applyFill="1" applyBorder="1" applyAlignment="1">
      <alignment horizontal="center" vertical="center" wrapText="1"/>
    </xf>
    <xf numFmtId="0" fontId="5" fillId="0" borderId="0" xfId="3" applyFont="1" applyBorder="1" applyAlignment="1">
      <alignment horizontal="left" vertical="top" wrapText="1"/>
    </xf>
    <xf numFmtId="0" fontId="22" fillId="0" borderId="0" xfId="3" applyFont="1" applyBorder="1" applyAlignment="1">
      <alignment vertical="top" wrapText="1"/>
    </xf>
    <xf numFmtId="0" fontId="5" fillId="0" borderId="1" xfId="3" applyFont="1" applyBorder="1" applyAlignment="1">
      <alignment vertical="top" wrapText="1"/>
    </xf>
    <xf numFmtId="0" fontId="5" fillId="0" borderId="1" xfId="3" applyFont="1" applyFill="1" applyBorder="1" applyAlignment="1">
      <alignment horizontal="center" vertical="top" wrapText="1"/>
    </xf>
    <xf numFmtId="1" fontId="5" fillId="0" borderId="1" xfId="3" applyNumberFormat="1" applyFont="1" applyBorder="1" applyAlignment="1">
      <alignment horizontal="center" vertical="top" wrapText="1"/>
    </xf>
    <xf numFmtId="0" fontId="5" fillId="2" borderId="1" xfId="3" applyFont="1" applyFill="1" applyBorder="1" applyAlignment="1">
      <alignment horizontal="center" vertical="top" wrapText="1"/>
    </xf>
    <xf numFmtId="2" fontId="5" fillId="0" borderId="1" xfId="3" applyNumberFormat="1" applyFont="1" applyBorder="1" applyAlignment="1">
      <alignment horizontal="center" vertical="top" wrapText="1"/>
    </xf>
    <xf numFmtId="0" fontId="7" fillId="2" borderId="0" xfId="3" applyFont="1" applyFill="1" applyAlignment="1">
      <alignment horizontal="left" vertical="center" wrapText="1"/>
    </xf>
    <xf numFmtId="0" fontId="5" fillId="0" borderId="1" xfId="3" applyFont="1" applyFill="1" applyBorder="1" applyAlignment="1">
      <alignment vertical="top" wrapText="1"/>
    </xf>
    <xf numFmtId="0" fontId="8" fillId="0" borderId="1" xfId="3" applyFont="1" applyBorder="1" applyAlignment="1">
      <alignment horizontal="center" vertical="center" wrapText="1"/>
    </xf>
    <xf numFmtId="2" fontId="7" fillId="2" borderId="0" xfId="3" applyNumberFormat="1" applyFont="1" applyFill="1" applyAlignment="1">
      <alignment horizontal="center" vertical="center" wrapText="1"/>
    </xf>
    <xf numFmtId="0" fontId="7" fillId="2" borderId="1" xfId="3" applyFont="1" applyFill="1" applyBorder="1" applyAlignment="1">
      <alignment horizontal="center" vertical="center" wrapText="1"/>
    </xf>
    <xf numFmtId="0" fontId="23" fillId="0" borderId="0" xfId="3" applyFont="1" applyAlignment="1">
      <alignment vertical="top" wrapText="1"/>
    </xf>
    <xf numFmtId="0" fontId="24" fillId="2" borderId="1" xfId="3" applyFont="1" applyFill="1" applyBorder="1" applyAlignment="1">
      <alignment horizontal="center" vertical="top" wrapText="1"/>
    </xf>
    <xf numFmtId="0" fontId="25" fillId="0" borderId="0" xfId="3" applyFont="1" applyAlignment="1">
      <alignment vertical="top" wrapText="1"/>
    </xf>
    <xf numFmtId="0" fontId="21" fillId="0" borderId="1" xfId="3" applyFont="1" applyBorder="1" applyAlignment="1">
      <alignment horizontal="center" vertical="top" wrapText="1"/>
    </xf>
    <xf numFmtId="0" fontId="21" fillId="2" borderId="1" xfId="2" applyFont="1" applyFill="1" applyBorder="1" applyAlignment="1">
      <alignment horizontal="left" vertical="top" wrapText="1"/>
    </xf>
    <xf numFmtId="0" fontId="21" fillId="2" borderId="1" xfId="2" applyFont="1" applyFill="1" applyBorder="1" applyAlignment="1">
      <alignment horizontal="center" vertical="top" wrapText="1"/>
    </xf>
    <xf numFmtId="0" fontId="21" fillId="0" borderId="1" xfId="3" applyFont="1" applyBorder="1" applyAlignment="1">
      <alignment vertical="top" wrapText="1"/>
    </xf>
    <xf numFmtId="0" fontId="21" fillId="0" borderId="1" xfId="3" applyFont="1" applyFill="1" applyBorder="1" applyAlignment="1">
      <alignment horizontal="center" vertical="top" wrapText="1"/>
    </xf>
    <xf numFmtId="0" fontId="23" fillId="0" borderId="1" xfId="3" applyFont="1" applyBorder="1" applyAlignment="1">
      <alignment horizontal="center" vertical="top" wrapText="1"/>
    </xf>
    <xf numFmtId="0" fontId="23" fillId="0" borderId="1" xfId="3" applyFont="1" applyFill="1" applyBorder="1" applyAlignment="1">
      <alignment horizontal="center" vertical="top" wrapText="1"/>
    </xf>
    <xf numFmtId="0" fontId="23" fillId="0" borderId="1" xfId="3" applyFont="1" applyBorder="1" applyAlignment="1">
      <alignment vertical="top" wrapText="1"/>
    </xf>
    <xf numFmtId="0" fontId="23" fillId="0" borderId="1" xfId="3" applyFont="1" applyFill="1" applyBorder="1" applyAlignment="1">
      <alignment vertical="top" wrapText="1"/>
    </xf>
    <xf numFmtId="0" fontId="21" fillId="2" borderId="1" xfId="3" applyFont="1" applyFill="1" applyBorder="1" applyAlignment="1">
      <alignment horizontal="left" vertical="top" wrapText="1"/>
    </xf>
    <xf numFmtId="2" fontId="21" fillId="2" borderId="1" xfId="3" applyNumberFormat="1" applyFont="1" applyFill="1" applyBorder="1" applyAlignment="1">
      <alignment horizontal="center" vertical="top" wrapText="1"/>
    </xf>
    <xf numFmtId="1" fontId="23" fillId="0" borderId="1" xfId="3" applyNumberFormat="1" applyFont="1" applyBorder="1" applyAlignment="1">
      <alignment horizontal="center" vertical="top" wrapText="1"/>
    </xf>
    <xf numFmtId="0" fontId="21" fillId="0" borderId="0" xfId="3" applyFont="1" applyAlignment="1">
      <alignment vertical="top" wrapText="1"/>
    </xf>
    <xf numFmtId="0" fontId="21" fillId="0" borderId="1" xfId="3" applyFont="1" applyBorder="1" applyAlignment="1">
      <alignment horizontal="left" vertical="top" wrapText="1"/>
    </xf>
    <xf numFmtId="0" fontId="25" fillId="0" borderId="0" xfId="3" applyFont="1" applyAlignment="1">
      <alignment horizontal="left" vertical="top" wrapText="1"/>
    </xf>
    <xf numFmtId="0" fontId="21" fillId="0" borderId="1" xfId="3" applyFont="1" applyFill="1" applyBorder="1" applyAlignment="1">
      <alignment vertical="top" wrapText="1"/>
    </xf>
    <xf numFmtId="0" fontId="21" fillId="2" borderId="1" xfId="2" applyFont="1" applyFill="1" applyBorder="1" applyAlignment="1">
      <alignment vertical="top" wrapText="1"/>
    </xf>
    <xf numFmtId="0" fontId="23" fillId="0" borderId="1" xfId="3" applyFont="1" applyBorder="1" applyAlignment="1">
      <alignment horizontal="left" vertical="top" wrapText="1"/>
    </xf>
    <xf numFmtId="0" fontId="23" fillId="0" borderId="0" xfId="3" applyFont="1" applyAlignment="1">
      <alignment horizontal="center" vertical="top" wrapText="1"/>
    </xf>
    <xf numFmtId="0" fontId="23" fillId="0" borderId="0" xfId="3" applyFont="1" applyAlignment="1">
      <alignment horizontal="left" vertical="top" wrapText="1"/>
    </xf>
    <xf numFmtId="0" fontId="25" fillId="0" borderId="0" xfId="3" applyFont="1" applyAlignment="1">
      <alignment horizontal="center" vertical="top" wrapText="1"/>
    </xf>
    <xf numFmtId="0" fontId="21" fillId="0" borderId="0" xfId="1" applyFont="1" applyFill="1" applyAlignment="1">
      <alignment vertical="top"/>
    </xf>
    <xf numFmtId="0" fontId="26" fillId="0" borderId="3" xfId="0" applyFont="1" applyFill="1" applyBorder="1" applyAlignment="1">
      <alignment horizontal="center" vertical="top"/>
    </xf>
    <xf numFmtId="0" fontId="20" fillId="0" borderId="1" xfId="0" applyFont="1" applyFill="1" applyBorder="1" applyAlignment="1">
      <alignment horizontal="center" vertical="top" wrapText="1"/>
    </xf>
    <xf numFmtId="0" fontId="16" fillId="0" borderId="1" xfId="1" applyFont="1" applyFill="1" applyBorder="1" applyAlignment="1">
      <alignment vertical="top" wrapText="1"/>
    </xf>
    <xf numFmtId="0" fontId="16" fillId="0" borderId="1" xfId="0" applyFont="1" applyFill="1" applyBorder="1" applyAlignment="1">
      <alignment horizontal="center" vertical="top" wrapText="1"/>
    </xf>
    <xf numFmtId="22" fontId="16" fillId="0" borderId="1" xfId="1" applyNumberFormat="1" applyFont="1" applyFill="1" applyBorder="1" applyAlignment="1">
      <alignment horizontal="center" vertical="top" wrapText="1"/>
    </xf>
    <xf numFmtId="22" fontId="21" fillId="0" borderId="1" xfId="1" applyNumberFormat="1" applyFont="1" applyFill="1" applyBorder="1" applyAlignment="1">
      <alignment horizontal="center" vertical="top" wrapText="1"/>
    </xf>
    <xf numFmtId="0" fontId="16" fillId="0" borderId="0" xfId="0" applyFont="1" applyFill="1" applyAlignment="1">
      <alignment horizontal="center" vertical="top" wrapText="1"/>
    </xf>
    <xf numFmtId="2" fontId="21" fillId="0" borderId="0" xfId="0" applyNumberFormat="1" applyFont="1" applyFill="1" applyAlignment="1">
      <alignment vertical="top"/>
    </xf>
    <xf numFmtId="0" fontId="16" fillId="0" borderId="1" xfId="1" applyFont="1" applyFill="1" applyBorder="1" applyAlignment="1">
      <alignment horizontal="left" vertical="top" wrapText="1"/>
    </xf>
    <xf numFmtId="0" fontId="21" fillId="0" borderId="1" xfId="1" applyFont="1" applyFill="1" applyBorder="1" applyAlignment="1">
      <alignment horizontal="left" vertical="top" wrapText="1"/>
    </xf>
    <xf numFmtId="0" fontId="21" fillId="0" borderId="0" xfId="0" applyFont="1" applyFill="1" applyAlignment="1">
      <alignment horizontal="left" vertical="top"/>
    </xf>
    <xf numFmtId="0" fontId="29" fillId="0" borderId="0" xfId="0" applyFont="1" applyFill="1" applyAlignment="1">
      <alignment horizontal="center" vertical="top"/>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20" fillId="0" borderId="4" xfId="3" applyFont="1" applyFill="1" applyBorder="1" applyAlignment="1">
      <alignment horizontal="center" vertical="top" wrapText="1"/>
    </xf>
    <xf numFmtId="0" fontId="20" fillId="0" borderId="5" xfId="3" applyFont="1" applyFill="1" applyBorder="1" applyAlignment="1">
      <alignment horizontal="center" vertical="top" wrapText="1"/>
    </xf>
    <xf numFmtId="0" fontId="20" fillId="0" borderId="6" xfId="3" applyFont="1" applyFill="1" applyBorder="1" applyAlignment="1">
      <alignment horizontal="center" vertical="top" wrapText="1"/>
    </xf>
    <xf numFmtId="0" fontId="20" fillId="0" borderId="1" xfId="3" applyFont="1" applyBorder="1" applyAlignment="1">
      <alignment horizontal="center" vertical="top" wrapText="1"/>
    </xf>
    <xf numFmtId="0" fontId="3" fillId="2" borderId="1" xfId="3" applyFont="1" applyFill="1" applyBorder="1" applyAlignment="1">
      <alignment horizontal="center" vertical="center"/>
    </xf>
  </cellXfs>
  <cellStyles count="4">
    <cellStyle name="Normal" xfId="0" builtinId="0"/>
    <cellStyle name="Normal 2" xfId="1"/>
    <cellStyle name="Normal 2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8.xml"/><Relationship Id="rId13" Type="http://schemas.openxmlformats.org/officeDocument/2006/relationships/chartsheet" Target="chartsheets/sheet13.xml"/><Relationship Id="rId18" Type="http://schemas.openxmlformats.org/officeDocument/2006/relationships/worksheet" Target="worksheets/sheet2.xml"/><Relationship Id="rId26" Type="http://schemas.openxmlformats.org/officeDocument/2006/relationships/calcChain" Target="calcChain.xml"/><Relationship Id="rId3" Type="http://schemas.openxmlformats.org/officeDocument/2006/relationships/chartsheet" Target="chartsheets/sheet3.xml"/><Relationship Id="rId21" Type="http://schemas.openxmlformats.org/officeDocument/2006/relationships/worksheet" Target="worksheets/sheet5.xml"/><Relationship Id="rId7" Type="http://schemas.openxmlformats.org/officeDocument/2006/relationships/chartsheet" Target="chartsheets/sheet7.xml"/><Relationship Id="rId12" Type="http://schemas.openxmlformats.org/officeDocument/2006/relationships/chartsheet" Target="chartsheets/sheet12.xml"/><Relationship Id="rId17" Type="http://schemas.openxmlformats.org/officeDocument/2006/relationships/worksheet" Target="worksheets/sheet1.xml"/><Relationship Id="rId25" Type="http://schemas.openxmlformats.org/officeDocument/2006/relationships/sharedStrings" Target="sharedStrings.xml"/><Relationship Id="rId2" Type="http://schemas.openxmlformats.org/officeDocument/2006/relationships/chartsheet" Target="chartsheets/sheet2.xml"/><Relationship Id="rId16" Type="http://schemas.openxmlformats.org/officeDocument/2006/relationships/chartsheet" Target="chartsheets/sheet16.xml"/><Relationship Id="rId20" Type="http://schemas.openxmlformats.org/officeDocument/2006/relationships/worksheet" Target="worksheets/sheet4.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chartsheet" Target="chartsheets/sheet11.xml"/><Relationship Id="rId24" Type="http://schemas.openxmlformats.org/officeDocument/2006/relationships/styles" Target="styles.xml"/><Relationship Id="rId5" Type="http://schemas.openxmlformats.org/officeDocument/2006/relationships/chartsheet" Target="chartsheets/sheet5.xml"/><Relationship Id="rId15" Type="http://schemas.openxmlformats.org/officeDocument/2006/relationships/chartsheet" Target="chartsheets/sheet15.xml"/><Relationship Id="rId23" Type="http://schemas.openxmlformats.org/officeDocument/2006/relationships/theme" Target="theme/theme1.xml"/><Relationship Id="rId10" Type="http://schemas.openxmlformats.org/officeDocument/2006/relationships/chartsheet" Target="chartsheets/sheet10.xml"/><Relationship Id="rId19"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chartsheet" Target="chartsheets/sheet9.xml"/><Relationship Id="rId14" Type="http://schemas.openxmlformats.org/officeDocument/2006/relationships/chartsheet" Target="chartsheets/sheet14.xml"/><Relationship Id="rId22" Type="http://schemas.openxmlformats.org/officeDocument/2006/relationships/worksheet" Target="worksheets/sheet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Complex Unplanned Down Time Analysis (Cumulative for 5 Years)</a:t>
            </a:r>
          </a:p>
        </c:rich>
      </c:tx>
      <c:layout>
        <c:manualLayout>
          <c:xMode val="edge"/>
          <c:yMode val="edge"/>
          <c:x val="0.11375392171428098"/>
          <c:y val="2.0338983050847428E-2"/>
        </c:manualLayout>
      </c:layout>
      <c:overlay val="0"/>
      <c:spPr>
        <a:noFill/>
        <a:ln w="25400">
          <a:noFill/>
        </a:ln>
      </c:spPr>
    </c:title>
    <c:autoTitleDeleted val="0"/>
    <c:view3D>
      <c:rotX val="15"/>
      <c:rotY val="30"/>
      <c:rAngAx val="0"/>
      <c:perspective val="0"/>
    </c:view3D>
    <c:floor>
      <c:thickness val="0"/>
    </c:floor>
    <c:sideWall>
      <c:thickness val="0"/>
    </c:sideWall>
    <c:backWall>
      <c:thickness val="0"/>
    </c:backWall>
    <c:plotArea>
      <c:layout>
        <c:manualLayout>
          <c:layoutTarget val="inner"/>
          <c:xMode val="edge"/>
          <c:yMode val="edge"/>
          <c:x val="0.10134436401240951"/>
          <c:y val="0.26101694915254375"/>
          <c:w val="0.82730093071354704"/>
          <c:h val="0.53898305084745757"/>
        </c:manualLayout>
      </c:layout>
      <c:pie3DChart>
        <c:varyColors val="1"/>
        <c:ser>
          <c:idx val="0"/>
          <c:order val="0"/>
          <c:tx>
            <c:v>Ammonia-II Down Time Analysis</c:v>
          </c:tx>
          <c:spPr>
            <a:solidFill>
              <a:srgbClr val="9999FF"/>
            </a:solidFill>
            <a:ln w="12700">
              <a:solidFill>
                <a:srgbClr val="000000"/>
              </a:solidFill>
              <a:prstDash val="solid"/>
            </a:ln>
          </c:spPr>
          <c:dLbls>
            <c:dLbl>
              <c:idx val="0"/>
              <c:layout>
                <c:manualLayout>
                  <c:x val="-0.12207921786405446"/>
                  <c:y val="6.462244761777659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D911-4AE6-8C20-DC65BCB790E8}"/>
                </c:ext>
              </c:extLst>
            </c:dLbl>
            <c:dLbl>
              <c:idx val="1"/>
              <c:layout>
                <c:manualLayout>
                  <c:x val="-9.2202797297700739E-3"/>
                  <c:y val="-4.4834022865785902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D911-4AE6-8C20-DC65BCB790E8}"/>
                </c:ext>
              </c:extLst>
            </c:dLbl>
            <c:dLbl>
              <c:idx val="2"/>
              <c:layout>
                <c:manualLayout>
                  <c:x val="6.3329451967418404E-2"/>
                  <c:y val="-2.502620223319542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D911-4AE6-8C20-DC65BCB790E8}"/>
                </c:ext>
              </c:extLst>
            </c:dLbl>
            <c:dLbl>
              <c:idx val="3"/>
              <c:layout>
                <c:manualLayout>
                  <c:x val="-1.4713145344939461E-2"/>
                  <c:y val="-2.1411272743449599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D911-4AE6-8C20-DC65BCB790E8}"/>
                </c:ext>
              </c:extLst>
            </c:dLbl>
            <c:dLbl>
              <c:idx val="4"/>
              <c:numFmt formatCode="0%" sourceLinked="0"/>
              <c:spPr>
                <a:noFill/>
                <a:ln w="25400">
                  <a:noFill/>
                </a:ln>
              </c:spPr>
              <c:txPr>
                <a:bodyPr/>
                <a:lstStyle/>
                <a:p>
                  <a:pPr>
                    <a:defRPr sz="1725" b="0" i="0" u="none" strike="noStrike" baseline="0">
                      <a:solidFill>
                        <a:srgbClr val="000000"/>
                      </a:solidFill>
                      <a:latin typeface="Arial"/>
                      <a:ea typeface="Arial"/>
                      <a:cs typeface="Arial"/>
                    </a:defRPr>
                  </a:pPr>
                  <a:endParaRPr lang="en-US"/>
                </a:p>
              </c:txPr>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D911-4AE6-8C20-DC65BCB790E8}"/>
                </c:ext>
              </c:extLst>
            </c:dLbl>
            <c:numFmt formatCode="0%" sourceLinked="0"/>
            <c:spPr>
              <a:noFill/>
              <a:ln w="25400">
                <a:noFill/>
              </a:ln>
            </c:spPr>
            <c:txPr>
              <a:bodyPr/>
              <a:lstStyle/>
              <a:p>
                <a:pPr>
                  <a:defRPr sz="14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Lit>
              <c:formatCode>General</c:formatCode>
              <c:ptCount val="1"/>
              <c:pt idx="0">
                <c:v>0</c:v>
              </c:pt>
            </c:numLit>
          </c:val>
          <c:extLst xmlns:c16r2="http://schemas.microsoft.com/office/drawing/2015/06/chart">
            <c:ext xmlns:c16="http://schemas.microsoft.com/office/drawing/2014/chart" uri="{C3380CC4-5D6E-409C-BE32-E72D297353CC}">
              <c16:uniqueId val="{00000005-D911-4AE6-8C20-DC65BCB790E8}"/>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Complex Urea Downtime Analysis (Cumulative for 5 Years)</a:t>
            </a:r>
          </a:p>
        </c:rich>
      </c:tx>
      <c:layout>
        <c:manualLayout>
          <c:xMode val="edge"/>
          <c:yMode val="edge"/>
          <c:x val="0.11685621983156655"/>
          <c:y val="2.0338983050847428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8614270941054809"/>
          <c:y val="0.26101694915254375"/>
          <c:w val="0.79317476732161318"/>
          <c:h val="0.5152542372881378"/>
        </c:manualLayout>
      </c:layout>
      <c:pie3DChart>
        <c:varyColors val="1"/>
        <c:ser>
          <c:idx val="0"/>
          <c:order val="0"/>
          <c:spPr>
            <a:solidFill>
              <a:srgbClr val="9999FF"/>
            </a:solidFill>
            <a:ln w="12700">
              <a:solidFill>
                <a:srgbClr val="000000"/>
              </a:solidFill>
              <a:prstDash val="solid"/>
            </a:ln>
          </c:spPr>
          <c:dLbls>
            <c:dLbl>
              <c:idx val="0"/>
              <c:layout>
                <c:manualLayout>
                  <c:x val="-3.711823509134779E-2"/>
                  <c:y val="0.12951501401307888"/>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889F-414E-9695-053283D26277}"/>
                </c:ext>
              </c:extLst>
            </c:dLbl>
            <c:dLbl>
              <c:idx val="1"/>
              <c:layout>
                <c:manualLayout>
                  <c:x val="2.7921406411582209E-2"/>
                  <c:y val="6.6742826638195737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889F-414E-9695-053283D26277}"/>
                </c:ext>
              </c:extLst>
            </c:dLbl>
            <c:dLbl>
              <c:idx val="2"/>
              <c:layout>
                <c:manualLayout>
                  <c:x val="0.19110000081427259"/>
                  <c:y val="-8.7948218337114609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889F-414E-9695-053283D26277}"/>
                </c:ext>
              </c:extLst>
            </c:dLbl>
            <c:dLbl>
              <c:idx val="3"/>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889F-414E-9695-053283D26277}"/>
                </c:ext>
              </c:extLst>
            </c:dLbl>
            <c:dLbl>
              <c:idx val="4"/>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889F-414E-9695-053283D26277}"/>
                </c:ext>
              </c:extLst>
            </c:dLbl>
            <c:numFmt formatCode="0%" sourceLinked="0"/>
            <c:spPr>
              <a:noFill/>
              <a:ln w="25400">
                <a:noFill/>
              </a:ln>
            </c:spPr>
            <c:txPr>
              <a:bodyPr/>
              <a:lstStyle/>
              <a:p>
                <a:pPr>
                  <a:defRPr sz="13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Lit>
              <c:formatCode>General</c:formatCode>
              <c:ptCount val="1"/>
              <c:pt idx="0">
                <c:v>0</c:v>
              </c:pt>
            </c:numLit>
          </c:val>
          <c:extLst xmlns:c16r2="http://schemas.microsoft.com/office/drawing/2015/06/chart">
            <c:ext xmlns:c16="http://schemas.microsoft.com/office/drawing/2014/chart" uri="{C3380CC4-5D6E-409C-BE32-E72D297353CC}">
              <c16:uniqueId val="{00000005-889F-414E-9695-053283D26277}"/>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Complex Urea Unplanned Downtime Analysis (Cumulative for 5 Years)</a:t>
            </a:r>
          </a:p>
        </c:rich>
      </c:tx>
      <c:layout>
        <c:manualLayout>
          <c:xMode val="edge"/>
          <c:yMode val="edge"/>
          <c:x val="0.12099277268476846"/>
          <c:y val="2.0338983050847428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25232678386763396"/>
          <c:y val="0.31864406779661153"/>
          <c:w val="0.68562564632885636"/>
          <c:h val="0.44576271186440797"/>
        </c:manualLayout>
      </c:layout>
      <c:pie3DChart>
        <c:varyColors val="1"/>
        <c:ser>
          <c:idx val="0"/>
          <c:order val="0"/>
          <c:spPr>
            <a:solidFill>
              <a:srgbClr val="9999FF"/>
            </a:solidFill>
            <a:ln w="12700">
              <a:solidFill>
                <a:srgbClr val="000000"/>
              </a:solidFill>
              <a:prstDash val="solid"/>
            </a:ln>
          </c:spPr>
          <c:dLbls>
            <c:dLbl>
              <c:idx val="0"/>
              <c:layout>
                <c:manualLayout>
                  <c:x val="-3.1284134984678205E-2"/>
                  <c:y val="6.4058543529516482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4BF3-4B43-BC70-AB30C2EE5D3C}"/>
                </c:ext>
              </c:extLst>
            </c:dLbl>
            <c:dLbl>
              <c:idx val="1"/>
              <c:layout>
                <c:manualLayout>
                  <c:x val="1.7728776664033843E-2"/>
                  <c:y val="-3.0626985186173874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4BF3-4B43-BC70-AB30C2EE5D3C}"/>
                </c:ext>
              </c:extLst>
            </c:dLbl>
            <c:dLbl>
              <c:idx val="2"/>
              <c:layout>
                <c:manualLayout>
                  <c:x val="-2.6101344364012451E-2"/>
                  <c:y val="-0.11067698741047199"/>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4BF3-4B43-BC70-AB30C2EE5D3C}"/>
                </c:ext>
              </c:extLst>
            </c:dLbl>
            <c:dLbl>
              <c:idx val="3"/>
              <c:layout>
                <c:manualLayout>
                  <c:x val="0.11629875117730262"/>
                  <c:y val="-6.81941367498554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4BF3-4B43-BC70-AB30C2EE5D3C}"/>
                </c:ext>
              </c:extLst>
            </c:dLbl>
            <c:dLbl>
              <c:idx val="4"/>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4BF3-4B43-BC70-AB30C2EE5D3C}"/>
                </c:ext>
              </c:extLst>
            </c:dLbl>
            <c:numFmt formatCode="0%" sourceLinked="0"/>
            <c:spPr>
              <a:noFill/>
              <a:ln w="25400">
                <a:noFill/>
              </a:ln>
            </c:spPr>
            <c:txPr>
              <a:bodyPr/>
              <a:lstStyle/>
              <a:p>
                <a:pPr>
                  <a:defRPr sz="13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Lit>
              <c:formatCode>General</c:formatCode>
              <c:ptCount val="1"/>
              <c:pt idx="0">
                <c:v>0</c:v>
              </c:pt>
            </c:numLit>
          </c:val>
          <c:extLst xmlns:c16r2="http://schemas.microsoft.com/office/drawing/2015/06/chart">
            <c:ext xmlns:c16="http://schemas.microsoft.com/office/drawing/2014/chart" uri="{C3380CC4-5D6E-409C-BE32-E72D297353CC}">
              <c16:uniqueId val="{00000005-4BF3-4B43-BC70-AB30C2EE5D3C}"/>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Complex Urea Interuptions Analysis (Cumulative for 5 Years)</a:t>
            </a:r>
          </a:p>
        </c:rich>
      </c:tx>
      <c:layout>
        <c:manualLayout>
          <c:xMode val="edge"/>
          <c:yMode val="edge"/>
          <c:x val="0.10444679431719206"/>
          <c:y val="2.0338983050847428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5718717683557393"/>
          <c:y val="0.27796610169491665"/>
          <c:w val="0.80041365046535651"/>
          <c:h val="0.52033898305084747"/>
        </c:manualLayout>
      </c:layout>
      <c:pie3DChart>
        <c:varyColors val="1"/>
        <c:ser>
          <c:idx val="0"/>
          <c:order val="0"/>
          <c:spPr>
            <a:solidFill>
              <a:srgbClr val="9999FF"/>
            </a:solidFill>
            <a:ln w="12700">
              <a:solidFill>
                <a:srgbClr val="000000"/>
              </a:solidFill>
              <a:prstDash val="solid"/>
            </a:ln>
          </c:spPr>
          <c:dLbls>
            <c:dLbl>
              <c:idx val="0"/>
              <c:layout>
                <c:manualLayout>
                  <c:x val="-0.10331609789727651"/>
                  <c:y val="-0.14336883313314649"/>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4D8A-4B9B-A65B-56BBB2922A8C}"/>
                </c:ext>
              </c:extLst>
            </c:dLbl>
            <c:dLbl>
              <c:idx val="1"/>
              <c:layout>
                <c:manualLayout>
                  <c:x val="-2.0520645881002119E-2"/>
                  <c:y val="3.468641843498381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4D8A-4B9B-A65B-56BBB2922A8C}"/>
                </c:ext>
              </c:extLst>
            </c:dLbl>
            <c:dLbl>
              <c:idx val="2"/>
              <c:layout>
                <c:manualLayout>
                  <c:x val="2.1716649431230597E-2"/>
                  <c:y val="-5.1077361092575262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4D8A-4B9B-A65B-56BBB2922A8C}"/>
                </c:ext>
              </c:extLst>
            </c:dLbl>
            <c:dLbl>
              <c:idx val="3"/>
              <c:layout>
                <c:manualLayout>
                  <c:x val="3.9430769189011797E-2"/>
                  <c:y val="-0.16769144534899241"/>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4D8A-4B9B-A65B-56BBB2922A8C}"/>
                </c:ext>
              </c:extLst>
            </c:dLbl>
            <c:dLbl>
              <c:idx val="4"/>
              <c:layout>
                <c:manualLayout>
                  <c:x val="0.17667174229901667"/>
                  <c:y val="-8.367845544730656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4D8A-4B9B-A65B-56BBB2922A8C}"/>
                </c:ext>
              </c:extLst>
            </c:dLbl>
            <c:numFmt formatCode="0%" sourceLinked="0"/>
            <c:spPr>
              <a:noFill/>
              <a:ln w="25400">
                <a:noFill/>
              </a:ln>
            </c:spPr>
            <c:txPr>
              <a:bodyPr/>
              <a:lstStyle/>
              <a:p>
                <a:pPr>
                  <a:defRPr sz="13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Lit>
              <c:formatCode>General</c:formatCode>
              <c:ptCount val="1"/>
              <c:pt idx="0">
                <c:v>0</c:v>
              </c:pt>
            </c:numLit>
          </c:val>
          <c:extLst xmlns:c16r2="http://schemas.microsoft.com/office/drawing/2015/06/chart">
            <c:ext xmlns:c16="http://schemas.microsoft.com/office/drawing/2014/chart" uri="{C3380CC4-5D6E-409C-BE32-E72D297353CC}">
              <c16:uniqueId val="{00000005-4D8A-4B9B-A65B-56BBB2922A8C}"/>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Urea-I Unplanned Downtime Analysis (Cumulative for 5 Years)</a:t>
            </a:r>
          </a:p>
        </c:rich>
      </c:tx>
      <c:layout>
        <c:manualLayout>
          <c:xMode val="edge"/>
          <c:yMode val="edge"/>
          <c:x val="0.14064116569224641"/>
          <c:y val="2.0338983050847428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9131334022750776"/>
          <c:y val="0.35762711864406782"/>
          <c:w val="0.73836608066184051"/>
          <c:h val="0.47966101694915281"/>
        </c:manualLayout>
      </c:layout>
      <c:pie3DChart>
        <c:varyColors val="1"/>
        <c:ser>
          <c:idx val="0"/>
          <c:order val="0"/>
          <c:spPr>
            <a:solidFill>
              <a:srgbClr val="9999FF"/>
            </a:solidFill>
            <a:ln w="12700">
              <a:solidFill>
                <a:srgbClr val="000000"/>
              </a:solidFill>
              <a:prstDash val="solid"/>
            </a:ln>
          </c:spPr>
          <c:dLbls>
            <c:dLbl>
              <c:idx val="1"/>
              <c:layout>
                <c:manualLayout>
                  <c:x val="1.0008604146818785E-2"/>
                  <c:y val="-2.8514257751679411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A240-4DA1-9EF7-3B4C3BBBEADF}"/>
                </c:ext>
              </c:extLst>
            </c:dLbl>
            <c:dLbl>
              <c:idx val="2"/>
              <c:layout>
                <c:manualLayout>
                  <c:x val="-1.4163782784649337E-2"/>
                  <c:y val="-0.14165897059477736"/>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A240-4DA1-9EF7-3B4C3BBBEADF}"/>
                </c:ext>
              </c:extLst>
            </c:dLbl>
            <c:dLbl>
              <c:idx val="3"/>
              <c:layout>
                <c:manualLayout>
                  <c:x val="8.5086272178749228E-2"/>
                  <c:y val="-2.356670670403490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A240-4DA1-9EF7-3B4C3BBBEADF}"/>
                </c:ext>
              </c:extLst>
            </c:dLbl>
            <c:dLbl>
              <c:idx val="4"/>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A240-4DA1-9EF7-3B4C3BBBEADF}"/>
                </c:ext>
              </c:extLst>
            </c:dLbl>
            <c:numFmt formatCode="0%" sourceLinked="0"/>
            <c:spPr>
              <a:noFill/>
              <a:ln w="25400">
                <a:noFill/>
              </a:ln>
            </c:spPr>
            <c:txPr>
              <a:bodyPr/>
              <a:lstStyle/>
              <a:p>
                <a:pPr>
                  <a:defRPr sz="13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Lit>
              <c:formatCode>General</c:formatCode>
              <c:ptCount val="1"/>
              <c:pt idx="0">
                <c:v>0</c:v>
              </c:pt>
            </c:numLit>
          </c:val>
          <c:extLst xmlns:c16r2="http://schemas.microsoft.com/office/drawing/2015/06/chart">
            <c:ext xmlns:c16="http://schemas.microsoft.com/office/drawing/2014/chart" uri="{C3380CC4-5D6E-409C-BE32-E72D297353CC}">
              <c16:uniqueId val="{00000004-A240-4DA1-9EF7-3B4C3BBBEADF}"/>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Urea-I Plant Interuptions Analysis (Cumulative for 5 Years)</a:t>
            </a:r>
          </a:p>
        </c:rich>
      </c:tx>
      <c:layout>
        <c:manualLayout>
          <c:xMode val="edge"/>
          <c:yMode val="edge"/>
          <c:x val="0.11892449625816752"/>
          <c:y val="2.0338983050847428E-2"/>
        </c:manualLayout>
      </c:layout>
      <c:overlay val="0"/>
      <c:spPr>
        <a:noFill/>
        <a:ln w="25400">
          <a:noFill/>
        </a:ln>
      </c:spPr>
    </c:title>
    <c:autoTitleDeleted val="0"/>
    <c:view3D>
      <c:rotX val="15"/>
      <c:rotY val="350"/>
      <c:rAngAx val="0"/>
      <c:perspective val="0"/>
    </c:view3D>
    <c:floor>
      <c:thickness val="0"/>
    </c:floor>
    <c:sideWall>
      <c:thickness val="0"/>
    </c:sideWall>
    <c:backWall>
      <c:thickness val="0"/>
    </c:backWall>
    <c:plotArea>
      <c:layout>
        <c:manualLayout>
          <c:layoutTarget val="inner"/>
          <c:xMode val="edge"/>
          <c:yMode val="edge"/>
          <c:x val="0.15925542916235852"/>
          <c:y val="0.23559322033898306"/>
          <c:w val="0.80661840744571045"/>
          <c:h val="0.52372881355932577"/>
        </c:manualLayout>
      </c:layout>
      <c:pie3DChart>
        <c:varyColors val="1"/>
        <c:ser>
          <c:idx val="0"/>
          <c:order val="0"/>
          <c:spPr>
            <a:solidFill>
              <a:srgbClr val="9999FF"/>
            </a:solidFill>
            <a:ln w="12700">
              <a:solidFill>
                <a:srgbClr val="000000"/>
              </a:solidFill>
              <a:prstDash val="solid"/>
            </a:ln>
          </c:spPr>
          <c:dLbls>
            <c:dLbl>
              <c:idx val="0"/>
              <c:layout>
                <c:manualLayout>
                  <c:x val="-0.12659745349825074"/>
                  <c:y val="-4.8169046665776774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416E-4644-9882-F233D33C5C1B}"/>
                </c:ext>
              </c:extLst>
            </c:dLbl>
            <c:dLbl>
              <c:idx val="1"/>
              <c:layout>
                <c:manualLayout>
                  <c:x val="-7.1147880041364875E-3"/>
                  <c:y val="7.1114017527470194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416E-4644-9882-F233D33C5C1B}"/>
                </c:ext>
              </c:extLst>
            </c:dLbl>
            <c:dLbl>
              <c:idx val="2"/>
              <c:layout>
                <c:manualLayout>
                  <c:x val="4.5729113230029303E-2"/>
                  <c:y val="6.484861426220041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416E-4644-9882-F233D33C5C1B}"/>
                </c:ext>
              </c:extLst>
            </c:dLbl>
            <c:dLbl>
              <c:idx val="3"/>
              <c:layout>
                <c:manualLayout>
                  <c:x val="5.5375963216593924E-3"/>
                  <c:y val="-4.815623470794981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416E-4644-9882-F233D33C5C1B}"/>
                </c:ext>
              </c:extLst>
            </c:dLbl>
            <c:dLbl>
              <c:idx val="4"/>
              <c:layout>
                <c:manualLayout>
                  <c:x val="0.16945848159879806"/>
                  <c:y val="-0.10393113572667829"/>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416E-4644-9882-F233D33C5C1B}"/>
                </c:ext>
              </c:extLst>
            </c:dLbl>
            <c:numFmt formatCode="0%" sourceLinked="0"/>
            <c:spPr>
              <a:noFill/>
              <a:ln w="25400">
                <a:noFill/>
              </a:ln>
            </c:spPr>
            <c:txPr>
              <a:bodyPr/>
              <a:lstStyle/>
              <a:p>
                <a:pPr>
                  <a:defRPr sz="13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Lit>
              <c:formatCode>General</c:formatCode>
              <c:ptCount val="1"/>
              <c:pt idx="0">
                <c:v>0</c:v>
              </c:pt>
            </c:numLit>
          </c:val>
          <c:extLst xmlns:c16r2="http://schemas.microsoft.com/office/drawing/2015/06/chart">
            <c:ext xmlns:c16="http://schemas.microsoft.com/office/drawing/2014/chart" uri="{C3380CC4-5D6E-409C-BE32-E72D297353CC}">
              <c16:uniqueId val="{00000005-416E-4644-9882-F233D33C5C1B}"/>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Urea-II Unplanned Downtime Analysis (Cumulative for 5 Years)</a:t>
            </a:r>
          </a:p>
        </c:rich>
      </c:tx>
      <c:layout>
        <c:manualLayout>
          <c:xMode val="edge"/>
          <c:yMode val="edge"/>
          <c:x val="0.13650461283904439"/>
          <c:y val="2.0338983050847428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9027921406411583"/>
          <c:y val="0.3949152542372894"/>
          <c:w val="0.7404343329886246"/>
          <c:h val="0.48135593220338985"/>
        </c:manualLayout>
      </c:layout>
      <c:pie3DChart>
        <c:varyColors val="1"/>
        <c:ser>
          <c:idx val="0"/>
          <c:order val="0"/>
          <c:spPr>
            <a:solidFill>
              <a:srgbClr val="9999FF"/>
            </a:solidFill>
            <a:ln w="12700">
              <a:solidFill>
                <a:srgbClr val="000000"/>
              </a:solidFill>
              <a:prstDash val="solid"/>
            </a:ln>
          </c:spPr>
          <c:dLbls>
            <c:dLbl>
              <c:idx val="0"/>
              <c:layout>
                <c:manualLayout>
                  <c:x val="-3.6278991496280152E-2"/>
                  <c:y val="7.008158725921981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7098-4677-A73B-0E55937777F9}"/>
                </c:ext>
              </c:extLst>
            </c:dLbl>
            <c:dLbl>
              <c:idx val="1"/>
              <c:layout>
                <c:manualLayout>
                  <c:x val="1.162032098624694E-2"/>
                  <c:y val="-4.9545620356777474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7098-4677-A73B-0E55937777F9}"/>
                </c:ext>
              </c:extLst>
            </c:dLbl>
            <c:dLbl>
              <c:idx val="2"/>
              <c:layout>
                <c:manualLayout>
                  <c:x val="-2.9909642887193538E-2"/>
                  <c:y val="-0.12252644690600169"/>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7098-4677-A73B-0E55937777F9}"/>
                </c:ext>
              </c:extLst>
            </c:dLbl>
            <c:dLbl>
              <c:idx val="3"/>
              <c:layout>
                <c:manualLayout>
                  <c:x val="0.12936554595618677"/>
                  <c:y val="-3.9038213443658612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7098-4677-A73B-0E55937777F9}"/>
                </c:ext>
              </c:extLst>
            </c:dLbl>
            <c:dLbl>
              <c:idx val="4"/>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7098-4677-A73B-0E55937777F9}"/>
                </c:ext>
              </c:extLst>
            </c:dLbl>
            <c:numFmt formatCode="0%" sourceLinked="0"/>
            <c:spPr>
              <a:noFill/>
              <a:ln w="25400">
                <a:noFill/>
              </a:ln>
            </c:spPr>
            <c:txPr>
              <a:bodyPr/>
              <a:lstStyle/>
              <a:p>
                <a:pPr>
                  <a:defRPr sz="13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Lit>
              <c:formatCode>General</c:formatCode>
              <c:ptCount val="1"/>
              <c:pt idx="0">
                <c:v>0</c:v>
              </c:pt>
            </c:numLit>
          </c:val>
          <c:extLst xmlns:c16r2="http://schemas.microsoft.com/office/drawing/2015/06/chart">
            <c:ext xmlns:c16="http://schemas.microsoft.com/office/drawing/2014/chart" uri="{C3380CC4-5D6E-409C-BE32-E72D297353CC}">
              <c16:uniqueId val="{00000005-7098-4677-A73B-0E55937777F9}"/>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Urea-II Plant Interuptions Analysis (Cumulative for 5 Years)</a:t>
            </a:r>
          </a:p>
        </c:rich>
      </c:tx>
      <c:layout>
        <c:manualLayout>
          <c:xMode val="edge"/>
          <c:yMode val="edge"/>
          <c:x val="0.11478805992758119"/>
          <c:y val="2.0338983050847428E-2"/>
        </c:manualLayout>
      </c:layout>
      <c:overlay val="0"/>
      <c:spPr>
        <a:noFill/>
        <a:ln w="25400">
          <a:noFill/>
        </a:ln>
      </c:spPr>
    </c:title>
    <c:autoTitleDeleted val="0"/>
    <c:view3D>
      <c:rotX val="15"/>
      <c:rotY val="50"/>
      <c:rAngAx val="0"/>
      <c:perspective val="0"/>
    </c:view3D>
    <c:floor>
      <c:thickness val="0"/>
    </c:floor>
    <c:sideWall>
      <c:thickness val="0"/>
    </c:sideWall>
    <c:backWall>
      <c:thickness val="0"/>
    </c:backWall>
    <c:plotArea>
      <c:layout>
        <c:manualLayout>
          <c:layoutTarget val="inner"/>
          <c:xMode val="edge"/>
          <c:yMode val="edge"/>
          <c:x val="0.17993795243019742"/>
          <c:y val="0.28983050847457631"/>
          <c:w val="0.71561530506721749"/>
          <c:h val="0.46440677966101801"/>
        </c:manualLayout>
      </c:layout>
      <c:pie3DChart>
        <c:varyColors val="1"/>
        <c:ser>
          <c:idx val="0"/>
          <c:order val="0"/>
          <c:spPr>
            <a:solidFill>
              <a:srgbClr val="9999FF"/>
            </a:solidFill>
            <a:ln w="12700">
              <a:solidFill>
                <a:srgbClr val="000000"/>
              </a:solidFill>
              <a:prstDash val="solid"/>
            </a:ln>
          </c:spPr>
          <c:dLbls>
            <c:dLbl>
              <c:idx val="0"/>
              <c:layout>
                <c:manualLayout>
                  <c:x val="-4.2475062902555975E-2"/>
                  <c:y val="7.7064460162818912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4E84-4C8B-BE86-221C632A7406}"/>
                </c:ext>
              </c:extLst>
            </c:dLbl>
            <c:dLbl>
              <c:idx val="1"/>
              <c:layout>
                <c:manualLayout>
                  <c:x val="2.8429946773716464E-2"/>
                  <c:y val="3.7944748431869972E-3"/>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4E84-4C8B-BE86-221C632A7406}"/>
                </c:ext>
              </c:extLst>
            </c:dLbl>
            <c:dLbl>
              <c:idx val="2"/>
              <c:layout>
                <c:manualLayout>
                  <c:x val="-1.0282525439232283E-2"/>
                  <c:y val="-7.4374660794519334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4E84-4C8B-BE86-221C632A7406}"/>
                </c:ext>
              </c:extLst>
            </c:dLbl>
            <c:dLbl>
              <c:idx val="3"/>
              <c:layout>
                <c:manualLayout>
                  <c:x val="-9.1213618980150679E-2"/>
                  <c:y val="-5.1582365763601555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4E84-4C8B-BE86-221C632A7406}"/>
                </c:ext>
              </c:extLst>
            </c:dLbl>
            <c:dLbl>
              <c:idx val="4"/>
              <c:layout>
                <c:manualLayout>
                  <c:x val="-3.692650104362602E-2"/>
                  <c:y val="-3.2278482138885171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4E84-4C8B-BE86-221C632A7406}"/>
                </c:ext>
              </c:extLst>
            </c:dLbl>
            <c:numFmt formatCode="0%" sourceLinked="0"/>
            <c:spPr>
              <a:noFill/>
              <a:ln w="25400">
                <a:noFill/>
              </a:ln>
            </c:spPr>
            <c:txPr>
              <a:bodyPr/>
              <a:lstStyle/>
              <a:p>
                <a:pPr>
                  <a:defRPr sz="15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Lit>
              <c:formatCode>General</c:formatCode>
              <c:ptCount val="1"/>
              <c:pt idx="0">
                <c:v>0</c:v>
              </c:pt>
            </c:numLit>
          </c:val>
          <c:extLst xmlns:c16r2="http://schemas.microsoft.com/office/drawing/2015/06/chart">
            <c:ext xmlns:c16="http://schemas.microsoft.com/office/drawing/2014/chart" uri="{C3380CC4-5D6E-409C-BE32-E72D297353CC}">
              <c16:uniqueId val="{00000005-4E84-4C8B-BE86-221C632A7406}"/>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Complex Interuptions Analysis (Cumulative for 5 Years)</a:t>
            </a:r>
          </a:p>
        </c:rich>
      </c:tx>
      <c:layout>
        <c:manualLayout>
          <c:xMode val="edge"/>
          <c:yMode val="edge"/>
          <c:x val="0.13753877973112721"/>
          <c:y val="2.0338983050847428E-2"/>
        </c:manualLayout>
      </c:layout>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6.8252326783867626E-2"/>
          <c:y val="0.20677966101694914"/>
          <c:w val="0.89555325749741466"/>
          <c:h val="0.58305084745762659"/>
        </c:manualLayout>
      </c:layout>
      <c:pie3DChart>
        <c:varyColors val="1"/>
        <c:ser>
          <c:idx val="0"/>
          <c:order val="0"/>
          <c:tx>
            <c:v>Ammonia-II Down Time Analysis</c:v>
          </c:tx>
          <c:spPr>
            <a:solidFill>
              <a:srgbClr val="9999FF"/>
            </a:solidFill>
            <a:ln w="12700">
              <a:solidFill>
                <a:srgbClr val="000000"/>
              </a:solidFill>
              <a:prstDash val="solid"/>
            </a:ln>
          </c:spPr>
          <c:dLbls>
            <c:dLbl>
              <c:idx val="0"/>
              <c:layout>
                <c:manualLayout>
                  <c:x val="-0.17627459442440441"/>
                  <c:y val="-9.5716001601494738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E0C1-4993-83CB-9DF91F273139}"/>
                </c:ext>
              </c:extLst>
            </c:dLbl>
            <c:dLbl>
              <c:idx val="1"/>
              <c:layout>
                <c:manualLayout>
                  <c:x val="-4.6025508445363669E-2"/>
                  <c:y val="6.171164197695650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E0C1-4993-83CB-9DF91F273139}"/>
                </c:ext>
              </c:extLst>
            </c:dLbl>
            <c:dLbl>
              <c:idx val="2"/>
              <c:layout>
                <c:manualLayout>
                  <c:x val="8.1695966907963297E-2"/>
                  <c:y val="0.13889479069353616"/>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E0C1-4993-83CB-9DF91F273139}"/>
                </c:ext>
              </c:extLst>
            </c:dLbl>
            <c:dLbl>
              <c:idx val="3"/>
              <c:layout>
                <c:manualLayout>
                  <c:x val="4.1365046535677408E-3"/>
                  <c:y val="-4.759126295653749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E0C1-4993-83CB-9DF91F273139}"/>
                </c:ext>
              </c:extLst>
            </c:dLbl>
            <c:dLbl>
              <c:idx val="4"/>
              <c:layout>
                <c:manualLayout>
                  <c:x val="0.14625877039413521"/>
                  <c:y val="-6.5832643800881038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E0C1-4993-83CB-9DF91F273139}"/>
                </c:ext>
              </c:extLst>
            </c:dLbl>
            <c:numFmt formatCode="0%" sourceLinked="0"/>
            <c:spPr>
              <a:noFill/>
              <a:ln w="25400">
                <a:noFill/>
              </a:ln>
            </c:spPr>
            <c:txPr>
              <a:bodyPr/>
              <a:lstStyle/>
              <a:p>
                <a:pPr>
                  <a:defRPr sz="14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Lit>
              <c:formatCode>General</c:formatCode>
              <c:ptCount val="1"/>
              <c:pt idx="0">
                <c:v>0</c:v>
              </c:pt>
            </c:numLit>
          </c:val>
          <c:extLst xmlns:c16r2="http://schemas.microsoft.com/office/drawing/2015/06/chart">
            <c:ext xmlns:c16="http://schemas.microsoft.com/office/drawing/2014/chart" uri="{C3380CC4-5D6E-409C-BE32-E72D297353CC}">
              <c16:uniqueId val="{00000005-E0C1-4993-83CB-9DF91F273139}"/>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Complex Ammonia Down Time Analysis (Cumulative for 5 Years)</a:t>
            </a:r>
          </a:p>
        </c:rich>
      </c:tx>
      <c:layout>
        <c:manualLayout>
          <c:xMode val="edge"/>
          <c:yMode val="edge"/>
          <c:x val="0.12099277268476846"/>
          <c:y val="2.0338983050847428E-2"/>
        </c:manualLayout>
      </c:layout>
      <c:overlay val="0"/>
      <c:spPr>
        <a:noFill/>
        <a:ln w="25400">
          <a:noFill/>
        </a:ln>
      </c:spPr>
    </c:title>
    <c:autoTitleDeleted val="0"/>
    <c:view3D>
      <c:rotX val="15"/>
      <c:rotY val="30"/>
      <c:rAngAx val="0"/>
      <c:perspective val="0"/>
    </c:view3D>
    <c:floor>
      <c:thickness val="0"/>
    </c:floor>
    <c:sideWall>
      <c:thickness val="0"/>
    </c:sideWall>
    <c:backWall>
      <c:thickness val="0"/>
    </c:backWall>
    <c:plotArea>
      <c:layout>
        <c:manualLayout>
          <c:layoutTarget val="inner"/>
          <c:xMode val="edge"/>
          <c:yMode val="edge"/>
          <c:x val="0.20579110651499558"/>
          <c:y val="0.27796610169491665"/>
          <c:w val="0.70941054808686466"/>
          <c:h val="0.46101694915254404"/>
        </c:manualLayout>
      </c:layout>
      <c:pie3DChart>
        <c:varyColors val="1"/>
        <c:ser>
          <c:idx val="0"/>
          <c:order val="0"/>
          <c:tx>
            <c:v>Ammonia-II Down Time Analysis</c:v>
          </c:tx>
          <c:spPr>
            <a:solidFill>
              <a:srgbClr val="9999FF"/>
            </a:solidFill>
            <a:ln w="12700">
              <a:solidFill>
                <a:srgbClr val="000000"/>
              </a:solidFill>
              <a:prstDash val="solid"/>
            </a:ln>
          </c:spPr>
          <c:dLbls>
            <c:dLbl>
              <c:idx val="0"/>
              <c:layout>
                <c:manualLayout>
                  <c:x val="-0.11464718926680192"/>
                  <c:y val="3.75596779216158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EA90-4076-B9A1-DC4B7AB156E3}"/>
                </c:ext>
              </c:extLst>
            </c:dLbl>
            <c:dLbl>
              <c:idx val="1"/>
              <c:layout>
                <c:manualLayout>
                  <c:x val="2.0485360736319659E-2"/>
                  <c:y val="-9.072467636460754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EA90-4076-B9A1-DC4B7AB156E3}"/>
                </c:ext>
              </c:extLst>
            </c:dLbl>
            <c:dLbl>
              <c:idx val="2"/>
              <c:layout>
                <c:manualLayout>
                  <c:x val="0.16011627812293891"/>
                  <c:y val="-3.1271141954713491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EA90-4076-B9A1-DC4B7AB156E3}"/>
                </c:ext>
              </c:extLst>
            </c:dLbl>
            <c:dLbl>
              <c:idx val="3"/>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EA90-4076-B9A1-DC4B7AB156E3}"/>
                </c:ext>
              </c:extLst>
            </c:dLbl>
            <c:dLbl>
              <c:idx val="4"/>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EA90-4076-B9A1-DC4B7AB156E3}"/>
                </c:ext>
              </c:extLst>
            </c:dLbl>
            <c:numFmt formatCode="0%" sourceLinked="0"/>
            <c:spPr>
              <a:noFill/>
              <a:ln w="25400">
                <a:noFill/>
              </a:ln>
            </c:spPr>
            <c:txPr>
              <a:bodyPr/>
              <a:lstStyle/>
              <a:p>
                <a:pPr>
                  <a:defRPr sz="1475"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Ref>
              <c:f>#REF!</c:f>
              <c:numCache>
                <c:formatCode>General</c:formatCode>
                <c:ptCount val="1"/>
                <c:pt idx="0">
                  <c:v>1</c:v>
                </c:pt>
              </c:numCache>
            </c:numRef>
          </c:val>
          <c:extLst xmlns:c16r2="http://schemas.microsoft.com/office/drawing/2015/06/char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5-EA90-4076-B9A1-DC4B7AB156E3}"/>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Complex Ammonia Unplanned Down Time Analysis (Cumulative for 5 Years)</a:t>
            </a:r>
          </a:p>
        </c:rich>
      </c:tx>
      <c:layout>
        <c:manualLayout>
          <c:xMode val="edge"/>
          <c:yMode val="edge"/>
          <c:x val="0.16235783512632562"/>
          <c:y val="2.0338983050847428E-2"/>
        </c:manualLayout>
      </c:layout>
      <c:overlay val="0"/>
      <c:spPr>
        <a:noFill/>
        <a:ln w="25400">
          <a:noFill/>
        </a:ln>
      </c:spPr>
    </c:title>
    <c:autoTitleDeleted val="0"/>
    <c:view3D>
      <c:rotX val="15"/>
      <c:rotY val="20"/>
      <c:rAngAx val="0"/>
      <c:perspective val="0"/>
    </c:view3D>
    <c:floor>
      <c:thickness val="0"/>
    </c:floor>
    <c:sideWall>
      <c:thickness val="0"/>
    </c:sideWall>
    <c:backWall>
      <c:thickness val="0"/>
    </c:backWall>
    <c:plotArea>
      <c:layout>
        <c:manualLayout>
          <c:layoutTarget val="inner"/>
          <c:xMode val="edge"/>
          <c:yMode val="edge"/>
          <c:x val="0.22337125129265767"/>
          <c:y val="0.28644067796610273"/>
          <c:w val="0.702171664943125"/>
          <c:h val="0.45593220338983204"/>
        </c:manualLayout>
      </c:layout>
      <c:pie3DChart>
        <c:varyColors val="1"/>
        <c:ser>
          <c:idx val="0"/>
          <c:order val="0"/>
          <c:tx>
            <c:v>Ammonia-II Down Time Analysis</c:v>
          </c:tx>
          <c:spPr>
            <a:solidFill>
              <a:srgbClr val="9999FF"/>
            </a:solidFill>
            <a:ln w="12700">
              <a:solidFill>
                <a:srgbClr val="000000"/>
              </a:solidFill>
              <a:prstDash val="solid"/>
            </a:ln>
          </c:spPr>
          <c:dLbls>
            <c:dLbl>
              <c:idx val="0"/>
              <c:layout>
                <c:manualLayout>
                  <c:x val="-0.12575375854646972"/>
                  <c:y val="5.5213488144490522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FA2A-4712-8C3C-8AE734246D19}"/>
                </c:ext>
              </c:extLst>
            </c:dLbl>
            <c:dLbl>
              <c:idx val="1"/>
              <c:layout>
                <c:manualLayout>
                  <c:x val="-1.7407410423231757E-2"/>
                  <c:y val="-1.6655367231638445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FA2A-4712-8C3C-8AE734246D19}"/>
                </c:ext>
              </c:extLst>
            </c:dLbl>
            <c:dLbl>
              <c:idx val="2"/>
              <c:layout>
                <c:manualLayout>
                  <c:x val="4.5829540180279731E-2"/>
                  <c:y val="-5.0541572133991727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FA2A-4712-8C3C-8AE734246D19}"/>
                </c:ext>
              </c:extLst>
            </c:dLbl>
            <c:dLbl>
              <c:idx val="3"/>
              <c:layout>
                <c:manualLayout>
                  <c:x val="3.7021173801051604E-2"/>
                  <c:y val="-4.3978646736954355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FA2A-4712-8C3C-8AE734246D19}"/>
                </c:ext>
              </c:extLst>
            </c:dLbl>
            <c:dLbl>
              <c:idx val="4"/>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FA2A-4712-8C3C-8AE734246D19}"/>
                </c:ext>
              </c:extLst>
            </c:dLbl>
            <c:numFmt formatCode="0%" sourceLinked="0"/>
            <c:spPr>
              <a:noFill/>
              <a:ln w="25400">
                <a:noFill/>
              </a:ln>
            </c:spPr>
            <c:txPr>
              <a:bodyPr/>
              <a:lstStyle/>
              <a:p>
                <a:pPr>
                  <a:defRPr sz="1475"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Ref>
              <c:f>#REF!</c:f>
              <c:numCache>
                <c:formatCode>General</c:formatCode>
                <c:ptCount val="1"/>
                <c:pt idx="0">
                  <c:v>1</c:v>
                </c:pt>
              </c:numCache>
            </c:numRef>
          </c:val>
          <c:extLst xmlns:c16r2="http://schemas.microsoft.com/office/drawing/2015/06/char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5-FA2A-4712-8C3C-8AE734246D19}"/>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Complex Ammonia Interuptions Analysis (Cumulative for 5 Years)</a:t>
            </a:r>
          </a:p>
        </c:rich>
      </c:tx>
      <c:layout>
        <c:manualLayout>
          <c:xMode val="edge"/>
          <c:yMode val="edge"/>
          <c:x val="0.11582208161826607"/>
          <c:y val="2.0338983050847428E-2"/>
        </c:manualLayout>
      </c:layout>
      <c:overlay val="0"/>
      <c:spPr>
        <a:noFill/>
        <a:ln w="25400">
          <a:noFill/>
        </a:ln>
      </c:spPr>
    </c:title>
    <c:autoTitleDeleted val="0"/>
    <c:view3D>
      <c:rotX val="15"/>
      <c:rotY val="20"/>
      <c:rAngAx val="0"/>
      <c:perspective val="0"/>
    </c:view3D>
    <c:floor>
      <c:thickness val="0"/>
    </c:floor>
    <c:sideWall>
      <c:thickness val="0"/>
    </c:sideWall>
    <c:backWall>
      <c:thickness val="0"/>
    </c:backWall>
    <c:plotArea>
      <c:layout>
        <c:manualLayout>
          <c:layoutTarget val="inner"/>
          <c:xMode val="edge"/>
          <c:yMode val="edge"/>
          <c:x val="0.17063081695966867"/>
          <c:y val="0.32203389830508566"/>
          <c:w val="0.69700103412616365"/>
          <c:h val="0.45254237288135596"/>
        </c:manualLayout>
      </c:layout>
      <c:pie3DChart>
        <c:varyColors val="1"/>
        <c:ser>
          <c:idx val="0"/>
          <c:order val="0"/>
          <c:tx>
            <c:v>Ammonia-II Down Time Analysis</c:v>
          </c:tx>
          <c:spPr>
            <a:solidFill>
              <a:srgbClr val="9999FF"/>
            </a:solidFill>
            <a:ln w="12700">
              <a:solidFill>
                <a:srgbClr val="000000"/>
              </a:solidFill>
              <a:prstDash val="solid"/>
            </a:ln>
          </c:spPr>
          <c:dLbls>
            <c:dLbl>
              <c:idx val="0"/>
              <c:layout>
                <c:manualLayout>
                  <c:x val="5.6335719151961909E-3"/>
                  <c:y val="-7.989946171982763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045F-4393-950A-35B364FC2B4D}"/>
                </c:ext>
              </c:extLst>
            </c:dLbl>
            <c:dLbl>
              <c:idx val="1"/>
              <c:layout>
                <c:manualLayout>
                  <c:x val="-2.4887426817252999E-3"/>
                  <c:y val="4.1360202855999034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045F-4393-950A-35B364FC2B4D}"/>
                </c:ext>
              </c:extLst>
            </c:dLbl>
            <c:dLbl>
              <c:idx val="2"/>
              <c:layout>
                <c:manualLayout>
                  <c:x val="0.12138046342966168"/>
                  <c:y val="8.583068641843494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045F-4393-950A-35B364FC2B4D}"/>
                </c:ext>
              </c:extLst>
            </c:dLbl>
            <c:dLbl>
              <c:idx val="3"/>
              <c:layout>
                <c:manualLayout>
                  <c:x val="3.7640346662975492E-2"/>
                  <c:y val="-5.9252279905689834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045F-4393-950A-35B364FC2B4D}"/>
                </c:ext>
              </c:extLst>
            </c:dLbl>
            <c:dLbl>
              <c:idx val="4"/>
              <c:layout>
                <c:manualLayout>
                  <c:x val="0.11605425226707072"/>
                  <c:y val="-3.9839138751724061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045F-4393-950A-35B364FC2B4D}"/>
                </c:ext>
              </c:extLst>
            </c:dLbl>
            <c:numFmt formatCode="0%" sourceLinked="0"/>
            <c:spPr>
              <a:noFill/>
              <a:ln w="25400">
                <a:noFill/>
              </a:ln>
            </c:spPr>
            <c:txPr>
              <a:bodyPr/>
              <a:lstStyle/>
              <a:p>
                <a:pPr>
                  <a:defRPr sz="1475"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5-045F-4393-950A-35B364FC2B4D}"/>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sng" strike="noStrike" baseline="0">
                <a:solidFill>
                  <a:srgbClr val="000000"/>
                </a:solidFill>
                <a:latin typeface="Arial"/>
                <a:ea typeface="Arial"/>
                <a:cs typeface="Arial"/>
              </a:defRPr>
            </a:pPr>
            <a:r>
              <a:t>Ammonia-I Unplanned Downtime Analysis (Cumulative for 5 Years)</a:t>
            </a:r>
          </a:p>
        </c:rich>
      </c:tx>
      <c:layout>
        <c:manualLayout>
          <c:xMode val="edge"/>
          <c:yMode val="edge"/>
          <c:x val="0.18645948945616098"/>
          <c:y val="1.957585644371947E-2"/>
        </c:manualLayout>
      </c:layout>
      <c:overlay val="0"/>
      <c:spPr>
        <a:noFill/>
        <a:ln w="25400">
          <a:noFill/>
        </a:ln>
      </c:spPr>
    </c:title>
    <c:autoTitleDeleted val="0"/>
    <c:view3D>
      <c:rotX val="15"/>
      <c:rotY val="10"/>
      <c:rAngAx val="0"/>
      <c:perspective val="0"/>
    </c:view3D>
    <c:floor>
      <c:thickness val="0"/>
    </c:floor>
    <c:sideWall>
      <c:thickness val="0"/>
    </c:sideWall>
    <c:backWall>
      <c:thickness val="0"/>
    </c:backWall>
    <c:plotArea>
      <c:layout>
        <c:manualLayout>
          <c:layoutTarget val="inner"/>
          <c:xMode val="edge"/>
          <c:yMode val="edge"/>
          <c:x val="0.1309655937846837"/>
          <c:y val="0.31321370309951185"/>
          <c:w val="0.83351831298557344"/>
          <c:h val="0.48450244698205663"/>
        </c:manualLayout>
      </c:layout>
      <c:pie3DChart>
        <c:varyColors val="1"/>
        <c:ser>
          <c:idx val="0"/>
          <c:order val="0"/>
          <c:tx>
            <c:v>Ammonia-I Downtime Analysis</c:v>
          </c:tx>
          <c:spPr>
            <a:solidFill>
              <a:srgbClr val="9999FF"/>
            </a:solidFill>
            <a:ln w="12700">
              <a:solidFill>
                <a:srgbClr val="000000"/>
              </a:solidFill>
              <a:prstDash val="solid"/>
            </a:ln>
          </c:spPr>
          <c:dLbls>
            <c:dLbl>
              <c:idx val="0"/>
              <c:layout>
                <c:manualLayout>
                  <c:x val="-4.7076534966980534E-2"/>
                  <c:y val="8.666709483500534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0D67-4EAA-B81A-BF4440B28389}"/>
                </c:ext>
              </c:extLst>
            </c:dLbl>
            <c:dLbl>
              <c:idx val="1"/>
              <c:layout>
                <c:manualLayout>
                  <c:x val="3.4477876724898879E-3"/>
                  <c:y val="-6.1200840922617149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0D67-4EAA-B81A-BF4440B28389}"/>
                </c:ext>
              </c:extLst>
            </c:dLbl>
            <c:dLbl>
              <c:idx val="2"/>
              <c:layout>
                <c:manualLayout>
                  <c:x val="4.6462227737626323E-2"/>
                  <c:y val="-3.1736693598455192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0D67-4EAA-B81A-BF4440B28389}"/>
                </c:ext>
              </c:extLst>
            </c:dLbl>
            <c:dLbl>
              <c:idx val="3"/>
              <c:layout>
                <c:manualLayout>
                  <c:x val="2.9589753001185888E-3"/>
                  <c:y val="-1.178028113533119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0D67-4EAA-B81A-BF4440B28389}"/>
                </c:ext>
              </c:extLst>
            </c:dLbl>
            <c:dLbl>
              <c:idx val="4"/>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0D67-4EAA-B81A-BF4440B28389}"/>
                </c:ext>
              </c:extLst>
            </c:dLbl>
            <c:numFmt formatCode="0%" sourceLinked="0"/>
            <c:spPr>
              <a:noFill/>
              <a:ln w="25400">
                <a:noFill/>
              </a:ln>
            </c:spPr>
            <c:txPr>
              <a:bodyPr/>
              <a:lstStyle/>
              <a:p>
                <a:pPr>
                  <a:defRPr sz="14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Ref>
              <c:f>#REF!</c:f>
              <c:numCache>
                <c:formatCode>General</c:formatCode>
                <c:ptCount val="1"/>
                <c:pt idx="0">
                  <c:v>1</c:v>
                </c:pt>
              </c:numCache>
            </c:numRef>
          </c:val>
          <c:extLst xmlns:c16r2="http://schemas.microsoft.com/office/drawing/2015/06/char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5-0D67-4EAA-B81A-BF4440B28389}"/>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i="0" u="sng" strike="noStrike" baseline="0">
                <a:solidFill>
                  <a:srgbClr val="000000"/>
                </a:solidFill>
                <a:latin typeface="Arial"/>
                <a:ea typeface="Arial"/>
                <a:cs typeface="Arial"/>
              </a:defRPr>
            </a:pPr>
            <a:r>
              <a:t>Ammonia-I Plant Interuptions Analysis (Cumulative for 5 Years)</a:t>
            </a:r>
          </a:p>
        </c:rich>
      </c:tx>
      <c:layout>
        <c:manualLayout>
          <c:xMode val="edge"/>
          <c:yMode val="edge"/>
          <c:x val="0.12097669256381818"/>
          <c:y val="1.957585644371947E-2"/>
        </c:manualLayout>
      </c:layout>
      <c:overlay val="0"/>
      <c:spPr>
        <a:noFill/>
        <a:ln w="25400">
          <a:noFill/>
        </a:ln>
      </c:spPr>
    </c:title>
    <c:autoTitleDeleted val="0"/>
    <c:view3D>
      <c:rotX val="15"/>
      <c:rotY val="10"/>
      <c:rAngAx val="0"/>
      <c:perspective val="0"/>
    </c:view3D>
    <c:floor>
      <c:thickness val="0"/>
    </c:floor>
    <c:sideWall>
      <c:thickness val="0"/>
    </c:sideWall>
    <c:backWall>
      <c:thickness val="0"/>
    </c:backWall>
    <c:plotArea>
      <c:layout>
        <c:manualLayout>
          <c:layoutTarget val="inner"/>
          <c:xMode val="edge"/>
          <c:yMode val="edge"/>
          <c:x val="0.1309655937846837"/>
          <c:y val="0.31484502446982082"/>
          <c:w val="0.83351831298557344"/>
          <c:h val="0.48450244698205663"/>
        </c:manualLayout>
      </c:layout>
      <c:pie3DChart>
        <c:varyColors val="1"/>
        <c:ser>
          <c:idx val="0"/>
          <c:order val="0"/>
          <c:tx>
            <c:v>Ammonia-I Downtime Analysis</c:v>
          </c:tx>
          <c:spPr>
            <a:solidFill>
              <a:srgbClr val="9999FF"/>
            </a:solidFill>
            <a:ln w="12700">
              <a:solidFill>
                <a:srgbClr val="000000"/>
              </a:solidFill>
              <a:prstDash val="solid"/>
            </a:ln>
          </c:spPr>
          <c:dLbls>
            <c:dLbl>
              <c:idx val="0"/>
              <c:layout>
                <c:manualLayout>
                  <c:x val="-2.6796356337810683E-2"/>
                  <c:y val="-7.7874229832201117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2200-47AD-B4FF-BE9B19687EA4}"/>
                </c:ext>
              </c:extLst>
            </c:dLbl>
            <c:dLbl>
              <c:idx val="1"/>
              <c:layout>
                <c:manualLayout>
                  <c:x val="-3.6182602590880452E-3"/>
                  <c:y val="0.17120174007612898"/>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2200-47AD-B4FF-BE9B19687EA4}"/>
                </c:ext>
              </c:extLst>
            </c:dLbl>
            <c:dLbl>
              <c:idx val="2"/>
              <c:layout>
                <c:manualLayout>
                  <c:x val="7.4143689863406623E-2"/>
                  <c:y val="6.4200588303297335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2200-47AD-B4FF-BE9B19687EA4}"/>
                </c:ext>
              </c:extLst>
            </c:dLbl>
            <c:dLbl>
              <c:idx val="3"/>
              <c:layout>
                <c:manualLayout>
                  <c:x val="4.2375779609124885E-2"/>
                  <c:y val="-4.613822130308749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2200-47AD-B4FF-BE9B19687EA4}"/>
                </c:ext>
              </c:extLst>
            </c:dLbl>
            <c:dLbl>
              <c:idx val="4"/>
              <c:layout>
                <c:manualLayout>
                  <c:x val="0.17648422138131784"/>
                  <c:y val="-4.2315534375495123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2200-47AD-B4FF-BE9B19687EA4}"/>
                </c:ext>
              </c:extLst>
            </c:dLbl>
            <c:numFmt formatCode="0%" sourceLinked="0"/>
            <c:spPr>
              <a:noFill/>
              <a:ln w="25400">
                <a:noFill/>
              </a:ln>
            </c:spPr>
            <c:txPr>
              <a:bodyPr/>
              <a:lstStyle/>
              <a:p>
                <a:pPr>
                  <a:defRPr sz="1450"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5-2200-47AD-B4FF-BE9B19687EA4}"/>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Ammonia-II Unplanned Down Time Analysis (Cumulative for 5 Years)</a:t>
            </a:r>
          </a:p>
        </c:rich>
      </c:tx>
      <c:layout>
        <c:manualLayout>
          <c:xMode val="edge"/>
          <c:yMode val="edge"/>
          <c:x val="0.10651495422117761"/>
          <c:y val="2.0338983050847428E-2"/>
        </c:manualLayout>
      </c:layout>
      <c:overlay val="0"/>
      <c:spPr>
        <a:noFill/>
        <a:ln w="25400">
          <a:noFill/>
        </a:ln>
      </c:spPr>
    </c:title>
    <c:autoTitleDeleted val="0"/>
    <c:view3D>
      <c:rotX val="15"/>
      <c:rotY val="20"/>
      <c:rAngAx val="0"/>
      <c:perspective val="0"/>
    </c:view3D>
    <c:floor>
      <c:thickness val="0"/>
    </c:floor>
    <c:sideWall>
      <c:thickness val="0"/>
    </c:sideWall>
    <c:backWall>
      <c:thickness val="0"/>
    </c:backWall>
    <c:plotArea>
      <c:layout>
        <c:manualLayout>
          <c:layoutTarget val="inner"/>
          <c:xMode val="edge"/>
          <c:yMode val="edge"/>
          <c:x val="0.22337125129265767"/>
          <c:y val="0.29152542372881485"/>
          <c:w val="0.702171664943125"/>
          <c:h val="0.45593220338983204"/>
        </c:manualLayout>
      </c:layout>
      <c:pie3DChart>
        <c:varyColors val="1"/>
        <c:ser>
          <c:idx val="0"/>
          <c:order val="0"/>
          <c:tx>
            <c:v>Ammonia-II Down Time Analysis</c:v>
          </c:tx>
          <c:spPr>
            <a:solidFill>
              <a:srgbClr val="9999FF"/>
            </a:solidFill>
            <a:ln w="12700">
              <a:solidFill>
                <a:srgbClr val="000000"/>
              </a:solidFill>
              <a:prstDash val="solid"/>
            </a:ln>
          </c:spPr>
          <c:dLbls>
            <c:dLbl>
              <c:idx val="0"/>
              <c:layout>
                <c:manualLayout>
                  <c:x val="-0.13402676785360468"/>
                  <c:y val="4.6738911873304034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9B6C-4F42-95BC-210E4E4D69B6}"/>
                </c:ext>
              </c:extLst>
            </c:dLbl>
            <c:dLbl>
              <c:idx val="1"/>
              <c:layout>
                <c:manualLayout>
                  <c:x val="-7.7767373183833212E-3"/>
                  <c:y val="-2.5651852840428872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9B6C-4F42-95BC-210E4E4D69B6}"/>
                </c:ext>
              </c:extLst>
            </c:dLbl>
            <c:dLbl>
              <c:idx val="2"/>
              <c:layout>
                <c:manualLayout>
                  <c:x val="3.9546395893894838E-2"/>
                  <c:y val="-4.451906223586457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9B6C-4F42-95BC-210E4E4D69B6}"/>
                </c:ext>
              </c:extLst>
            </c:dLbl>
            <c:dLbl>
              <c:idx val="3"/>
              <c:layout>
                <c:manualLayout>
                  <c:x val="0.10149538443165174"/>
                  <c:y val="-5.245322300814128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9B6C-4F42-95BC-210E4E4D69B6}"/>
                </c:ext>
              </c:extLst>
            </c:dLbl>
            <c:dLbl>
              <c:idx val="4"/>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9B6C-4F42-95BC-210E4E4D69B6}"/>
                </c:ext>
              </c:extLst>
            </c:dLbl>
            <c:numFmt formatCode="0%" sourceLinked="0"/>
            <c:spPr>
              <a:noFill/>
              <a:ln w="25400">
                <a:noFill/>
              </a:ln>
            </c:spPr>
            <c:txPr>
              <a:bodyPr/>
              <a:lstStyle/>
              <a:p>
                <a:pPr>
                  <a:defRPr sz="1475"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Ref>
              <c:f>#REF!</c:f>
              <c:numCache>
                <c:formatCode>General</c:formatCode>
                <c:ptCount val="1"/>
                <c:pt idx="0">
                  <c:v>1</c:v>
                </c:pt>
              </c:numCache>
            </c:numRef>
          </c:val>
          <c:extLst xmlns:c16r2="http://schemas.microsoft.com/office/drawing/2015/06/char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5-9B6C-4F42-95BC-210E4E4D69B6}"/>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25" b="1" i="0" u="sng" strike="noStrike" baseline="0">
                <a:solidFill>
                  <a:srgbClr val="000000"/>
                </a:solidFill>
                <a:latin typeface="Arial"/>
                <a:ea typeface="Arial"/>
                <a:cs typeface="Arial"/>
              </a:defRPr>
            </a:pPr>
            <a:r>
              <a:t>Ammonia-II Plant Interuptions Analysis (Cumulative for 5 Years)</a:t>
            </a:r>
          </a:p>
        </c:rich>
      </c:tx>
      <c:layout>
        <c:manualLayout>
          <c:xMode val="edge"/>
          <c:yMode val="edge"/>
          <c:x val="0.12616334722865477"/>
          <c:y val="2.0338983050847428E-2"/>
        </c:manualLayout>
      </c:layout>
      <c:overlay val="0"/>
      <c:spPr>
        <a:noFill/>
        <a:ln w="25400">
          <a:noFill/>
        </a:ln>
      </c:spPr>
    </c:title>
    <c:autoTitleDeleted val="0"/>
    <c:view3D>
      <c:rotX val="15"/>
      <c:rotY val="20"/>
      <c:rAngAx val="0"/>
      <c:perspective val="0"/>
    </c:view3D>
    <c:floor>
      <c:thickness val="0"/>
    </c:floor>
    <c:sideWall>
      <c:thickness val="0"/>
    </c:sideWall>
    <c:backWall>
      <c:thickness val="0"/>
    </c:backWall>
    <c:plotArea>
      <c:layout>
        <c:manualLayout>
          <c:layoutTarget val="inner"/>
          <c:xMode val="edge"/>
          <c:yMode val="edge"/>
          <c:x val="0.21716649431230692"/>
          <c:y val="0.29322033898305161"/>
          <c:w val="0.70010341261634101"/>
          <c:h val="0.45254237288135596"/>
        </c:manualLayout>
      </c:layout>
      <c:pie3DChart>
        <c:varyColors val="1"/>
        <c:ser>
          <c:idx val="0"/>
          <c:order val="0"/>
          <c:tx>
            <c:v>Ammonia-II Down Time Analysis</c:v>
          </c:tx>
          <c:spPr>
            <a:solidFill>
              <a:srgbClr val="9999FF"/>
            </a:solidFill>
            <a:ln w="12700">
              <a:solidFill>
                <a:srgbClr val="000000"/>
              </a:solidFill>
              <a:prstDash val="solid"/>
            </a:ln>
          </c:spPr>
          <c:dLbls>
            <c:dLbl>
              <c:idx val="0"/>
              <c:layout>
                <c:manualLayout>
                  <c:x val="-4.6549899980186077E-2"/>
                  <c:y val="-9.9867965656835755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E962-4F79-B8EC-4A22A1EAD798}"/>
                </c:ext>
              </c:extLst>
            </c:dLbl>
            <c:dLbl>
              <c:idx val="1"/>
              <c:layout>
                <c:manualLayout>
                  <c:x val="-4.5569950085091824E-3"/>
                  <c:y val="8.778753503269720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E962-4F79-B8EC-4A22A1EAD798}"/>
                </c:ext>
              </c:extLst>
            </c:dLbl>
            <c:dLbl>
              <c:idx val="2"/>
              <c:layout>
                <c:manualLayout>
                  <c:x val="3.9985343093747211E-2"/>
                  <c:y val="6.5618755282708274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E962-4F79-B8EC-4A22A1EAD798}"/>
                </c:ext>
              </c:extLst>
            </c:dLbl>
            <c:dLbl>
              <c:idx val="3"/>
              <c:layout>
                <c:manualLayout>
                  <c:x val="3.1251238372866252E-2"/>
                  <c:y val="-3.6760709995996309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E962-4F79-B8EC-4A22A1EAD798}"/>
                </c:ext>
              </c:extLst>
            </c:dLbl>
            <c:dLbl>
              <c:idx val="4"/>
              <c:layout>
                <c:manualLayout>
                  <c:x val="0.12643383899659921"/>
                  <c:y val="-2.8397882468081316E-2"/>
                </c:manualLayout>
              </c:layout>
              <c:dLblPos val="bestFit"/>
              <c:showLegendKey val="0"/>
              <c:showVal val="1"/>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E962-4F79-B8EC-4A22A1EAD798}"/>
                </c:ext>
              </c:extLst>
            </c:dLbl>
            <c:numFmt formatCode="0%" sourceLinked="0"/>
            <c:spPr>
              <a:noFill/>
              <a:ln w="25400">
                <a:noFill/>
              </a:ln>
            </c:spPr>
            <c:txPr>
              <a:bodyPr/>
              <a:lstStyle/>
              <a:p>
                <a:pPr>
                  <a:defRPr sz="1475" b="0" i="0" u="none" strike="noStrike" baseline="0">
                    <a:solidFill>
                      <a:srgbClr val="000000"/>
                    </a:solidFill>
                    <a:latin typeface="Arial"/>
                    <a:ea typeface="Arial"/>
                    <a:cs typeface="Arial"/>
                  </a:defRPr>
                </a:pPr>
                <a:endParaRPr lang="en-US"/>
              </a:p>
            </c:txPr>
            <c:showLegendKey val="0"/>
            <c:showVal val="1"/>
            <c:showCatName val="1"/>
            <c:showSerName val="0"/>
            <c:showPercent val="1"/>
            <c:showBubbleSize val="0"/>
            <c:showLeaderLines val="1"/>
            <c:extLst xmlns:c16r2="http://schemas.microsoft.com/office/drawing/2015/06/chart">
              <c:ext xmlns:c15="http://schemas.microsoft.com/office/drawing/2012/chart" uri="{CE6537A1-D6FC-4f65-9D91-7224C49458BB}"/>
            </c:extLst>
          </c:dLbls>
          <c:val>
            <c:numRef>
              <c:f>#REF!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5-E962-4F79-B8EC-4A22A1EAD798}"/>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950" b="0" i="0" u="none" strike="noStrike" baseline="0">
          <a:solidFill>
            <a:srgbClr val="000000"/>
          </a:solidFill>
          <a:latin typeface="Arial"/>
          <a:ea typeface="Arial"/>
          <a:cs typeface="Arial"/>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10.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11.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12.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13.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14.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15.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16.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2.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pageSetup paperSize="9" orientation="landscape"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4.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5.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6.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pageSetup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pageSetup orientation="landscape" r:id="rId1"/>
  <headerFooter alignWithMargins="0"/>
  <drawing r:id="rId2"/>
</chartsheet>
</file>

<file path=xl/chartsheets/sheet8.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chartsheets/sheet9.xml><?xml version="1.0" encoding="utf-8"?>
<chartsheet xmlns="http://schemas.openxmlformats.org/spreadsheetml/2006/main" xmlns:r="http://schemas.openxmlformats.org/officeDocument/2006/relationships">
  <sheetPr/>
  <sheetViews>
    <sheetView zoomScale="66" workbookViewId="0"/>
  </sheetViews>
  <pageMargins left="0.75" right="0.75" top="1" bottom="1" header="0.5" footer="0.5"/>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F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10675" cy="5619750"/>
    <xdr:graphicFrame macro="">
      <xdr:nvGraphicFramePr>
        <xdr:cNvPr id="2" name="Chart 1">
          <a:extLst>
            <a:ext uri="{FF2B5EF4-FFF2-40B4-BE49-F238E27FC236}">
              <a16:creationId xmlns:a16="http://schemas.microsoft.com/office/drawing/2014/main" xmlns="" id="{00000000-0008-0000-0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xmlns=""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xmlns=""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582025" cy="5619750"/>
    <xdr:graphicFrame macro="">
      <xdr:nvGraphicFramePr>
        <xdr:cNvPr id="2" name="Chart 1">
          <a:extLst>
            <a:ext uri="{FF2B5EF4-FFF2-40B4-BE49-F238E27FC236}">
              <a16:creationId xmlns:a16="http://schemas.microsoft.com/office/drawing/2014/main" xmlns=""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showGridLines="0" tabSelected="1" workbookViewId="0">
      <selection activeCell="B1" sqref="B1:G1"/>
    </sheetView>
  </sheetViews>
  <sheetFormatPr defaultRowHeight="18" x14ac:dyDescent="0.2"/>
  <cols>
    <col min="1" max="1" width="2" style="1" customWidth="1"/>
    <col min="2" max="2" width="11" style="47" bestFit="1" customWidth="1"/>
    <col min="3" max="3" width="18.7109375" style="47" bestFit="1" customWidth="1"/>
    <col min="4" max="4" width="17.5703125" style="47" bestFit="1" customWidth="1"/>
    <col min="5" max="5" width="21" style="46" bestFit="1" customWidth="1"/>
    <col min="6" max="6" width="70.5703125" style="46" customWidth="1"/>
    <col min="7" max="7" width="44.5703125" style="46" bestFit="1" customWidth="1"/>
    <col min="8" max="16384" width="9.140625" style="46"/>
  </cols>
  <sheetData>
    <row r="1" spans="2:7" ht="26.25" x14ac:dyDescent="0.2">
      <c r="B1" s="104" t="s">
        <v>287</v>
      </c>
      <c r="C1" s="104"/>
      <c r="D1" s="104"/>
      <c r="E1" s="104"/>
      <c r="F1" s="104"/>
      <c r="G1" s="104"/>
    </row>
    <row r="2" spans="2:7" ht="18.75" x14ac:dyDescent="0.2">
      <c r="B2" s="93"/>
      <c r="C2" s="93"/>
      <c r="D2" s="93"/>
      <c r="E2" s="93"/>
      <c r="F2" s="93"/>
      <c r="G2" s="93"/>
    </row>
    <row r="3" spans="2:7" s="44" customFormat="1" ht="15.75" x14ac:dyDescent="0.2">
      <c r="B3" s="94" t="s">
        <v>254</v>
      </c>
      <c r="C3" s="94" t="s">
        <v>280</v>
      </c>
      <c r="D3" s="94" t="s">
        <v>281</v>
      </c>
      <c r="E3" s="94" t="s">
        <v>279</v>
      </c>
      <c r="F3" s="94" t="s">
        <v>282</v>
      </c>
      <c r="G3" s="94" t="s">
        <v>283</v>
      </c>
    </row>
    <row r="4" spans="2:7" s="92" customFormat="1" ht="31.5" x14ac:dyDescent="0.2">
      <c r="B4" s="45" t="s">
        <v>144</v>
      </c>
      <c r="C4" s="97">
        <v>42965.395833333336</v>
      </c>
      <c r="D4" s="97">
        <v>42965.569444444445</v>
      </c>
      <c r="E4" s="49">
        <v>4.17</v>
      </c>
      <c r="F4" s="48" t="s">
        <v>141</v>
      </c>
      <c r="G4" s="101" t="s">
        <v>293</v>
      </c>
    </row>
    <row r="5" spans="2:7" s="92" customFormat="1" ht="31.5" x14ac:dyDescent="0.2">
      <c r="B5" s="45" t="s">
        <v>144</v>
      </c>
      <c r="C5" s="97">
        <v>42977.75</v>
      </c>
      <c r="D5" s="97">
        <v>42981.972222222219</v>
      </c>
      <c r="E5" s="49">
        <f>35+66.33</f>
        <v>101.33</v>
      </c>
      <c r="F5" s="48" t="s">
        <v>145</v>
      </c>
      <c r="G5" s="101" t="s">
        <v>294</v>
      </c>
    </row>
    <row r="6" spans="2:7" s="92" customFormat="1" ht="31.5" x14ac:dyDescent="0.2">
      <c r="B6" s="45" t="s">
        <v>144</v>
      </c>
      <c r="C6" s="98">
        <v>43174.864583333336</v>
      </c>
      <c r="D6" s="98">
        <v>43175.114583333336</v>
      </c>
      <c r="E6" s="49">
        <v>6</v>
      </c>
      <c r="F6" s="48" t="s">
        <v>141</v>
      </c>
      <c r="G6" s="101" t="s">
        <v>293</v>
      </c>
    </row>
    <row r="7" spans="2:7" s="92" customFormat="1" ht="31.5" x14ac:dyDescent="0.2">
      <c r="B7" s="45" t="s">
        <v>257</v>
      </c>
      <c r="C7" s="98">
        <v>43199.28125</v>
      </c>
      <c r="D7" s="98">
        <v>43199.965277777781</v>
      </c>
      <c r="E7" s="49">
        <v>16.420000000000002</v>
      </c>
      <c r="F7" s="48" t="s">
        <v>258</v>
      </c>
      <c r="G7" s="101" t="s">
        <v>295</v>
      </c>
    </row>
    <row r="8" spans="2:7" s="92" customFormat="1" ht="15.75" x14ac:dyDescent="0.2">
      <c r="B8" s="45" t="s">
        <v>257</v>
      </c>
      <c r="C8" s="98">
        <v>43284.465277777781</v>
      </c>
      <c r="D8" s="97">
        <v>43456.920138888891</v>
      </c>
      <c r="E8" s="49">
        <v>4138.91</v>
      </c>
      <c r="F8" s="48" t="s">
        <v>259</v>
      </c>
      <c r="G8" s="101"/>
    </row>
    <row r="9" spans="2:7" s="92" customFormat="1" ht="31.5" x14ac:dyDescent="0.2">
      <c r="B9" s="45" t="s">
        <v>257</v>
      </c>
      <c r="C9" s="97">
        <v>43508.435416666667</v>
      </c>
      <c r="D9" s="97">
        <v>43509.0625</v>
      </c>
      <c r="E9" s="49">
        <v>15.05</v>
      </c>
      <c r="F9" s="95" t="s">
        <v>310</v>
      </c>
      <c r="G9" s="101" t="s">
        <v>296</v>
      </c>
    </row>
    <row r="10" spans="2:7" s="92" customFormat="1" ht="31.5" x14ac:dyDescent="0.2">
      <c r="B10" s="45" t="s">
        <v>257</v>
      </c>
      <c r="C10" s="98">
        <v>43509.631944444445</v>
      </c>
      <c r="D10" s="97">
        <v>43509.798611111109</v>
      </c>
      <c r="E10" s="49">
        <v>4</v>
      </c>
      <c r="F10" s="48" t="s">
        <v>260</v>
      </c>
      <c r="G10" s="101" t="s">
        <v>296</v>
      </c>
    </row>
    <row r="11" spans="2:7" s="92" customFormat="1" ht="31.5" x14ac:dyDescent="0.2">
      <c r="B11" s="45" t="s">
        <v>263</v>
      </c>
      <c r="C11" s="98">
        <v>43565.159722222219</v>
      </c>
      <c r="D11" s="98">
        <v>43565.604166666664</v>
      </c>
      <c r="E11" s="49">
        <v>10.67</v>
      </c>
      <c r="F11" s="95" t="s">
        <v>297</v>
      </c>
      <c r="G11" s="101" t="s">
        <v>296</v>
      </c>
    </row>
    <row r="12" spans="2:7" s="92" customFormat="1" ht="31.5" x14ac:dyDescent="0.2">
      <c r="B12" s="96" t="s">
        <v>263</v>
      </c>
      <c r="C12" s="98">
        <v>43611.524305555555</v>
      </c>
      <c r="D12" s="98">
        <v>43612.642361111109</v>
      </c>
      <c r="E12" s="49">
        <v>26.84</v>
      </c>
      <c r="F12" s="48" t="s">
        <v>262</v>
      </c>
      <c r="G12" s="101" t="s">
        <v>298</v>
      </c>
    </row>
    <row r="13" spans="2:7" s="92" customFormat="1" ht="31.5" x14ac:dyDescent="0.2">
      <c r="B13" s="45" t="s">
        <v>263</v>
      </c>
      <c r="C13" s="98">
        <v>43742.340277777781</v>
      </c>
      <c r="D13" s="98">
        <v>43742.6875</v>
      </c>
      <c r="E13" s="49">
        <v>8.33</v>
      </c>
      <c r="F13" s="48" t="s">
        <v>264</v>
      </c>
      <c r="G13" s="101" t="s">
        <v>296</v>
      </c>
    </row>
    <row r="14" spans="2:7" s="92" customFormat="1" ht="31.5" x14ac:dyDescent="0.2">
      <c r="B14" s="96" t="s">
        <v>292</v>
      </c>
      <c r="C14" s="98">
        <v>43746.729166666664</v>
      </c>
      <c r="D14" s="97">
        <v>43922.208333333336</v>
      </c>
      <c r="E14" s="49">
        <f>4211.5+2777.5</f>
        <v>6989</v>
      </c>
      <c r="F14" s="48" t="s">
        <v>259</v>
      </c>
      <c r="G14" s="101" t="s">
        <v>299</v>
      </c>
    </row>
    <row r="15" spans="2:7" s="92" customFormat="1" ht="31.5" x14ac:dyDescent="0.2">
      <c r="B15" s="45" t="s">
        <v>265</v>
      </c>
      <c r="C15" s="98">
        <v>44103.545138888891</v>
      </c>
      <c r="D15" s="98">
        <v>44103.767361111109</v>
      </c>
      <c r="E15" s="49">
        <v>5.33</v>
      </c>
      <c r="F15" s="48" t="s">
        <v>266</v>
      </c>
      <c r="G15" s="101" t="s">
        <v>296</v>
      </c>
    </row>
    <row r="16" spans="2:7" s="92" customFormat="1" ht="31.5" x14ac:dyDescent="0.2">
      <c r="B16" s="45" t="s">
        <v>265</v>
      </c>
      <c r="C16" s="98">
        <v>44107.37777777778</v>
      </c>
      <c r="D16" s="97">
        <v>44107.791666666664</v>
      </c>
      <c r="E16" s="49">
        <v>9.93</v>
      </c>
      <c r="F16" s="48" t="s">
        <v>267</v>
      </c>
      <c r="G16" s="101" t="s">
        <v>296</v>
      </c>
    </row>
    <row r="17" spans="2:7" s="92" customFormat="1" ht="31.5" x14ac:dyDescent="0.2">
      <c r="B17" s="45" t="s">
        <v>265</v>
      </c>
      <c r="C17" s="98">
        <v>44121.590277777781</v>
      </c>
      <c r="D17" s="97">
        <v>44121.916666666664</v>
      </c>
      <c r="E17" s="49">
        <v>7.83</v>
      </c>
      <c r="F17" s="48" t="s">
        <v>268</v>
      </c>
      <c r="G17" s="101" t="s">
        <v>296</v>
      </c>
    </row>
    <row r="18" spans="2:7" s="92" customFormat="1" ht="31.5" x14ac:dyDescent="0.2">
      <c r="B18" s="45" t="s">
        <v>265</v>
      </c>
      <c r="C18" s="97">
        <v>44138.600694444445</v>
      </c>
      <c r="D18" s="97">
        <v>44138.743055555555</v>
      </c>
      <c r="E18" s="49">
        <v>3.42</v>
      </c>
      <c r="F18" s="48" t="s">
        <v>266</v>
      </c>
      <c r="G18" s="101" t="s">
        <v>296</v>
      </c>
    </row>
    <row r="19" spans="2:7" s="92" customFormat="1" ht="31.5" x14ac:dyDescent="0.2">
      <c r="B19" s="45" t="s">
        <v>265</v>
      </c>
      <c r="C19" s="97">
        <v>44168.958333333336</v>
      </c>
      <c r="D19" s="97">
        <v>44169.104166666664</v>
      </c>
      <c r="E19" s="49">
        <v>3.5</v>
      </c>
      <c r="F19" s="48" t="s">
        <v>266</v>
      </c>
      <c r="G19" s="101" t="s">
        <v>296</v>
      </c>
    </row>
    <row r="20" spans="2:7" s="92" customFormat="1" ht="48.75" x14ac:dyDescent="0.2">
      <c r="B20" s="45" t="s">
        <v>265</v>
      </c>
      <c r="C20" s="97">
        <v>44186.305555555555</v>
      </c>
      <c r="D20" s="97">
        <v>44186.866666666669</v>
      </c>
      <c r="E20" s="49">
        <v>13.47</v>
      </c>
      <c r="F20" s="48" t="s">
        <v>269</v>
      </c>
      <c r="G20" s="101" t="s">
        <v>296</v>
      </c>
    </row>
    <row r="21" spans="2:7" s="92" customFormat="1" ht="31.5" x14ac:dyDescent="0.2">
      <c r="B21" s="45" t="s">
        <v>265</v>
      </c>
      <c r="C21" s="97">
        <v>44260.34375</v>
      </c>
      <c r="D21" s="97">
        <v>44263.597222222219</v>
      </c>
      <c r="E21" s="49">
        <v>78.08</v>
      </c>
      <c r="F21" s="48" t="s">
        <v>270</v>
      </c>
      <c r="G21" s="101" t="s">
        <v>311</v>
      </c>
    </row>
    <row r="22" spans="2:7" s="92" customFormat="1" ht="15.75" x14ac:dyDescent="0.2">
      <c r="B22" s="45" t="s">
        <v>274</v>
      </c>
      <c r="C22" s="97">
        <v>44425.375</v>
      </c>
      <c r="D22" s="97">
        <v>44425.489583333336</v>
      </c>
      <c r="E22" s="49">
        <v>2.75</v>
      </c>
      <c r="F22" s="48" t="s">
        <v>275</v>
      </c>
      <c r="G22" s="102"/>
    </row>
    <row r="23" spans="2:7" s="92" customFormat="1" ht="31.5" x14ac:dyDescent="0.2">
      <c r="B23" s="45" t="s">
        <v>274</v>
      </c>
      <c r="C23" s="97">
        <v>44524.284722222219</v>
      </c>
      <c r="D23" s="97">
        <v>44531.138888888891</v>
      </c>
      <c r="E23" s="49">
        <v>164.5</v>
      </c>
      <c r="F23" s="48" t="s">
        <v>276</v>
      </c>
      <c r="G23" s="101" t="s">
        <v>300</v>
      </c>
    </row>
    <row r="24" spans="2:7" s="92" customFormat="1" ht="15.75" x14ac:dyDescent="0.2">
      <c r="B24" s="45" t="s">
        <v>274</v>
      </c>
      <c r="C24" s="97">
        <v>44608.211805555555</v>
      </c>
      <c r="D24" s="97">
        <v>44608.395833333336</v>
      </c>
      <c r="E24" s="49">
        <v>4.42</v>
      </c>
      <c r="F24" s="48" t="s">
        <v>278</v>
      </c>
      <c r="G24" s="102"/>
    </row>
    <row r="25" spans="2:7" s="92" customFormat="1" ht="31.5" x14ac:dyDescent="0.2">
      <c r="B25" s="96" t="s">
        <v>288</v>
      </c>
      <c r="C25" s="97">
        <v>44674.430555555555</v>
      </c>
      <c r="D25" s="97">
        <v>44674.822916666664</v>
      </c>
      <c r="E25" s="49">
        <v>9.42</v>
      </c>
      <c r="F25" s="95" t="s">
        <v>289</v>
      </c>
      <c r="G25" s="101" t="s">
        <v>301</v>
      </c>
    </row>
  </sheetData>
  <mergeCells count="1">
    <mergeCell ref="B1:G1"/>
  </mergeCells>
  <pageMargins left="0.23622047244094491" right="0.23622047244094491" top="0.31496062992125984" bottom="0.39370078740157483" header="0.31496062992125984" footer="0.19685039370078741"/>
  <pageSetup paperSize="9" scale="54" fitToHeight="0" orientation="landscape" r:id="rId1"/>
  <headerFooter alignWithMargins="0">
    <oddFooter>&amp;C&amp;A&amp;R&amp;P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showGridLines="0" workbookViewId="0">
      <selection activeCell="F7" sqref="F7"/>
    </sheetView>
  </sheetViews>
  <sheetFormatPr defaultRowHeight="18" x14ac:dyDescent="0.2"/>
  <cols>
    <col min="1" max="1" width="2" style="1" customWidth="1"/>
    <col min="2" max="2" width="11" style="47" bestFit="1" customWidth="1"/>
    <col min="3" max="3" width="18.7109375" style="47" bestFit="1" customWidth="1"/>
    <col min="4" max="4" width="17.5703125" style="47" bestFit="1" customWidth="1"/>
    <col min="5" max="5" width="21" style="46" bestFit="1" customWidth="1"/>
    <col min="6" max="6" width="70.5703125" style="46" customWidth="1"/>
    <col min="7" max="7" width="44.5703125" style="46" bestFit="1" customWidth="1"/>
    <col min="8" max="16384" width="9.140625" style="46"/>
  </cols>
  <sheetData>
    <row r="1" spans="2:7" ht="26.25" x14ac:dyDescent="0.2">
      <c r="B1" s="104" t="s">
        <v>286</v>
      </c>
      <c r="C1" s="104"/>
      <c r="D1" s="104"/>
      <c r="E1" s="104"/>
      <c r="F1" s="104"/>
      <c r="G1" s="104"/>
    </row>
    <row r="2" spans="2:7" ht="18.75" x14ac:dyDescent="0.2">
      <c r="B2" s="93"/>
      <c r="C2" s="93"/>
      <c r="D2" s="93"/>
      <c r="E2" s="93"/>
      <c r="F2" s="93"/>
      <c r="G2" s="93"/>
    </row>
    <row r="3" spans="2:7" s="44" customFormat="1" ht="15.75" x14ac:dyDescent="0.2">
      <c r="B3" s="94" t="s">
        <v>254</v>
      </c>
      <c r="C3" s="94" t="s">
        <v>280</v>
      </c>
      <c r="D3" s="94" t="s">
        <v>281</v>
      </c>
      <c r="E3" s="94" t="s">
        <v>279</v>
      </c>
      <c r="F3" s="94" t="s">
        <v>282</v>
      </c>
      <c r="G3" s="94" t="s">
        <v>283</v>
      </c>
    </row>
    <row r="4" spans="2:7" s="92" customFormat="1" ht="33" x14ac:dyDescent="0.2">
      <c r="B4" s="45" t="s">
        <v>144</v>
      </c>
      <c r="C4" s="97">
        <v>42864.243055555555</v>
      </c>
      <c r="D4" s="97">
        <v>42864.854166666664</v>
      </c>
      <c r="E4" s="49">
        <v>14.67</v>
      </c>
      <c r="F4" s="48" t="s">
        <v>253</v>
      </c>
      <c r="G4" s="101" t="s">
        <v>306</v>
      </c>
    </row>
    <row r="5" spans="2:7" s="92" customFormat="1" ht="31.5" x14ac:dyDescent="0.2">
      <c r="B5" s="45" t="s">
        <v>144</v>
      </c>
      <c r="C5" s="97">
        <v>42933.599305555559</v>
      </c>
      <c r="D5" s="98">
        <v>42933.746527777781</v>
      </c>
      <c r="E5" s="49">
        <v>3.53</v>
      </c>
      <c r="F5" s="48" t="s">
        <v>142</v>
      </c>
      <c r="G5" s="101" t="s">
        <v>296</v>
      </c>
    </row>
    <row r="6" spans="2:7" s="92" customFormat="1" ht="15.75" x14ac:dyDescent="0.2">
      <c r="B6" s="45" t="s">
        <v>144</v>
      </c>
      <c r="C6" s="98">
        <v>42957.170138888891</v>
      </c>
      <c r="D6" s="98">
        <v>42959.725694444445</v>
      </c>
      <c r="E6" s="49">
        <v>61.34</v>
      </c>
      <c r="F6" s="48" t="s">
        <v>143</v>
      </c>
      <c r="G6" s="101" t="s">
        <v>305</v>
      </c>
    </row>
    <row r="7" spans="2:7" s="92" customFormat="1" ht="15.75" x14ac:dyDescent="0.2">
      <c r="B7" s="45" t="s">
        <v>144</v>
      </c>
      <c r="C7" s="98">
        <v>42965.381944444445</v>
      </c>
      <c r="D7" s="98">
        <v>42967.375</v>
      </c>
      <c r="E7" s="49">
        <v>47.83</v>
      </c>
      <c r="F7" s="48" t="s">
        <v>141</v>
      </c>
      <c r="G7" s="101" t="s">
        <v>298</v>
      </c>
    </row>
    <row r="8" spans="2:7" s="92" customFormat="1" ht="31.5" x14ac:dyDescent="0.2">
      <c r="B8" s="45" t="s">
        <v>144</v>
      </c>
      <c r="C8" s="98">
        <v>43033.263888888891</v>
      </c>
      <c r="D8" s="98">
        <v>43041.097222222219</v>
      </c>
      <c r="E8" s="49">
        <v>188</v>
      </c>
      <c r="F8" s="48" t="s">
        <v>255</v>
      </c>
      <c r="G8" s="101" t="s">
        <v>284</v>
      </c>
    </row>
    <row r="9" spans="2:7" s="92" customFormat="1" ht="31.5" x14ac:dyDescent="0.2">
      <c r="B9" s="45" t="s">
        <v>144</v>
      </c>
      <c r="C9" s="98">
        <v>43103.4375</v>
      </c>
      <c r="D9" s="98">
        <v>43105.350694444445</v>
      </c>
      <c r="E9" s="49">
        <v>45.92</v>
      </c>
      <c r="F9" s="48" t="s">
        <v>256</v>
      </c>
      <c r="G9" s="101" t="s">
        <v>304</v>
      </c>
    </row>
    <row r="10" spans="2:7" s="92" customFormat="1" ht="15.75" x14ac:dyDescent="0.2">
      <c r="B10" s="45" t="s">
        <v>144</v>
      </c>
      <c r="C10" s="98">
        <v>43174.854166666664</v>
      </c>
      <c r="D10" s="98">
        <v>43176.458333333336</v>
      </c>
      <c r="E10" s="49">
        <v>38.5</v>
      </c>
      <c r="F10" s="48" t="s">
        <v>141</v>
      </c>
      <c r="G10" s="101" t="s">
        <v>298</v>
      </c>
    </row>
    <row r="11" spans="2:7" s="92" customFormat="1" ht="110.25" x14ac:dyDescent="0.2">
      <c r="B11" s="45" t="s">
        <v>257</v>
      </c>
      <c r="C11" s="98">
        <v>43222.541666666664</v>
      </c>
      <c r="D11" s="98">
        <v>43229.197916666664</v>
      </c>
      <c r="E11" s="49">
        <v>159.75</v>
      </c>
      <c r="F11" s="48" t="s">
        <v>261</v>
      </c>
      <c r="G11" s="101" t="s">
        <v>307</v>
      </c>
    </row>
    <row r="12" spans="2:7" s="92" customFormat="1" ht="31.5" x14ac:dyDescent="0.2">
      <c r="B12" s="96" t="s">
        <v>285</v>
      </c>
      <c r="C12" s="98">
        <v>43284.309027777781</v>
      </c>
      <c r="D12" s="98">
        <v>43746.986111111109</v>
      </c>
      <c r="E12" s="49">
        <f>6525.58+4578.67</f>
        <v>11104.25</v>
      </c>
      <c r="F12" s="48" t="s">
        <v>259</v>
      </c>
      <c r="G12" s="102"/>
    </row>
    <row r="13" spans="2:7" s="92" customFormat="1" ht="31.5" x14ac:dyDescent="0.2">
      <c r="B13" s="45" t="s">
        <v>265</v>
      </c>
      <c r="C13" s="98">
        <v>43941.616666666669</v>
      </c>
      <c r="D13" s="98">
        <v>43942.09375</v>
      </c>
      <c r="E13" s="49">
        <v>11.45</v>
      </c>
      <c r="F13" s="95" t="s">
        <v>303</v>
      </c>
      <c r="G13" s="101" t="s">
        <v>296</v>
      </c>
    </row>
    <row r="14" spans="2:7" s="92" customFormat="1" ht="31.5" x14ac:dyDescent="0.2">
      <c r="B14" s="45" t="s">
        <v>265</v>
      </c>
      <c r="C14" s="98">
        <v>43990.052083333336</v>
      </c>
      <c r="D14" s="98">
        <v>43990.3125</v>
      </c>
      <c r="E14" s="49">
        <v>6.25</v>
      </c>
      <c r="F14" s="48" t="s">
        <v>271</v>
      </c>
      <c r="G14" s="101" t="s">
        <v>308</v>
      </c>
    </row>
    <row r="15" spans="2:7" s="92" customFormat="1" ht="31.5" x14ac:dyDescent="0.2">
      <c r="B15" s="45" t="s">
        <v>265</v>
      </c>
      <c r="C15" s="98">
        <v>43990.541666666664</v>
      </c>
      <c r="D15" s="98">
        <v>43990.670138888891</v>
      </c>
      <c r="E15" s="49">
        <v>3.08</v>
      </c>
      <c r="F15" s="48" t="s">
        <v>272</v>
      </c>
      <c r="G15" s="101" t="s">
        <v>302</v>
      </c>
    </row>
    <row r="16" spans="2:7" s="92" customFormat="1" ht="15.75" x14ac:dyDescent="0.2">
      <c r="B16" s="45" t="s">
        <v>265</v>
      </c>
      <c r="C16" s="98">
        <v>44013.03125</v>
      </c>
      <c r="D16" s="98">
        <v>44259.71875</v>
      </c>
      <c r="E16" s="49">
        <v>5920.5</v>
      </c>
      <c r="F16" s="48" t="s">
        <v>259</v>
      </c>
      <c r="G16" s="102"/>
    </row>
    <row r="17" spans="2:7" s="92" customFormat="1" ht="31.5" x14ac:dyDescent="0.2">
      <c r="B17" s="45" t="s">
        <v>265</v>
      </c>
      <c r="C17" s="98">
        <v>44262.909722222219</v>
      </c>
      <c r="D17" s="97">
        <v>44263.069444444445</v>
      </c>
      <c r="E17" s="49">
        <v>3.83</v>
      </c>
      <c r="F17" s="48" t="s">
        <v>273</v>
      </c>
      <c r="G17" s="101" t="s">
        <v>302</v>
      </c>
    </row>
    <row r="18" spans="2:7" s="92" customFormat="1" ht="31.5" x14ac:dyDescent="0.2">
      <c r="B18" s="45" t="s">
        <v>274</v>
      </c>
      <c r="C18" s="98">
        <v>44353.878472222219</v>
      </c>
      <c r="D18" s="97">
        <v>44354.0625</v>
      </c>
      <c r="E18" s="49">
        <v>4.42</v>
      </c>
      <c r="F18" s="48" t="s">
        <v>277</v>
      </c>
      <c r="G18" s="101" t="s">
        <v>296</v>
      </c>
    </row>
    <row r="19" spans="2:7" s="92" customFormat="1" ht="31.5" x14ac:dyDescent="0.2">
      <c r="B19" s="96" t="s">
        <v>291</v>
      </c>
      <c r="C19" s="97">
        <v>44425.506944444445</v>
      </c>
      <c r="D19" s="97">
        <v>44665.680555555555</v>
      </c>
      <c r="E19" s="49">
        <v>5764.16</v>
      </c>
      <c r="F19" s="95" t="s">
        <v>309</v>
      </c>
      <c r="G19" s="102"/>
    </row>
    <row r="20" spans="2:7" x14ac:dyDescent="0.2">
      <c r="G20" s="103"/>
    </row>
    <row r="21" spans="2:7" ht="31.5" x14ac:dyDescent="0.2">
      <c r="D21" s="99" t="s">
        <v>290</v>
      </c>
      <c r="E21" s="100"/>
      <c r="G21" s="103"/>
    </row>
    <row r="22" spans="2:7" x14ac:dyDescent="0.2">
      <c r="G22" s="103"/>
    </row>
    <row r="23" spans="2:7" x14ac:dyDescent="0.2">
      <c r="G23" s="103"/>
    </row>
    <row r="24" spans="2:7" x14ac:dyDescent="0.2">
      <c r="G24" s="103"/>
    </row>
    <row r="25" spans="2:7" x14ac:dyDescent="0.2">
      <c r="G25" s="103"/>
    </row>
    <row r="26" spans="2:7" x14ac:dyDescent="0.2">
      <c r="G26" s="103"/>
    </row>
    <row r="27" spans="2:7" x14ac:dyDescent="0.2">
      <c r="G27" s="103"/>
    </row>
    <row r="28" spans="2:7" x14ac:dyDescent="0.2">
      <c r="G28" s="103"/>
    </row>
    <row r="29" spans="2:7" x14ac:dyDescent="0.2">
      <c r="G29" s="103"/>
    </row>
    <row r="30" spans="2:7" x14ac:dyDescent="0.2">
      <c r="G30" s="103"/>
    </row>
    <row r="31" spans="2:7" x14ac:dyDescent="0.2">
      <c r="G31" s="103"/>
    </row>
  </sheetData>
  <mergeCells count="1">
    <mergeCell ref="B1:G1"/>
  </mergeCells>
  <pageMargins left="0.23622047244094491" right="0.23622047244094491" top="0.31496062992125984" bottom="0.39370078740157483" header="0.31496062992125984" footer="0.19685039370078741"/>
  <pageSetup paperSize="9" scale="54" fitToHeight="0" orientation="landscape" r:id="rId1"/>
  <headerFooter alignWithMargins="0">
    <oddFooter>&amp;C&amp;A&amp;R&amp;P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workbookViewId="0"/>
  </sheetViews>
  <sheetFormatPr defaultRowHeight="12.75" x14ac:dyDescent="0.2"/>
  <cols>
    <col min="1" max="1" width="9.140625" style="50"/>
    <col min="2" max="2" width="7" style="50" customWidth="1"/>
    <col min="3" max="3" width="24.5703125" style="63" customWidth="1"/>
    <col min="4" max="4" width="25" style="63" customWidth="1"/>
    <col min="5" max="5" width="16" style="50" customWidth="1"/>
    <col min="6" max="6" width="22" style="50" customWidth="1"/>
    <col min="7" max="7" width="21" style="50" customWidth="1"/>
    <col min="8" max="10" width="9.140625" style="50"/>
    <col min="11" max="11" width="14.7109375" style="50" customWidth="1"/>
    <col min="12" max="12" width="28.5703125" style="50" customWidth="1"/>
    <col min="13" max="13" width="17.5703125" style="50" customWidth="1"/>
    <col min="14" max="16384" width="9.140625" style="50"/>
  </cols>
  <sheetData>
    <row r="1" spans="1:16" x14ac:dyDescent="0.2">
      <c r="B1" s="51"/>
      <c r="C1" s="52"/>
      <c r="D1" s="52"/>
      <c r="E1" s="51"/>
      <c r="F1" s="51"/>
      <c r="G1" s="51"/>
      <c r="H1" s="51"/>
    </row>
    <row r="2" spans="1:16" x14ac:dyDescent="0.2">
      <c r="B2" s="3" t="s">
        <v>146</v>
      </c>
      <c r="C2" s="3" t="s">
        <v>147</v>
      </c>
      <c r="D2" s="3" t="s">
        <v>148</v>
      </c>
      <c r="E2" s="3" t="s">
        <v>149</v>
      </c>
      <c r="F2" s="3" t="s">
        <v>150</v>
      </c>
      <c r="G2" s="3" t="s">
        <v>151</v>
      </c>
      <c r="H2" s="3" t="s">
        <v>152</v>
      </c>
    </row>
    <row r="3" spans="1:16" x14ac:dyDescent="0.2">
      <c r="B3" s="105"/>
      <c r="C3" s="106"/>
      <c r="D3" s="106"/>
      <c r="E3" s="106"/>
      <c r="F3" s="106"/>
      <c r="G3" s="106"/>
      <c r="H3" s="107"/>
    </row>
    <row r="4" spans="1:16" x14ac:dyDescent="0.2">
      <c r="B4" s="105" t="s">
        <v>153</v>
      </c>
      <c r="C4" s="106"/>
      <c r="D4" s="106"/>
      <c r="E4" s="106"/>
      <c r="F4" s="106"/>
      <c r="G4" s="106"/>
      <c r="H4" s="107"/>
    </row>
    <row r="5" spans="1:16" ht="51" x14ac:dyDescent="0.2">
      <c r="A5" s="53"/>
      <c r="B5" s="4">
        <v>1</v>
      </c>
      <c r="C5" s="5" t="s">
        <v>15</v>
      </c>
      <c r="D5" s="5" t="s">
        <v>16</v>
      </c>
      <c r="E5" s="6">
        <v>4.7699999999999996</v>
      </c>
      <c r="F5" s="7" t="s">
        <v>2</v>
      </c>
      <c r="G5" s="4" t="s">
        <v>154</v>
      </c>
      <c r="H5" s="4" t="s">
        <v>155</v>
      </c>
      <c r="K5" s="54"/>
      <c r="L5" s="55"/>
      <c r="M5" s="54"/>
      <c r="N5" s="54"/>
      <c r="O5" s="54"/>
      <c r="P5" s="54"/>
    </row>
    <row r="6" spans="1:16" ht="63.75" x14ac:dyDescent="0.2">
      <c r="A6" s="53"/>
      <c r="B6" s="4">
        <v>2</v>
      </c>
      <c r="C6" s="5" t="s">
        <v>61</v>
      </c>
      <c r="D6" s="5" t="s">
        <v>62</v>
      </c>
      <c r="E6" s="6">
        <v>5.83</v>
      </c>
      <c r="F6" s="7" t="s">
        <v>2</v>
      </c>
      <c r="G6" s="4" t="s">
        <v>157</v>
      </c>
      <c r="H6" s="4" t="s">
        <v>158</v>
      </c>
      <c r="K6" s="56" t="s">
        <v>156</v>
      </c>
      <c r="L6" s="57"/>
      <c r="M6" s="54"/>
      <c r="N6" s="54"/>
      <c r="O6" s="54"/>
      <c r="P6" s="54"/>
    </row>
    <row r="7" spans="1:16" ht="51" x14ac:dyDescent="0.2">
      <c r="A7" s="53"/>
      <c r="B7" s="4">
        <v>3</v>
      </c>
      <c r="C7" s="8" t="s">
        <v>95</v>
      </c>
      <c r="D7" s="8" t="s">
        <v>96</v>
      </c>
      <c r="E7" s="9">
        <v>3.5</v>
      </c>
      <c r="F7" s="7" t="s">
        <v>2</v>
      </c>
      <c r="G7" s="4" t="s">
        <v>159</v>
      </c>
      <c r="H7" s="4" t="s">
        <v>158</v>
      </c>
      <c r="K7" s="43" t="s">
        <v>146</v>
      </c>
      <c r="L7" s="58" t="s">
        <v>160</v>
      </c>
      <c r="M7" s="43" t="s">
        <v>161</v>
      </c>
      <c r="N7" s="43" t="s">
        <v>162</v>
      </c>
      <c r="O7" s="43" t="s">
        <v>163</v>
      </c>
      <c r="P7" s="59" t="s">
        <v>164</v>
      </c>
    </row>
    <row r="8" spans="1:16" ht="51" x14ac:dyDescent="0.2">
      <c r="B8" s="4">
        <v>4</v>
      </c>
      <c r="C8" s="5" t="s">
        <v>82</v>
      </c>
      <c r="D8" s="5" t="s">
        <v>83</v>
      </c>
      <c r="E8" s="6">
        <v>29.08</v>
      </c>
      <c r="F8" s="7" t="s">
        <v>2</v>
      </c>
      <c r="G8" s="4" t="s">
        <v>167</v>
      </c>
      <c r="H8" s="18" t="s">
        <v>158</v>
      </c>
      <c r="K8" s="43">
        <v>1</v>
      </c>
      <c r="L8" s="58" t="s">
        <v>153</v>
      </c>
      <c r="M8" s="43">
        <v>4</v>
      </c>
      <c r="N8" s="60">
        <f t="shared" ref="N8:N14" si="0">M8/15*100</f>
        <v>26.666666666666668</v>
      </c>
      <c r="O8" s="61">
        <v>43.18</v>
      </c>
      <c r="P8" s="62">
        <f t="shared" ref="P8:P13" si="1">O8/92.16*100</f>
        <v>46.853298611111107</v>
      </c>
    </row>
    <row r="9" spans="1:16" ht="15.75" x14ac:dyDescent="0.2">
      <c r="B9" s="4"/>
      <c r="E9" s="50">
        <f>SUM(E5:E8)</f>
        <v>43.18</v>
      </c>
      <c r="K9" s="43">
        <v>2</v>
      </c>
      <c r="L9" s="58" t="s">
        <v>165</v>
      </c>
      <c r="M9" s="43">
        <v>4</v>
      </c>
      <c r="N9" s="60">
        <f t="shared" si="0"/>
        <v>26.666666666666668</v>
      </c>
      <c r="O9" s="43">
        <v>17.010000000000002</v>
      </c>
      <c r="P9" s="62">
        <f t="shared" si="1"/>
        <v>18.457031250000004</v>
      </c>
    </row>
    <row r="10" spans="1:16" ht="15.75" x14ac:dyDescent="0.2">
      <c r="B10" s="105" t="s">
        <v>165</v>
      </c>
      <c r="C10" s="106"/>
      <c r="D10" s="106"/>
      <c r="E10" s="106"/>
      <c r="F10" s="106"/>
      <c r="G10" s="106"/>
      <c r="H10" s="107"/>
      <c r="K10" s="43">
        <v>3</v>
      </c>
      <c r="L10" s="64" t="s">
        <v>166</v>
      </c>
      <c r="M10" s="43">
        <v>1</v>
      </c>
      <c r="N10" s="60">
        <f t="shared" si="0"/>
        <v>6.666666666666667</v>
      </c>
      <c r="O10" s="43">
        <v>3.9</v>
      </c>
      <c r="P10" s="62">
        <f t="shared" si="1"/>
        <v>4.2317708333333339</v>
      </c>
    </row>
    <row r="11" spans="1:16" ht="38.25" x14ac:dyDescent="0.2">
      <c r="B11" s="4">
        <v>1</v>
      </c>
      <c r="C11" s="5" t="s">
        <v>107</v>
      </c>
      <c r="D11" s="5" t="s">
        <v>108</v>
      </c>
      <c r="E11" s="6">
        <v>4.5</v>
      </c>
      <c r="F11" s="7" t="s">
        <v>2</v>
      </c>
      <c r="G11" s="4" t="s">
        <v>171</v>
      </c>
      <c r="H11" s="4" t="s">
        <v>172</v>
      </c>
      <c r="K11" s="43">
        <v>4</v>
      </c>
      <c r="L11" s="58" t="s">
        <v>168</v>
      </c>
      <c r="M11" s="43">
        <v>1</v>
      </c>
      <c r="N11" s="60">
        <f t="shared" si="0"/>
        <v>6.666666666666667</v>
      </c>
      <c r="O11" s="43">
        <v>4.93</v>
      </c>
      <c r="P11" s="62">
        <f t="shared" si="1"/>
        <v>5.3493923611111116</v>
      </c>
    </row>
    <row r="12" spans="1:16" ht="38.25" x14ac:dyDescent="0.2">
      <c r="B12" s="4">
        <v>2</v>
      </c>
      <c r="C12" s="5" t="s">
        <v>111</v>
      </c>
      <c r="D12" s="5" t="s">
        <v>112</v>
      </c>
      <c r="E12" s="6">
        <v>6.5</v>
      </c>
      <c r="F12" s="7" t="s">
        <v>2</v>
      </c>
      <c r="G12" s="4" t="s">
        <v>174</v>
      </c>
      <c r="H12" s="4" t="s">
        <v>172</v>
      </c>
      <c r="K12" s="43">
        <v>5</v>
      </c>
      <c r="L12" s="64" t="s">
        <v>169</v>
      </c>
      <c r="M12" s="43">
        <v>2</v>
      </c>
      <c r="N12" s="60">
        <f t="shared" si="0"/>
        <v>13.333333333333334</v>
      </c>
      <c r="O12" s="43">
        <v>8</v>
      </c>
      <c r="P12" s="62">
        <f t="shared" si="1"/>
        <v>8.6805555555555554</v>
      </c>
    </row>
    <row r="13" spans="1:16" ht="31.5" x14ac:dyDescent="0.2">
      <c r="B13" s="4">
        <v>3</v>
      </c>
      <c r="C13" s="5" t="s">
        <v>122</v>
      </c>
      <c r="D13" s="5" t="s">
        <v>123</v>
      </c>
      <c r="E13" s="6">
        <v>2.83</v>
      </c>
      <c r="F13" s="7" t="s">
        <v>2</v>
      </c>
      <c r="G13" s="4" t="s">
        <v>174</v>
      </c>
      <c r="H13" s="4" t="s">
        <v>175</v>
      </c>
      <c r="K13" s="43">
        <v>6</v>
      </c>
      <c r="L13" s="58" t="s">
        <v>170</v>
      </c>
      <c r="M13" s="43">
        <v>3</v>
      </c>
      <c r="N13" s="60">
        <f t="shared" si="0"/>
        <v>20</v>
      </c>
      <c r="O13" s="43">
        <v>15.14</v>
      </c>
      <c r="P13" s="62">
        <f t="shared" si="1"/>
        <v>16.427951388888889</v>
      </c>
    </row>
    <row r="14" spans="1:16" ht="26.25" thickBot="1" x14ac:dyDescent="0.25">
      <c r="B14" s="4">
        <v>4</v>
      </c>
      <c r="C14" s="10" t="s">
        <v>19</v>
      </c>
      <c r="D14" s="10" t="s">
        <v>20</v>
      </c>
      <c r="E14" s="11">
        <v>3.18</v>
      </c>
      <c r="F14" s="7" t="s">
        <v>2</v>
      </c>
      <c r="G14" s="4" t="s">
        <v>176</v>
      </c>
      <c r="H14" s="4" t="s">
        <v>177</v>
      </c>
      <c r="K14" s="43"/>
      <c r="L14" s="58" t="s">
        <v>173</v>
      </c>
      <c r="M14" s="43">
        <f>SUM(M8:M13)</f>
        <v>15</v>
      </c>
      <c r="N14" s="60">
        <f t="shared" si="0"/>
        <v>100</v>
      </c>
      <c r="O14" s="43">
        <f>SUM(O8:O13)</f>
        <v>92.160000000000011</v>
      </c>
      <c r="P14" s="62">
        <f>SUM(P8:P13)</f>
        <v>100</v>
      </c>
    </row>
    <row r="15" spans="1:16" x14ac:dyDescent="0.2">
      <c r="B15" s="4"/>
      <c r="C15" s="5"/>
      <c r="D15" s="5"/>
      <c r="E15" s="6">
        <f>SUM(E11:E14)</f>
        <v>17.010000000000002</v>
      </c>
      <c r="F15" s="7"/>
      <c r="G15" s="4"/>
      <c r="H15" s="4"/>
      <c r="K15" s="55"/>
      <c r="L15" s="55"/>
      <c r="M15" s="55"/>
      <c r="N15" s="55"/>
      <c r="O15" s="55"/>
      <c r="P15" s="55"/>
    </row>
    <row r="16" spans="1:16" x14ac:dyDescent="0.2">
      <c r="B16" s="105" t="s">
        <v>178</v>
      </c>
      <c r="C16" s="106"/>
      <c r="D16" s="106"/>
      <c r="E16" s="106"/>
      <c r="F16" s="106"/>
      <c r="G16" s="106"/>
      <c r="H16" s="107"/>
    </row>
    <row r="17" spans="2:8" ht="51" x14ac:dyDescent="0.2">
      <c r="B17" s="4">
        <v>1</v>
      </c>
      <c r="C17" s="5" t="s">
        <v>35</v>
      </c>
      <c r="D17" s="5" t="s">
        <v>36</v>
      </c>
      <c r="E17" s="6">
        <v>3.9</v>
      </c>
      <c r="F17" s="7" t="s">
        <v>2</v>
      </c>
      <c r="G17" s="4" t="s">
        <v>179</v>
      </c>
      <c r="H17" s="4" t="s">
        <v>155</v>
      </c>
    </row>
    <row r="18" spans="2:8" x14ac:dyDescent="0.2">
      <c r="B18" s="4"/>
      <c r="C18" s="5"/>
      <c r="D18" s="5"/>
      <c r="E18" s="6">
        <v>3.9</v>
      </c>
      <c r="F18" s="4"/>
      <c r="G18" s="4"/>
      <c r="H18" s="4"/>
    </row>
    <row r="19" spans="2:8" x14ac:dyDescent="0.2">
      <c r="B19" s="51"/>
      <c r="C19" s="52"/>
      <c r="D19" s="52"/>
      <c r="E19" s="51"/>
      <c r="F19" s="51"/>
      <c r="G19" s="51"/>
      <c r="H19" s="51"/>
    </row>
    <row r="20" spans="2:8" x14ac:dyDescent="0.2">
      <c r="B20" s="105" t="s">
        <v>168</v>
      </c>
      <c r="C20" s="106"/>
      <c r="D20" s="106"/>
      <c r="E20" s="106"/>
      <c r="F20" s="106"/>
      <c r="G20" s="106"/>
      <c r="H20" s="107"/>
    </row>
    <row r="21" spans="2:8" ht="38.25" x14ac:dyDescent="0.2">
      <c r="B21" s="4">
        <v>1</v>
      </c>
      <c r="C21" s="5" t="s">
        <v>21</v>
      </c>
      <c r="D21" s="5" t="s">
        <v>22</v>
      </c>
      <c r="E21" s="6">
        <v>4.93</v>
      </c>
      <c r="F21" s="7" t="s">
        <v>2</v>
      </c>
      <c r="G21" s="4" t="s">
        <v>180</v>
      </c>
      <c r="H21" s="4" t="s">
        <v>177</v>
      </c>
    </row>
    <row r="22" spans="2:8" x14ac:dyDescent="0.2">
      <c r="B22" s="4"/>
      <c r="C22" s="5"/>
      <c r="D22" s="5"/>
      <c r="E22" s="6">
        <v>4.93</v>
      </c>
      <c r="F22" s="4"/>
      <c r="G22" s="4"/>
      <c r="H22" s="4"/>
    </row>
    <row r="23" spans="2:8" x14ac:dyDescent="0.2">
      <c r="B23" s="51"/>
      <c r="C23" s="52"/>
      <c r="D23" s="52"/>
      <c r="E23" s="51"/>
      <c r="F23" s="51"/>
      <c r="G23" s="51"/>
      <c r="H23" s="51"/>
    </row>
    <row r="24" spans="2:8" x14ac:dyDescent="0.2">
      <c r="B24" s="105" t="s">
        <v>169</v>
      </c>
      <c r="C24" s="106"/>
      <c r="D24" s="106"/>
      <c r="E24" s="106"/>
      <c r="F24" s="106"/>
      <c r="G24" s="106"/>
      <c r="H24" s="107"/>
    </row>
    <row r="25" spans="2:8" ht="51" x14ac:dyDescent="0.2">
      <c r="B25" s="4">
        <v>1</v>
      </c>
      <c r="C25" s="8" t="s">
        <v>137</v>
      </c>
      <c r="D25" s="8" t="s">
        <v>138</v>
      </c>
      <c r="E25" s="9">
        <v>3.08</v>
      </c>
      <c r="F25" s="7" t="s">
        <v>2</v>
      </c>
      <c r="G25" s="4" t="s">
        <v>181</v>
      </c>
      <c r="H25" s="4" t="s">
        <v>175</v>
      </c>
    </row>
    <row r="26" spans="2:8" ht="25.5" x14ac:dyDescent="0.2">
      <c r="B26" s="4">
        <v>2</v>
      </c>
      <c r="C26" s="5" t="s">
        <v>77</v>
      </c>
      <c r="D26" s="5" t="s">
        <v>20</v>
      </c>
      <c r="E26" s="6">
        <v>4.92</v>
      </c>
      <c r="F26" s="7" t="s">
        <v>2</v>
      </c>
      <c r="G26" s="65" t="s">
        <v>182</v>
      </c>
      <c r="H26" s="65" t="s">
        <v>158</v>
      </c>
    </row>
    <row r="27" spans="2:8" x14ac:dyDescent="0.2">
      <c r="B27" s="4"/>
      <c r="C27" s="5"/>
      <c r="D27" s="5"/>
      <c r="E27" s="13">
        <f>SUM(E25:E26)</f>
        <v>8</v>
      </c>
      <c r="F27" s="4"/>
      <c r="G27" s="4"/>
      <c r="H27" s="4"/>
    </row>
    <row r="28" spans="2:8" x14ac:dyDescent="0.2">
      <c r="E28" s="66"/>
    </row>
    <row r="29" spans="2:8" x14ac:dyDescent="0.2">
      <c r="B29" s="105" t="s">
        <v>170</v>
      </c>
      <c r="C29" s="106"/>
      <c r="D29" s="106"/>
      <c r="E29" s="106"/>
      <c r="F29" s="106"/>
      <c r="G29" s="106"/>
      <c r="H29" s="107"/>
    </row>
    <row r="30" spans="2:8" ht="51" x14ac:dyDescent="0.2">
      <c r="B30" s="4">
        <v>1</v>
      </c>
      <c r="C30" s="8" t="s">
        <v>45</v>
      </c>
      <c r="D30" s="8" t="s">
        <v>46</v>
      </c>
      <c r="E30" s="9">
        <v>7.17</v>
      </c>
      <c r="F30" s="7" t="s">
        <v>2</v>
      </c>
      <c r="G30" s="4" t="s">
        <v>183</v>
      </c>
      <c r="H30" s="4" t="s">
        <v>155</v>
      </c>
    </row>
    <row r="31" spans="2:8" ht="51" x14ac:dyDescent="0.2">
      <c r="B31" s="67">
        <v>2</v>
      </c>
      <c r="C31" s="8" t="s">
        <v>116</v>
      </c>
      <c r="D31" s="8" t="s">
        <v>117</v>
      </c>
      <c r="E31" s="9">
        <v>4.42</v>
      </c>
      <c r="F31" s="7" t="s">
        <v>2</v>
      </c>
      <c r="G31" s="4" t="s">
        <v>184</v>
      </c>
      <c r="H31" s="4" t="s">
        <v>185</v>
      </c>
    </row>
    <row r="32" spans="2:8" ht="51" x14ac:dyDescent="0.2">
      <c r="B32" s="67">
        <v>3</v>
      </c>
      <c r="C32" s="5" t="s">
        <v>128</v>
      </c>
      <c r="D32" s="5" t="s">
        <v>186</v>
      </c>
      <c r="E32" s="6">
        <v>3.55</v>
      </c>
      <c r="F32" s="7" t="s">
        <v>2</v>
      </c>
      <c r="G32" s="4" t="s">
        <v>187</v>
      </c>
      <c r="H32" s="18" t="s">
        <v>188</v>
      </c>
    </row>
    <row r="33" spans="5:5" x14ac:dyDescent="0.2">
      <c r="E33" s="66">
        <f>SUM(E30:E32)</f>
        <v>15.14</v>
      </c>
    </row>
  </sheetData>
  <mergeCells count="7">
    <mergeCell ref="B29:H29"/>
    <mergeCell ref="B3:H3"/>
    <mergeCell ref="B4:H4"/>
    <mergeCell ref="B10:H10"/>
    <mergeCell ref="B16:H16"/>
    <mergeCell ref="B20:H20"/>
    <mergeCell ref="B24:H24"/>
  </mergeCells>
  <phoneticPr fontId="27"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showGridLines="0" workbookViewId="0"/>
  </sheetViews>
  <sheetFormatPr defaultRowHeight="15.75" x14ac:dyDescent="0.2"/>
  <cols>
    <col min="1" max="1" width="9.140625" style="70"/>
    <col min="2" max="2" width="8.5703125" style="91" customWidth="1"/>
    <col min="3" max="3" width="25.28515625" style="85" customWidth="1"/>
    <col min="4" max="4" width="38.85546875" style="85" customWidth="1"/>
    <col min="5" max="5" width="15.42578125" style="70" customWidth="1"/>
    <col min="6" max="6" width="15" style="70" customWidth="1"/>
    <col min="7" max="7" width="11.5703125" style="70" customWidth="1"/>
    <col min="8" max="8" width="11.5703125" style="91" customWidth="1"/>
    <col min="9" max="9" width="2.140625" style="70" bestFit="1" customWidth="1"/>
    <col min="10" max="11" width="9.140625" style="70"/>
    <col min="12" max="12" width="9.28515625" style="70" bestFit="1" customWidth="1"/>
    <col min="13" max="13" width="26.42578125" style="70" customWidth="1"/>
    <col min="14" max="15" width="9.28515625" style="70" bestFit="1" customWidth="1"/>
    <col min="16" max="16" width="11.42578125" style="70" bestFit="1" customWidth="1"/>
    <col min="17" max="17" width="9.28515625" style="70" bestFit="1" customWidth="1"/>
    <col min="18" max="16384" width="9.140625" style="70"/>
  </cols>
  <sheetData>
    <row r="1" spans="1:17" x14ac:dyDescent="0.2">
      <c r="A1" s="68"/>
      <c r="B1" s="69" t="s">
        <v>146</v>
      </c>
      <c r="C1" s="69" t="s">
        <v>147</v>
      </c>
      <c r="D1" s="69" t="s">
        <v>148</v>
      </c>
      <c r="E1" s="69" t="s">
        <v>149</v>
      </c>
      <c r="F1" s="69" t="s">
        <v>150</v>
      </c>
      <c r="G1" s="69" t="s">
        <v>151</v>
      </c>
      <c r="H1" s="69" t="s">
        <v>152</v>
      </c>
      <c r="I1" s="68"/>
      <c r="J1" s="68"/>
    </row>
    <row r="2" spans="1:17" x14ac:dyDescent="0.2">
      <c r="A2" s="68"/>
      <c r="B2" s="111" t="s">
        <v>189</v>
      </c>
      <c r="C2" s="111"/>
      <c r="D2" s="111"/>
      <c r="E2" s="111"/>
      <c r="F2" s="111"/>
      <c r="G2" s="111"/>
      <c r="H2" s="111"/>
      <c r="I2" s="68"/>
      <c r="J2" s="68"/>
    </row>
    <row r="3" spans="1:17" ht="78.75" x14ac:dyDescent="0.2">
      <c r="A3" s="68"/>
      <c r="B3" s="71">
        <v>1</v>
      </c>
      <c r="C3" s="72" t="s">
        <v>23</v>
      </c>
      <c r="D3" s="72" t="s">
        <v>24</v>
      </c>
      <c r="E3" s="73">
        <v>22.42</v>
      </c>
      <c r="F3" s="74" t="s">
        <v>1</v>
      </c>
      <c r="G3" s="74" t="s">
        <v>190</v>
      </c>
      <c r="H3" s="75" t="s">
        <v>155</v>
      </c>
      <c r="I3" s="68"/>
      <c r="J3" s="68"/>
    </row>
    <row r="4" spans="1:17" ht="63" x14ac:dyDescent="0.2">
      <c r="A4" s="68"/>
      <c r="B4" s="71">
        <v>2</v>
      </c>
      <c r="C4" s="72" t="s">
        <v>27</v>
      </c>
      <c r="D4" s="72" t="s">
        <v>28</v>
      </c>
      <c r="E4" s="73">
        <v>19</v>
      </c>
      <c r="F4" s="74" t="s">
        <v>1</v>
      </c>
      <c r="G4" s="74" t="s">
        <v>191</v>
      </c>
      <c r="H4" s="76" t="s">
        <v>155</v>
      </c>
      <c r="I4" s="68"/>
      <c r="J4" s="68"/>
      <c r="M4" s="68" t="s">
        <v>192</v>
      </c>
    </row>
    <row r="5" spans="1:17" ht="47.25" x14ac:dyDescent="0.2">
      <c r="A5" s="68"/>
      <c r="B5" s="71">
        <v>3</v>
      </c>
      <c r="C5" s="72" t="s">
        <v>69</v>
      </c>
      <c r="D5" s="72" t="s">
        <v>70</v>
      </c>
      <c r="E5" s="73">
        <v>73.34</v>
      </c>
      <c r="F5" s="74" t="s">
        <v>1</v>
      </c>
      <c r="G5" s="74" t="s">
        <v>193</v>
      </c>
      <c r="H5" s="76" t="s">
        <v>158</v>
      </c>
      <c r="I5" s="68"/>
      <c r="J5" s="68"/>
    </row>
    <row r="6" spans="1:17" ht="94.5" x14ac:dyDescent="0.2">
      <c r="A6" s="68"/>
      <c r="B6" s="71">
        <v>4</v>
      </c>
      <c r="C6" s="72" t="s">
        <v>71</v>
      </c>
      <c r="D6" s="72" t="s">
        <v>72</v>
      </c>
      <c r="E6" s="73">
        <v>93.5</v>
      </c>
      <c r="F6" s="74" t="s">
        <v>1</v>
      </c>
      <c r="G6" s="74" t="s">
        <v>194</v>
      </c>
      <c r="H6" s="77" t="s">
        <v>158</v>
      </c>
      <c r="I6" s="68"/>
      <c r="J6" s="68"/>
      <c r="L6" s="78" t="s">
        <v>195</v>
      </c>
      <c r="M6" s="78" t="s">
        <v>196</v>
      </c>
      <c r="N6" s="78" t="s">
        <v>3</v>
      </c>
      <c r="O6" s="78" t="s">
        <v>162</v>
      </c>
      <c r="P6" s="78" t="s">
        <v>163</v>
      </c>
      <c r="Q6" s="79" t="s">
        <v>164</v>
      </c>
    </row>
    <row r="7" spans="1:17" ht="110.25" x14ac:dyDescent="0.2">
      <c r="A7" s="68"/>
      <c r="B7" s="71">
        <v>5</v>
      </c>
      <c r="C7" s="80" t="s">
        <v>88</v>
      </c>
      <c r="D7" s="80" t="s">
        <v>89</v>
      </c>
      <c r="E7" s="81">
        <v>6.25</v>
      </c>
      <c r="F7" s="74" t="s">
        <v>1</v>
      </c>
      <c r="G7" s="71" t="s">
        <v>197</v>
      </c>
      <c r="H7" s="77" t="s">
        <v>158</v>
      </c>
      <c r="I7" s="68"/>
      <c r="J7" s="68"/>
      <c r="L7" s="78">
        <v>1</v>
      </c>
      <c r="M7" s="78" t="s">
        <v>198</v>
      </c>
      <c r="N7" s="76">
        <v>8</v>
      </c>
      <c r="O7" s="82">
        <f t="shared" ref="O7:O14" si="0">N7/35*100</f>
        <v>22.857142857142858</v>
      </c>
      <c r="P7" s="76">
        <v>367.2</v>
      </c>
      <c r="Q7" s="82">
        <f t="shared" ref="Q7:Q13" si="1">P7/2744.21*100</f>
        <v>13.380900149769879</v>
      </c>
    </row>
    <row r="8" spans="1:17" ht="94.5" x14ac:dyDescent="0.2">
      <c r="A8" s="68"/>
      <c r="B8" s="71">
        <v>6</v>
      </c>
      <c r="C8" s="80" t="s">
        <v>93</v>
      </c>
      <c r="D8" s="80" t="s">
        <v>94</v>
      </c>
      <c r="E8" s="81">
        <v>71.17</v>
      </c>
      <c r="F8" s="74" t="s">
        <v>1</v>
      </c>
      <c r="G8" s="71" t="s">
        <v>194</v>
      </c>
      <c r="H8" s="77" t="s">
        <v>158</v>
      </c>
      <c r="I8" s="68"/>
      <c r="J8" s="68"/>
      <c r="L8" s="78">
        <v>2</v>
      </c>
      <c r="M8" s="78" t="s">
        <v>199</v>
      </c>
      <c r="N8" s="76">
        <v>1</v>
      </c>
      <c r="O8" s="82">
        <f t="shared" si="0"/>
        <v>2.8571428571428572</v>
      </c>
      <c r="P8" s="76">
        <v>499.3</v>
      </c>
      <c r="Q8" s="82">
        <f t="shared" si="1"/>
        <v>18.194671690577614</v>
      </c>
    </row>
    <row r="9" spans="1:17" ht="94.5" x14ac:dyDescent="0.2">
      <c r="A9" s="68"/>
      <c r="B9" s="71">
        <v>7</v>
      </c>
      <c r="C9" s="72" t="s">
        <v>129</v>
      </c>
      <c r="D9" s="72" t="s">
        <v>130</v>
      </c>
      <c r="E9" s="73">
        <v>74.42</v>
      </c>
      <c r="F9" s="74" t="s">
        <v>1</v>
      </c>
      <c r="G9" s="71" t="s">
        <v>194</v>
      </c>
      <c r="H9" s="77" t="s">
        <v>175</v>
      </c>
      <c r="I9" s="68"/>
      <c r="J9" s="68"/>
      <c r="L9" s="78">
        <v>3</v>
      </c>
      <c r="M9" s="78" t="s">
        <v>200</v>
      </c>
      <c r="N9" s="76">
        <v>2</v>
      </c>
      <c r="O9" s="82">
        <f t="shared" si="0"/>
        <v>5.7142857142857144</v>
      </c>
      <c r="P9" s="76">
        <v>50.42</v>
      </c>
      <c r="Q9" s="82">
        <f t="shared" si="1"/>
        <v>1.8373229454014088</v>
      </c>
    </row>
    <row r="10" spans="1:17" ht="94.5" x14ac:dyDescent="0.2">
      <c r="A10" s="68"/>
      <c r="B10" s="71">
        <v>8</v>
      </c>
      <c r="C10" s="80" t="s">
        <v>135</v>
      </c>
      <c r="D10" s="80" t="s">
        <v>136</v>
      </c>
      <c r="E10" s="81">
        <v>7.1</v>
      </c>
      <c r="F10" s="74" t="s">
        <v>1</v>
      </c>
      <c r="G10" s="71" t="s">
        <v>201</v>
      </c>
      <c r="H10" s="77" t="s">
        <v>175</v>
      </c>
      <c r="I10" s="68"/>
      <c r="J10" s="68"/>
      <c r="L10" s="78">
        <v>4</v>
      </c>
      <c r="M10" s="78" t="s">
        <v>202</v>
      </c>
      <c r="N10" s="76">
        <v>18</v>
      </c>
      <c r="O10" s="82">
        <f t="shared" si="0"/>
        <v>51.428571428571423</v>
      </c>
      <c r="P10" s="73">
        <v>1773.63</v>
      </c>
      <c r="Q10" s="82">
        <f t="shared" si="1"/>
        <v>64.631715502822303</v>
      </c>
    </row>
    <row r="11" spans="1:17" x14ac:dyDescent="0.2">
      <c r="A11" s="68"/>
      <c r="B11" s="71"/>
      <c r="C11" s="72"/>
      <c r="D11" s="72"/>
      <c r="E11" s="78">
        <f>SUM(E3:E10)</f>
        <v>367.20000000000005</v>
      </c>
      <c r="F11" s="71"/>
      <c r="G11" s="71"/>
      <c r="H11" s="77"/>
      <c r="I11" s="68"/>
      <c r="J11" s="68"/>
      <c r="L11" s="78">
        <v>5</v>
      </c>
      <c r="M11" s="78" t="s">
        <v>203</v>
      </c>
      <c r="N11" s="76">
        <v>1</v>
      </c>
      <c r="O11" s="82">
        <f t="shared" si="0"/>
        <v>2.8571428571428572</v>
      </c>
      <c r="P11" s="76">
        <v>1.08</v>
      </c>
      <c r="Q11" s="82">
        <f t="shared" si="1"/>
        <v>3.9355588675793765E-2</v>
      </c>
    </row>
    <row r="12" spans="1:17" x14ac:dyDescent="0.2">
      <c r="A12" s="68"/>
      <c r="B12" s="108" t="s">
        <v>204</v>
      </c>
      <c r="C12" s="109"/>
      <c r="D12" s="109"/>
      <c r="E12" s="109"/>
      <c r="F12" s="109"/>
      <c r="G12" s="109"/>
      <c r="H12" s="110"/>
      <c r="I12" s="68"/>
      <c r="J12" s="68"/>
      <c r="L12" s="78">
        <v>6</v>
      </c>
      <c r="M12" s="78" t="s">
        <v>205</v>
      </c>
      <c r="N12" s="76">
        <v>3</v>
      </c>
      <c r="O12" s="82">
        <f t="shared" si="0"/>
        <v>8.5714285714285712</v>
      </c>
      <c r="P12" s="76">
        <v>25.75</v>
      </c>
      <c r="Q12" s="82">
        <f t="shared" si="1"/>
        <v>0.93833926703860127</v>
      </c>
    </row>
    <row r="13" spans="1:17" ht="47.25" x14ac:dyDescent="0.2">
      <c r="A13" s="68"/>
      <c r="B13" s="71">
        <v>1</v>
      </c>
      <c r="C13" s="72" t="s">
        <v>31</v>
      </c>
      <c r="D13" s="72" t="s">
        <v>32</v>
      </c>
      <c r="E13" s="71">
        <v>49.93</v>
      </c>
      <c r="F13" s="74" t="s">
        <v>1</v>
      </c>
      <c r="G13" s="71" t="s">
        <v>206</v>
      </c>
      <c r="H13" s="71" t="s">
        <v>177</v>
      </c>
      <c r="I13" s="83"/>
      <c r="J13" s="68"/>
      <c r="L13" s="78">
        <v>7</v>
      </c>
      <c r="M13" s="78" t="s">
        <v>207</v>
      </c>
      <c r="N13" s="76">
        <v>2</v>
      </c>
      <c r="O13" s="82">
        <f t="shared" si="0"/>
        <v>5.7142857142857144</v>
      </c>
      <c r="P13" s="76">
        <v>26.83</v>
      </c>
      <c r="Q13" s="82">
        <f t="shared" si="1"/>
        <v>0.97769485571439496</v>
      </c>
    </row>
    <row r="14" spans="1:17" x14ac:dyDescent="0.2">
      <c r="A14" s="68"/>
      <c r="B14" s="71"/>
      <c r="C14" s="84"/>
      <c r="E14" s="71">
        <v>49.93</v>
      </c>
      <c r="F14" s="86"/>
      <c r="G14" s="74"/>
      <c r="H14" s="71"/>
      <c r="I14" s="83"/>
      <c r="J14" s="68"/>
      <c r="L14" s="78"/>
      <c r="M14" s="78" t="s">
        <v>208</v>
      </c>
      <c r="N14" s="76">
        <f>SUM(N7:N13)</f>
        <v>35</v>
      </c>
      <c r="O14" s="82">
        <f t="shared" si="0"/>
        <v>100</v>
      </c>
      <c r="P14" s="76">
        <f>SUM(P7:P13)</f>
        <v>2744.21</v>
      </c>
      <c r="Q14" s="82">
        <f>SUM(Q7:Q13)</f>
        <v>99.999999999999986</v>
      </c>
    </row>
    <row r="15" spans="1:17" x14ac:dyDescent="0.2">
      <c r="A15" s="68"/>
      <c r="B15" s="108" t="s">
        <v>209</v>
      </c>
      <c r="C15" s="109"/>
      <c r="D15" s="109"/>
      <c r="E15" s="109"/>
      <c r="F15" s="109"/>
      <c r="G15" s="109"/>
      <c r="H15" s="110"/>
      <c r="I15" s="68"/>
      <c r="J15" s="68"/>
    </row>
    <row r="16" spans="1:17" ht="47.25" x14ac:dyDescent="0.2">
      <c r="A16" s="68"/>
      <c r="B16" s="71">
        <v>1</v>
      </c>
      <c r="C16" s="72" t="s">
        <v>25</v>
      </c>
      <c r="D16" s="72" t="s">
        <v>26</v>
      </c>
      <c r="E16" s="73">
        <v>47.2</v>
      </c>
      <c r="F16" s="74" t="s">
        <v>1</v>
      </c>
      <c r="G16" s="74" t="s">
        <v>210</v>
      </c>
      <c r="H16" s="76" t="s">
        <v>177</v>
      </c>
      <c r="I16" s="68"/>
      <c r="J16" s="68"/>
    </row>
    <row r="17" spans="1:10" ht="63" x14ac:dyDescent="0.2">
      <c r="A17" s="68"/>
      <c r="B17" s="71">
        <v>2</v>
      </c>
      <c r="C17" s="72" t="s">
        <v>47</v>
      </c>
      <c r="D17" s="72" t="s">
        <v>48</v>
      </c>
      <c r="E17" s="73">
        <v>3.22</v>
      </c>
      <c r="F17" s="86" t="s">
        <v>1</v>
      </c>
      <c r="G17" s="74" t="s">
        <v>211</v>
      </c>
      <c r="H17" s="73" t="s">
        <v>158</v>
      </c>
      <c r="I17" s="68"/>
      <c r="J17" s="68"/>
    </row>
    <row r="18" spans="1:10" x14ac:dyDescent="0.2">
      <c r="A18" s="68"/>
      <c r="B18" s="71"/>
      <c r="C18" s="72"/>
      <c r="D18" s="72"/>
      <c r="E18" s="73">
        <f>SUM(E16:E17)</f>
        <v>50.42</v>
      </c>
      <c r="F18" s="74"/>
      <c r="G18" s="74"/>
      <c r="H18" s="76"/>
      <c r="I18" s="68"/>
      <c r="J18" s="68"/>
    </row>
    <row r="19" spans="1:10" x14ac:dyDescent="0.2">
      <c r="A19" s="68"/>
      <c r="B19" s="108" t="s">
        <v>202</v>
      </c>
      <c r="C19" s="109"/>
      <c r="D19" s="109"/>
      <c r="E19" s="109"/>
      <c r="F19" s="109"/>
      <c r="G19" s="109"/>
      <c r="H19" s="110"/>
      <c r="I19" s="68"/>
      <c r="J19" s="68"/>
    </row>
    <row r="20" spans="1:10" ht="47.25" x14ac:dyDescent="0.2">
      <c r="A20" s="68"/>
      <c r="B20" s="71">
        <v>1</v>
      </c>
      <c r="C20" s="72" t="s">
        <v>4</v>
      </c>
      <c r="D20" s="72" t="s">
        <v>5</v>
      </c>
      <c r="E20" s="73">
        <v>62.37</v>
      </c>
      <c r="F20" s="86" t="s">
        <v>1</v>
      </c>
      <c r="G20" s="74" t="s">
        <v>212</v>
      </c>
      <c r="H20" s="71" t="s">
        <v>155</v>
      </c>
      <c r="I20" s="83"/>
      <c r="J20" s="68"/>
    </row>
    <row r="21" spans="1:10" ht="47.25" x14ac:dyDescent="0.2">
      <c r="A21" s="68"/>
      <c r="B21" s="71">
        <v>2</v>
      </c>
      <c r="C21" s="72" t="s">
        <v>9</v>
      </c>
      <c r="D21" s="72" t="s">
        <v>10</v>
      </c>
      <c r="E21" s="73">
        <v>144.87</v>
      </c>
      <c r="F21" s="86" t="s">
        <v>1</v>
      </c>
      <c r="G21" s="74" t="s">
        <v>213</v>
      </c>
      <c r="H21" s="71" t="s">
        <v>155</v>
      </c>
      <c r="I21" s="83"/>
      <c r="J21" s="68"/>
    </row>
    <row r="22" spans="1:10" ht="110.25" x14ac:dyDescent="0.2">
      <c r="A22" s="68"/>
      <c r="B22" s="71">
        <v>3</v>
      </c>
      <c r="C22" s="72" t="s">
        <v>11</v>
      </c>
      <c r="D22" s="72" t="s">
        <v>12</v>
      </c>
      <c r="E22" s="73">
        <v>177.98</v>
      </c>
      <c r="F22" s="86" t="s">
        <v>1</v>
      </c>
      <c r="G22" s="74" t="s">
        <v>214</v>
      </c>
      <c r="H22" s="71" t="s">
        <v>155</v>
      </c>
      <c r="I22" s="83"/>
      <c r="J22" s="68"/>
    </row>
    <row r="23" spans="1:10" ht="47.25" x14ac:dyDescent="0.2">
      <c r="A23" s="68"/>
      <c r="B23" s="71">
        <v>4</v>
      </c>
      <c r="C23" s="72" t="s">
        <v>13</v>
      </c>
      <c r="D23" s="72" t="s">
        <v>14</v>
      </c>
      <c r="E23" s="73">
        <v>101.5</v>
      </c>
      <c r="F23" s="86" t="s">
        <v>1</v>
      </c>
      <c r="G23" s="74" t="s">
        <v>213</v>
      </c>
      <c r="H23" s="71" t="s">
        <v>155</v>
      </c>
      <c r="I23" s="83"/>
      <c r="J23" s="68"/>
    </row>
    <row r="24" spans="1:10" ht="47.25" x14ac:dyDescent="0.2">
      <c r="A24" s="68"/>
      <c r="B24" s="71">
        <v>5</v>
      </c>
      <c r="C24" s="72" t="s">
        <v>17</v>
      </c>
      <c r="D24" s="72" t="s">
        <v>18</v>
      </c>
      <c r="E24" s="73">
        <v>119.25</v>
      </c>
      <c r="F24" s="86" t="s">
        <v>1</v>
      </c>
      <c r="G24" s="74" t="s">
        <v>215</v>
      </c>
      <c r="H24" s="71" t="s">
        <v>155</v>
      </c>
      <c r="I24" s="68"/>
      <c r="J24" s="68"/>
    </row>
    <row r="25" spans="1:10" ht="47.25" x14ac:dyDescent="0.2">
      <c r="A25" s="68"/>
      <c r="B25" s="71">
        <v>6</v>
      </c>
      <c r="C25" s="72" t="s">
        <v>33</v>
      </c>
      <c r="D25" s="72" t="s">
        <v>34</v>
      </c>
      <c r="E25" s="73">
        <v>95.3</v>
      </c>
      <c r="F25" s="86" t="s">
        <v>1</v>
      </c>
      <c r="G25" s="74" t="s">
        <v>215</v>
      </c>
      <c r="H25" s="71" t="s">
        <v>155</v>
      </c>
      <c r="I25" s="68"/>
      <c r="J25" s="68"/>
    </row>
    <row r="26" spans="1:10" ht="47.25" x14ac:dyDescent="0.2">
      <c r="A26" s="68"/>
      <c r="B26" s="71">
        <v>7</v>
      </c>
      <c r="C26" s="72" t="s">
        <v>103</v>
      </c>
      <c r="D26" s="72" t="s">
        <v>104</v>
      </c>
      <c r="E26" s="73">
        <v>74.67</v>
      </c>
      <c r="F26" s="86" t="s">
        <v>1</v>
      </c>
      <c r="G26" s="74" t="s">
        <v>216</v>
      </c>
      <c r="H26" s="75" t="s">
        <v>185</v>
      </c>
      <c r="I26" s="68"/>
      <c r="J26" s="68"/>
    </row>
    <row r="27" spans="1:10" ht="47.25" x14ac:dyDescent="0.2">
      <c r="A27" s="68"/>
      <c r="B27" s="71">
        <v>8</v>
      </c>
      <c r="C27" s="72" t="s">
        <v>105</v>
      </c>
      <c r="D27" s="72" t="s">
        <v>106</v>
      </c>
      <c r="E27" s="73">
        <v>70.05</v>
      </c>
      <c r="F27" s="86" t="s">
        <v>1</v>
      </c>
      <c r="G27" s="74" t="s">
        <v>217</v>
      </c>
      <c r="H27" s="75" t="s">
        <v>185</v>
      </c>
      <c r="I27" s="68"/>
      <c r="J27" s="68"/>
    </row>
    <row r="28" spans="1:10" ht="94.5" x14ac:dyDescent="0.2">
      <c r="A28" s="68"/>
      <c r="B28" s="71">
        <v>9</v>
      </c>
      <c r="C28" s="72" t="s">
        <v>109</v>
      </c>
      <c r="D28" s="72" t="s">
        <v>110</v>
      </c>
      <c r="E28" s="73">
        <f>48+75</f>
        <v>123</v>
      </c>
      <c r="F28" s="86" t="s">
        <v>1</v>
      </c>
      <c r="G28" s="74" t="s">
        <v>218</v>
      </c>
      <c r="H28" s="76" t="s">
        <v>185</v>
      </c>
      <c r="I28" s="68"/>
      <c r="J28" s="68"/>
    </row>
    <row r="29" spans="1:10" ht="47.25" x14ac:dyDescent="0.2">
      <c r="A29" s="68"/>
      <c r="B29" s="71">
        <v>10</v>
      </c>
      <c r="C29" s="72" t="s">
        <v>113</v>
      </c>
      <c r="D29" s="72" t="s">
        <v>114</v>
      </c>
      <c r="E29" s="73">
        <v>55.7</v>
      </c>
      <c r="F29" s="86" t="s">
        <v>1</v>
      </c>
      <c r="G29" s="74" t="s">
        <v>219</v>
      </c>
      <c r="H29" s="75" t="s">
        <v>185</v>
      </c>
      <c r="I29" s="68"/>
      <c r="J29" s="68"/>
    </row>
    <row r="30" spans="1:10" ht="63" x14ac:dyDescent="0.2">
      <c r="A30" s="68"/>
      <c r="B30" s="71">
        <v>11</v>
      </c>
      <c r="C30" s="72" t="s">
        <v>67</v>
      </c>
      <c r="D30" s="72" t="s">
        <v>68</v>
      </c>
      <c r="E30" s="73">
        <v>60</v>
      </c>
      <c r="F30" s="86" t="s">
        <v>1</v>
      </c>
      <c r="G30" s="74" t="s">
        <v>220</v>
      </c>
      <c r="H30" s="75" t="s">
        <v>158</v>
      </c>
      <c r="I30" s="68"/>
      <c r="J30" s="68"/>
    </row>
    <row r="31" spans="1:10" ht="47.25" x14ac:dyDescent="0.2">
      <c r="A31" s="68"/>
      <c r="B31" s="71">
        <v>12</v>
      </c>
      <c r="C31" s="72" t="s">
        <v>65</v>
      </c>
      <c r="D31" s="72" t="s">
        <v>66</v>
      </c>
      <c r="E31" s="73">
        <v>67.5</v>
      </c>
      <c r="F31" s="86" t="s">
        <v>1</v>
      </c>
      <c r="G31" s="74" t="s">
        <v>221</v>
      </c>
      <c r="H31" s="75" t="s">
        <v>158</v>
      </c>
      <c r="I31" s="68"/>
      <c r="J31" s="68"/>
    </row>
    <row r="32" spans="1:10" ht="47.25" x14ac:dyDescent="0.2">
      <c r="A32" s="68"/>
      <c r="B32" s="71">
        <v>13</v>
      </c>
      <c r="C32" s="80" t="s">
        <v>91</v>
      </c>
      <c r="D32" s="80" t="s">
        <v>92</v>
      </c>
      <c r="E32" s="81">
        <v>130.66999999999999</v>
      </c>
      <c r="F32" s="86" t="s">
        <v>1</v>
      </c>
      <c r="G32" s="74" t="s">
        <v>222</v>
      </c>
      <c r="H32" s="75" t="s">
        <v>158</v>
      </c>
      <c r="I32" s="68"/>
      <c r="J32" s="68"/>
    </row>
    <row r="33" spans="1:10" ht="78.75" x14ac:dyDescent="0.2">
      <c r="A33" s="68"/>
      <c r="B33" s="71">
        <v>14</v>
      </c>
      <c r="C33" s="72" t="s">
        <v>124</v>
      </c>
      <c r="D33" s="72" t="s">
        <v>250</v>
      </c>
      <c r="E33" s="73">
        <v>146.75</v>
      </c>
      <c r="F33" s="86" t="s">
        <v>1</v>
      </c>
      <c r="G33" s="74" t="s">
        <v>223</v>
      </c>
      <c r="H33" s="75" t="s">
        <v>175</v>
      </c>
      <c r="I33" s="68"/>
      <c r="J33" s="68"/>
    </row>
    <row r="34" spans="1:10" ht="65.25" x14ac:dyDescent="0.2">
      <c r="A34" s="68"/>
      <c r="B34" s="71">
        <v>15</v>
      </c>
      <c r="C34" s="72" t="s">
        <v>125</v>
      </c>
      <c r="D34" s="72" t="s">
        <v>251</v>
      </c>
      <c r="E34" s="73">
        <v>104.33</v>
      </c>
      <c r="F34" s="86" t="s">
        <v>1</v>
      </c>
      <c r="G34" s="74" t="s">
        <v>224</v>
      </c>
      <c r="H34" s="75" t="s">
        <v>175</v>
      </c>
      <c r="I34" s="68"/>
      <c r="J34" s="68"/>
    </row>
    <row r="35" spans="1:10" ht="63" x14ac:dyDescent="0.2">
      <c r="A35" s="68"/>
      <c r="B35" s="71">
        <v>16</v>
      </c>
      <c r="C35" s="72" t="s">
        <v>126</v>
      </c>
      <c r="D35" s="72" t="s">
        <v>139</v>
      </c>
      <c r="E35" s="73">
        <v>82.7</v>
      </c>
      <c r="F35" s="86" t="s">
        <v>1</v>
      </c>
      <c r="G35" s="74" t="s">
        <v>225</v>
      </c>
      <c r="H35" s="75" t="s">
        <v>175</v>
      </c>
      <c r="I35" s="68"/>
      <c r="J35" s="68"/>
    </row>
    <row r="36" spans="1:10" ht="110.25" x14ac:dyDescent="0.2">
      <c r="A36" s="68"/>
      <c r="B36" s="71">
        <v>17</v>
      </c>
      <c r="C36" s="72" t="s">
        <v>127</v>
      </c>
      <c r="D36" s="72" t="s">
        <v>252</v>
      </c>
      <c r="E36" s="73">
        <v>75.91</v>
      </c>
      <c r="F36" s="86" t="s">
        <v>1</v>
      </c>
      <c r="G36" s="74" t="s">
        <v>226</v>
      </c>
      <c r="H36" s="75" t="s">
        <v>175</v>
      </c>
      <c r="I36" s="68"/>
      <c r="J36" s="68"/>
    </row>
    <row r="37" spans="1:10" ht="63" x14ac:dyDescent="0.2">
      <c r="A37" s="68"/>
      <c r="B37" s="71">
        <v>18</v>
      </c>
      <c r="C37" s="72" t="s">
        <v>133</v>
      </c>
      <c r="D37" s="72" t="s">
        <v>140</v>
      </c>
      <c r="E37" s="73">
        <v>81.08</v>
      </c>
      <c r="F37" s="86" t="s">
        <v>1</v>
      </c>
      <c r="G37" s="74" t="s">
        <v>227</v>
      </c>
      <c r="H37" s="75" t="s">
        <v>175</v>
      </c>
      <c r="I37" s="68"/>
      <c r="J37" s="68"/>
    </row>
    <row r="38" spans="1:10" x14ac:dyDescent="0.2">
      <c r="A38" s="68"/>
      <c r="B38" s="71"/>
      <c r="C38" s="72"/>
      <c r="D38" s="72"/>
      <c r="E38" s="76">
        <f>SUM(E20:E37)</f>
        <v>1773.6299999999999</v>
      </c>
      <c r="F38" s="74"/>
      <c r="G38" s="74"/>
      <c r="H38" s="75"/>
      <c r="I38" s="68"/>
      <c r="J38" s="68"/>
    </row>
    <row r="39" spans="1:10" x14ac:dyDescent="0.2">
      <c r="A39" s="68"/>
      <c r="B39" s="108" t="s">
        <v>203</v>
      </c>
      <c r="C39" s="109"/>
      <c r="D39" s="109"/>
      <c r="E39" s="109"/>
      <c r="F39" s="109"/>
      <c r="G39" s="109"/>
      <c r="H39" s="110"/>
      <c r="I39" s="68"/>
      <c r="J39" s="68"/>
    </row>
    <row r="40" spans="1:10" ht="94.5" x14ac:dyDescent="0.2">
      <c r="A40" s="68"/>
      <c r="B40" s="71">
        <v>1</v>
      </c>
      <c r="C40" s="87" t="s">
        <v>101</v>
      </c>
      <c r="D40" s="87" t="s">
        <v>102</v>
      </c>
      <c r="E40" s="87">
        <v>1.08</v>
      </c>
      <c r="F40" s="86" t="s">
        <v>1</v>
      </c>
      <c r="G40" s="74" t="s">
        <v>228</v>
      </c>
      <c r="H40" s="76" t="s">
        <v>185</v>
      </c>
      <c r="I40" s="68"/>
      <c r="J40" s="68"/>
    </row>
    <row r="41" spans="1:10" x14ac:dyDescent="0.2">
      <c r="A41" s="68"/>
      <c r="B41" s="71"/>
      <c r="C41" s="87"/>
      <c r="D41" s="87"/>
      <c r="E41" s="87">
        <v>1.08</v>
      </c>
      <c r="F41" s="86"/>
      <c r="G41" s="74"/>
      <c r="H41" s="76"/>
      <c r="I41" s="68"/>
      <c r="J41" s="68"/>
    </row>
    <row r="42" spans="1:10" x14ac:dyDescent="0.2">
      <c r="A42" s="68"/>
      <c r="B42" s="108" t="s">
        <v>229</v>
      </c>
      <c r="C42" s="109"/>
      <c r="D42" s="109"/>
      <c r="E42" s="109"/>
      <c r="F42" s="109"/>
      <c r="G42" s="109"/>
      <c r="H42" s="110"/>
      <c r="I42" s="68"/>
      <c r="J42" s="68"/>
    </row>
    <row r="43" spans="1:10" ht="63" x14ac:dyDescent="0.2">
      <c r="A43" s="68"/>
      <c r="B43" s="71">
        <v>1</v>
      </c>
      <c r="C43" s="72" t="s">
        <v>29</v>
      </c>
      <c r="D43" s="72" t="s">
        <v>30</v>
      </c>
      <c r="E43" s="73">
        <v>17</v>
      </c>
      <c r="F43" s="86" t="s">
        <v>1</v>
      </c>
      <c r="G43" s="74" t="s">
        <v>230</v>
      </c>
      <c r="H43" s="76" t="s">
        <v>177</v>
      </c>
      <c r="I43" s="68"/>
      <c r="J43" s="68"/>
    </row>
    <row r="44" spans="1:10" ht="63" x14ac:dyDescent="0.2">
      <c r="A44" s="68"/>
      <c r="B44" s="71">
        <v>2</v>
      </c>
      <c r="C44" s="80" t="s">
        <v>118</v>
      </c>
      <c r="D44" s="80" t="s">
        <v>119</v>
      </c>
      <c r="E44" s="81">
        <v>5</v>
      </c>
      <c r="F44" s="86" t="s">
        <v>1</v>
      </c>
      <c r="G44" s="74" t="s">
        <v>231</v>
      </c>
      <c r="H44" s="76" t="s">
        <v>185</v>
      </c>
      <c r="I44" s="68"/>
      <c r="J44" s="68"/>
    </row>
    <row r="45" spans="1:10" ht="157.5" x14ac:dyDescent="0.2">
      <c r="A45" s="68"/>
      <c r="B45" s="71">
        <v>3</v>
      </c>
      <c r="C45" s="72" t="s">
        <v>51</v>
      </c>
      <c r="D45" s="72" t="s">
        <v>52</v>
      </c>
      <c r="E45" s="73">
        <v>3.75</v>
      </c>
      <c r="F45" s="86" t="s">
        <v>1</v>
      </c>
      <c r="G45" s="74" t="s">
        <v>232</v>
      </c>
      <c r="H45" s="77" t="s">
        <v>233</v>
      </c>
      <c r="I45" s="68"/>
      <c r="J45" s="68"/>
    </row>
    <row r="46" spans="1:10" x14ac:dyDescent="0.2">
      <c r="A46" s="68"/>
      <c r="B46" s="71"/>
      <c r="C46" s="72"/>
      <c r="D46" s="72"/>
      <c r="E46" s="73">
        <f>SUM(E43:E45)</f>
        <v>25.75</v>
      </c>
      <c r="F46" s="86"/>
      <c r="G46" s="74"/>
      <c r="H46" s="77"/>
      <c r="I46" s="68"/>
      <c r="J46" s="68"/>
    </row>
    <row r="47" spans="1:10" x14ac:dyDescent="0.2">
      <c r="A47" s="68"/>
      <c r="B47" s="108" t="s">
        <v>234</v>
      </c>
      <c r="C47" s="109"/>
      <c r="D47" s="109"/>
      <c r="E47" s="109"/>
      <c r="F47" s="109"/>
      <c r="G47" s="109"/>
      <c r="H47" s="110"/>
      <c r="I47" s="68"/>
      <c r="J47" s="68"/>
    </row>
    <row r="48" spans="1:10" ht="110.25" x14ac:dyDescent="0.2">
      <c r="A48" s="68"/>
      <c r="B48" s="71">
        <v>1</v>
      </c>
      <c r="C48" s="72" t="s">
        <v>63</v>
      </c>
      <c r="D48" s="72" t="s">
        <v>64</v>
      </c>
      <c r="E48" s="73">
        <v>24.08</v>
      </c>
      <c r="F48" s="86" t="s">
        <v>1</v>
      </c>
      <c r="G48" s="71" t="s">
        <v>235</v>
      </c>
      <c r="H48" s="71" t="s">
        <v>233</v>
      </c>
      <c r="I48" s="83"/>
      <c r="J48" s="68"/>
    </row>
    <row r="49" spans="1:10" ht="78.75" x14ac:dyDescent="0.2">
      <c r="A49" s="68"/>
      <c r="B49" s="71">
        <v>2</v>
      </c>
      <c r="C49" s="80" t="s">
        <v>99</v>
      </c>
      <c r="D49" s="80" t="s">
        <v>100</v>
      </c>
      <c r="E49" s="81">
        <v>2.75</v>
      </c>
      <c r="F49" s="86" t="s">
        <v>1</v>
      </c>
      <c r="G49" s="74" t="s">
        <v>236</v>
      </c>
      <c r="H49" s="77" t="s">
        <v>233</v>
      </c>
      <c r="I49" s="68"/>
      <c r="J49" s="68"/>
    </row>
    <row r="50" spans="1:10" x14ac:dyDescent="0.2">
      <c r="A50" s="68"/>
      <c r="B50" s="76"/>
      <c r="C50" s="88"/>
      <c r="D50" s="88"/>
      <c r="E50" s="76">
        <f>SUM(E48:E49)</f>
        <v>26.83</v>
      </c>
      <c r="F50" s="78"/>
      <c r="G50" s="78"/>
      <c r="H50" s="76"/>
      <c r="I50" s="68"/>
      <c r="J50" s="68"/>
    </row>
    <row r="51" spans="1:10" x14ac:dyDescent="0.2">
      <c r="A51" s="68"/>
      <c r="B51" s="89"/>
      <c r="C51" s="90"/>
      <c r="D51" s="90"/>
      <c r="E51" s="68"/>
      <c r="F51" s="68"/>
      <c r="G51" s="68"/>
      <c r="H51" s="89"/>
      <c r="I51" s="68"/>
      <c r="J51" s="68"/>
    </row>
    <row r="52" spans="1:10" x14ac:dyDescent="0.2">
      <c r="A52" s="68"/>
      <c r="B52" s="89"/>
      <c r="C52" s="90"/>
      <c r="D52" s="90"/>
      <c r="E52" s="68"/>
      <c r="F52" s="68"/>
      <c r="G52" s="68"/>
      <c r="H52" s="89"/>
      <c r="I52" s="68"/>
      <c r="J52" s="68"/>
    </row>
    <row r="53" spans="1:10" x14ac:dyDescent="0.2">
      <c r="A53" s="68"/>
      <c r="B53" s="89"/>
      <c r="C53" s="90"/>
      <c r="D53" s="90"/>
      <c r="E53" s="68"/>
      <c r="F53" s="68"/>
      <c r="G53" s="68"/>
      <c r="H53" s="89"/>
      <c r="I53" s="68"/>
      <c r="J53" s="68"/>
    </row>
    <row r="54" spans="1:10" x14ac:dyDescent="0.2">
      <c r="A54" s="68"/>
      <c r="B54" s="89"/>
      <c r="C54" s="90"/>
      <c r="D54" s="90"/>
      <c r="E54" s="68"/>
      <c r="F54" s="68"/>
      <c r="G54" s="68"/>
      <c r="H54" s="89"/>
      <c r="I54" s="68"/>
      <c r="J54" s="68"/>
    </row>
    <row r="55" spans="1:10" x14ac:dyDescent="0.2">
      <c r="A55" s="68"/>
      <c r="B55" s="89"/>
      <c r="C55" s="90"/>
      <c r="D55" s="90"/>
      <c r="E55" s="68"/>
      <c r="F55" s="68"/>
      <c r="G55" s="68"/>
      <c r="H55" s="89"/>
      <c r="I55" s="68"/>
      <c r="J55" s="68"/>
    </row>
    <row r="56" spans="1:10" x14ac:dyDescent="0.2">
      <c r="A56" s="68"/>
      <c r="B56" s="89"/>
      <c r="C56" s="90"/>
      <c r="D56" s="90"/>
      <c r="E56" s="68"/>
      <c r="F56" s="68"/>
      <c r="G56" s="68"/>
      <c r="H56" s="89"/>
      <c r="I56" s="68"/>
      <c r="J56" s="68"/>
    </row>
    <row r="57" spans="1:10" x14ac:dyDescent="0.2">
      <c r="A57" s="68"/>
      <c r="B57" s="89"/>
      <c r="C57" s="90"/>
      <c r="D57" s="90"/>
      <c r="E57" s="68"/>
      <c r="F57" s="68"/>
      <c r="G57" s="68"/>
      <c r="H57" s="89"/>
      <c r="I57" s="68"/>
      <c r="J57" s="68"/>
    </row>
    <row r="58" spans="1:10" x14ac:dyDescent="0.2">
      <c r="A58" s="68"/>
      <c r="B58" s="89"/>
      <c r="C58" s="90"/>
      <c r="D58" s="90"/>
      <c r="E58" s="68"/>
      <c r="F58" s="68"/>
      <c r="G58" s="68"/>
      <c r="H58" s="89"/>
      <c r="I58" s="68"/>
      <c r="J58" s="68"/>
    </row>
    <row r="59" spans="1:10" x14ac:dyDescent="0.2">
      <c r="A59" s="68"/>
      <c r="B59" s="89"/>
      <c r="C59" s="90"/>
      <c r="D59" s="90"/>
      <c r="E59" s="68"/>
      <c r="F59" s="68"/>
      <c r="G59" s="68"/>
      <c r="H59" s="89"/>
      <c r="I59" s="68"/>
      <c r="J59" s="68"/>
    </row>
    <row r="60" spans="1:10" x14ac:dyDescent="0.2">
      <c r="A60" s="68"/>
      <c r="B60" s="89"/>
      <c r="C60" s="90"/>
      <c r="D60" s="90"/>
      <c r="E60" s="68"/>
      <c r="F60" s="68"/>
      <c r="G60" s="68"/>
      <c r="H60" s="89"/>
      <c r="I60" s="68"/>
      <c r="J60" s="68"/>
    </row>
    <row r="61" spans="1:10" x14ac:dyDescent="0.2">
      <c r="A61" s="68"/>
      <c r="B61" s="89"/>
      <c r="C61" s="90"/>
      <c r="D61" s="90"/>
      <c r="E61" s="68"/>
      <c r="F61" s="68"/>
      <c r="G61" s="68"/>
      <c r="H61" s="89"/>
      <c r="I61" s="68"/>
      <c r="J61" s="68"/>
    </row>
    <row r="62" spans="1:10" x14ac:dyDescent="0.2">
      <c r="A62" s="68"/>
      <c r="B62" s="89"/>
      <c r="C62" s="90"/>
      <c r="D62" s="90"/>
      <c r="E62" s="68"/>
      <c r="F62" s="68"/>
      <c r="G62" s="68"/>
      <c r="H62" s="89"/>
      <c r="I62" s="68"/>
      <c r="J62" s="68"/>
    </row>
    <row r="63" spans="1:10" x14ac:dyDescent="0.2">
      <c r="A63" s="68"/>
      <c r="B63" s="89"/>
      <c r="C63" s="90"/>
      <c r="D63" s="90"/>
      <c r="E63" s="68"/>
      <c r="F63" s="68"/>
      <c r="G63" s="68"/>
      <c r="H63" s="89"/>
      <c r="I63" s="68"/>
      <c r="J63" s="68"/>
    </row>
    <row r="64" spans="1:10" x14ac:dyDescent="0.2">
      <c r="A64" s="68"/>
      <c r="B64" s="89"/>
      <c r="C64" s="90"/>
      <c r="D64" s="90"/>
      <c r="E64" s="68"/>
      <c r="F64" s="68"/>
      <c r="G64" s="68"/>
      <c r="H64" s="89"/>
      <c r="I64" s="68"/>
      <c r="J64" s="68"/>
    </row>
    <row r="65" spans="1:10" x14ac:dyDescent="0.2">
      <c r="A65" s="68"/>
      <c r="B65" s="89"/>
      <c r="C65" s="90"/>
      <c r="D65" s="90"/>
      <c r="E65" s="68"/>
      <c r="F65" s="68"/>
      <c r="G65" s="68"/>
      <c r="H65" s="89"/>
      <c r="I65" s="68"/>
      <c r="J65" s="68"/>
    </row>
    <row r="66" spans="1:10" x14ac:dyDescent="0.2">
      <c r="A66" s="68"/>
      <c r="B66" s="89"/>
      <c r="C66" s="90"/>
      <c r="D66" s="90"/>
      <c r="E66" s="68"/>
      <c r="F66" s="68"/>
      <c r="G66" s="68"/>
      <c r="H66" s="89"/>
      <c r="I66" s="68"/>
      <c r="J66" s="68"/>
    </row>
    <row r="67" spans="1:10" x14ac:dyDescent="0.2">
      <c r="A67" s="68"/>
      <c r="B67" s="89"/>
      <c r="C67" s="90"/>
      <c r="D67" s="90"/>
      <c r="E67" s="68"/>
      <c r="F67" s="68"/>
      <c r="G67" s="68"/>
      <c r="H67" s="89"/>
      <c r="I67" s="68"/>
      <c r="J67" s="68"/>
    </row>
    <row r="68" spans="1:10" x14ac:dyDescent="0.2">
      <c r="A68" s="68"/>
      <c r="B68" s="89"/>
      <c r="C68" s="90"/>
      <c r="D68" s="90"/>
      <c r="E68" s="68"/>
      <c r="F68" s="68"/>
      <c r="G68" s="68"/>
      <c r="H68" s="89"/>
      <c r="I68" s="68"/>
      <c r="J68" s="68"/>
    </row>
    <row r="69" spans="1:10" x14ac:dyDescent="0.2">
      <c r="A69" s="68"/>
      <c r="B69" s="89"/>
      <c r="C69" s="90"/>
      <c r="D69" s="90"/>
      <c r="E69" s="68"/>
      <c r="F69" s="68"/>
      <c r="G69" s="68"/>
      <c r="H69" s="89"/>
      <c r="I69" s="68"/>
      <c r="J69" s="68"/>
    </row>
    <row r="70" spans="1:10" x14ac:dyDescent="0.2">
      <c r="A70" s="68"/>
      <c r="B70" s="89"/>
      <c r="C70" s="90"/>
      <c r="D70" s="90"/>
      <c r="E70" s="68"/>
      <c r="F70" s="68"/>
      <c r="G70" s="68"/>
      <c r="H70" s="89"/>
      <c r="I70" s="68"/>
      <c r="J70" s="68"/>
    </row>
    <row r="71" spans="1:10" x14ac:dyDescent="0.2">
      <c r="A71" s="68"/>
      <c r="B71" s="89"/>
      <c r="C71" s="90"/>
      <c r="D71" s="90"/>
      <c r="E71" s="68"/>
      <c r="F71" s="68"/>
      <c r="G71" s="68"/>
      <c r="H71" s="89"/>
      <c r="I71" s="68"/>
      <c r="J71" s="68"/>
    </row>
    <row r="72" spans="1:10" x14ac:dyDescent="0.2">
      <c r="A72" s="68"/>
      <c r="B72" s="89"/>
      <c r="C72" s="90"/>
      <c r="D72" s="90"/>
      <c r="E72" s="68"/>
      <c r="F72" s="68"/>
      <c r="G72" s="68"/>
      <c r="H72" s="89"/>
      <c r="I72" s="68"/>
      <c r="J72" s="68"/>
    </row>
    <row r="73" spans="1:10" x14ac:dyDescent="0.2">
      <c r="A73" s="68"/>
      <c r="B73" s="89"/>
      <c r="C73" s="90"/>
      <c r="D73" s="90"/>
      <c r="E73" s="68"/>
      <c r="F73" s="68"/>
      <c r="G73" s="68"/>
      <c r="H73" s="89"/>
      <c r="I73" s="68"/>
      <c r="J73" s="68"/>
    </row>
    <row r="74" spans="1:10" x14ac:dyDescent="0.2">
      <c r="A74" s="68"/>
      <c r="B74" s="89"/>
      <c r="C74" s="90"/>
      <c r="D74" s="90"/>
      <c r="E74" s="68"/>
      <c r="F74" s="68"/>
      <c r="G74" s="68"/>
      <c r="H74" s="89"/>
      <c r="I74" s="68"/>
      <c r="J74" s="68"/>
    </row>
    <row r="75" spans="1:10" x14ac:dyDescent="0.2">
      <c r="A75" s="68"/>
      <c r="B75" s="89"/>
      <c r="C75" s="90"/>
      <c r="D75" s="90"/>
      <c r="E75" s="68"/>
      <c r="F75" s="68"/>
      <c r="G75" s="68"/>
      <c r="H75" s="89"/>
      <c r="I75" s="68"/>
      <c r="J75" s="68"/>
    </row>
    <row r="76" spans="1:10" x14ac:dyDescent="0.2">
      <c r="A76" s="68"/>
      <c r="B76" s="89"/>
      <c r="C76" s="90"/>
      <c r="D76" s="90"/>
      <c r="E76" s="68"/>
      <c r="F76" s="68"/>
      <c r="G76" s="68"/>
      <c r="H76" s="89"/>
      <c r="I76" s="68"/>
      <c r="J76" s="68"/>
    </row>
    <row r="77" spans="1:10" x14ac:dyDescent="0.2">
      <c r="A77" s="68"/>
      <c r="B77" s="89"/>
      <c r="C77" s="90"/>
      <c r="D77" s="90"/>
      <c r="E77" s="68"/>
      <c r="F77" s="68"/>
      <c r="G77" s="68"/>
      <c r="H77" s="89"/>
      <c r="I77" s="68"/>
      <c r="J77" s="68"/>
    </row>
    <row r="78" spans="1:10" x14ac:dyDescent="0.2">
      <c r="A78" s="68"/>
      <c r="B78" s="89"/>
      <c r="C78" s="90"/>
      <c r="D78" s="90"/>
      <c r="E78" s="68"/>
      <c r="F78" s="68"/>
      <c r="G78" s="68"/>
      <c r="H78" s="89"/>
      <c r="I78" s="68"/>
      <c r="J78" s="68"/>
    </row>
    <row r="79" spans="1:10" x14ac:dyDescent="0.2">
      <c r="A79" s="68"/>
      <c r="B79" s="89"/>
      <c r="C79" s="90"/>
      <c r="D79" s="90"/>
      <c r="E79" s="68"/>
      <c r="F79" s="68"/>
      <c r="G79" s="68"/>
      <c r="H79" s="89"/>
      <c r="I79" s="68"/>
      <c r="J79" s="68"/>
    </row>
    <row r="80" spans="1:10" x14ac:dyDescent="0.2">
      <c r="A80" s="68"/>
      <c r="B80" s="89"/>
      <c r="C80" s="90"/>
      <c r="D80" s="90"/>
      <c r="E80" s="68"/>
      <c r="F80" s="68"/>
      <c r="G80" s="68"/>
      <c r="H80" s="89"/>
      <c r="I80" s="68"/>
      <c r="J80" s="68"/>
    </row>
    <row r="81" spans="1:10" x14ac:dyDescent="0.2">
      <c r="A81" s="68"/>
      <c r="B81" s="89"/>
      <c r="C81" s="90"/>
      <c r="D81" s="90"/>
      <c r="E81" s="68"/>
      <c r="F81" s="68"/>
      <c r="G81" s="68"/>
      <c r="H81" s="89"/>
      <c r="I81" s="68"/>
      <c r="J81" s="68"/>
    </row>
    <row r="82" spans="1:10" x14ac:dyDescent="0.2">
      <c r="A82" s="68"/>
      <c r="B82" s="89"/>
      <c r="C82" s="90"/>
      <c r="D82" s="90"/>
      <c r="E82" s="68"/>
      <c r="F82" s="68"/>
      <c r="G82" s="68"/>
      <c r="H82" s="89"/>
      <c r="I82" s="68"/>
      <c r="J82" s="68"/>
    </row>
    <row r="83" spans="1:10" x14ac:dyDescent="0.2">
      <c r="A83" s="68"/>
      <c r="B83" s="89"/>
      <c r="C83" s="90"/>
      <c r="D83" s="90"/>
      <c r="E83" s="68"/>
      <c r="F83" s="68"/>
      <c r="G83" s="68"/>
      <c r="H83" s="89"/>
      <c r="I83" s="68"/>
      <c r="J83" s="68"/>
    </row>
    <row r="84" spans="1:10" x14ac:dyDescent="0.2">
      <c r="A84" s="68"/>
      <c r="B84" s="89"/>
      <c r="C84" s="90"/>
      <c r="D84" s="90"/>
      <c r="E84" s="68"/>
      <c r="F84" s="68"/>
      <c r="G84" s="68"/>
      <c r="H84" s="89"/>
      <c r="I84" s="68"/>
      <c r="J84" s="68"/>
    </row>
    <row r="85" spans="1:10" x14ac:dyDescent="0.2">
      <c r="A85" s="68"/>
      <c r="B85" s="89"/>
      <c r="C85" s="90"/>
      <c r="D85" s="90"/>
      <c r="E85" s="68"/>
      <c r="F85" s="68"/>
      <c r="G85" s="68"/>
      <c r="H85" s="89"/>
      <c r="I85" s="68"/>
      <c r="J85" s="68"/>
    </row>
  </sheetData>
  <mergeCells count="7">
    <mergeCell ref="B47:H47"/>
    <mergeCell ref="B2:H2"/>
    <mergeCell ref="B12:H12"/>
    <mergeCell ref="B15:H15"/>
    <mergeCell ref="B19:H19"/>
    <mergeCell ref="B39:H39"/>
    <mergeCell ref="B42:H42"/>
  </mergeCells>
  <phoneticPr fontId="27"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8"/>
  <sheetViews>
    <sheetView showGridLines="0" workbookViewId="0"/>
  </sheetViews>
  <sheetFormatPr defaultRowHeight="15" x14ac:dyDescent="0.25"/>
  <cols>
    <col min="1" max="2" width="9.140625" style="14"/>
    <col min="3" max="3" width="24.42578125" style="15" customWidth="1"/>
    <col min="4" max="4" width="32.85546875" style="15" customWidth="1"/>
    <col min="5" max="5" width="13.85546875" style="14" customWidth="1"/>
    <col min="6" max="6" width="14.140625" style="14" customWidth="1"/>
    <col min="7" max="7" width="11.5703125" style="14" customWidth="1"/>
    <col min="8" max="16384" width="9.140625" style="14"/>
  </cols>
  <sheetData>
    <row r="2" spans="2:8" ht="23.25" x14ac:dyDescent="0.35">
      <c r="C2" s="17" t="s">
        <v>237</v>
      </c>
    </row>
    <row r="4" spans="2:8" x14ac:dyDescent="0.25">
      <c r="B4" s="2" t="s">
        <v>146</v>
      </c>
      <c r="C4" s="3" t="s">
        <v>147</v>
      </c>
      <c r="D4" s="2" t="s">
        <v>148</v>
      </c>
      <c r="E4" s="2" t="s">
        <v>149</v>
      </c>
      <c r="F4" s="2" t="s">
        <v>150</v>
      </c>
      <c r="G4" s="2" t="s">
        <v>151</v>
      </c>
      <c r="H4" s="2" t="s">
        <v>152</v>
      </c>
    </row>
    <row r="5" spans="2:8" ht="38.25" x14ac:dyDescent="0.25">
      <c r="B5" s="18">
        <v>1</v>
      </c>
      <c r="C5" s="19" t="s">
        <v>6</v>
      </c>
      <c r="D5" s="19" t="s">
        <v>7</v>
      </c>
      <c r="E5" s="20">
        <v>2.23</v>
      </c>
      <c r="F5" s="20" t="s">
        <v>8</v>
      </c>
      <c r="G5" s="18" t="s">
        <v>238</v>
      </c>
      <c r="H5" s="18" t="s">
        <v>177</v>
      </c>
    </row>
    <row r="6" spans="2:8" ht="25.5" x14ac:dyDescent="0.25">
      <c r="B6" s="18">
        <v>2</v>
      </c>
      <c r="C6" s="5" t="s">
        <v>37</v>
      </c>
      <c r="D6" s="5" t="s">
        <v>38</v>
      </c>
      <c r="E6" s="6">
        <v>1.62</v>
      </c>
      <c r="F6" s="6" t="s">
        <v>8</v>
      </c>
      <c r="G6" s="18" t="s">
        <v>239</v>
      </c>
      <c r="H6" s="18" t="s">
        <v>177</v>
      </c>
    </row>
    <row r="7" spans="2:8" ht="25.5" x14ac:dyDescent="0.25">
      <c r="B7" s="18">
        <v>3</v>
      </c>
      <c r="C7" s="5" t="s">
        <v>86</v>
      </c>
      <c r="D7" s="5" t="s">
        <v>87</v>
      </c>
      <c r="E7" s="6">
        <v>4.03</v>
      </c>
      <c r="F7" s="6" t="s">
        <v>8</v>
      </c>
      <c r="G7" s="18" t="s">
        <v>239</v>
      </c>
      <c r="H7" s="12" t="s">
        <v>158</v>
      </c>
    </row>
    <row r="8" spans="2:8" x14ac:dyDescent="0.25">
      <c r="B8" s="21"/>
      <c r="C8" s="22"/>
      <c r="D8" s="22"/>
      <c r="E8" s="23">
        <f>SUM(E5:E7)</f>
        <v>7.8800000000000008</v>
      </c>
      <c r="F8" s="21"/>
      <c r="G8" s="21"/>
      <c r="H8" s="21"/>
    </row>
  </sheetData>
  <phoneticPr fontId="27"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31"/>
  <sheetViews>
    <sheetView showGridLines="0" workbookViewId="0"/>
  </sheetViews>
  <sheetFormatPr defaultRowHeight="15" x14ac:dyDescent="0.25"/>
  <cols>
    <col min="1" max="2" width="9.140625" style="14"/>
    <col min="3" max="3" width="16.85546875" style="15" customWidth="1"/>
    <col min="4" max="4" width="25.85546875" style="42" customWidth="1"/>
    <col min="5" max="5" width="15.42578125" style="14" customWidth="1"/>
    <col min="6" max="6" width="15.85546875" style="14" customWidth="1"/>
    <col min="7" max="7" width="15.85546875" style="16" customWidth="1"/>
    <col min="8" max="16384" width="9.140625" style="14"/>
  </cols>
  <sheetData>
    <row r="3" spans="2:7" ht="30" x14ac:dyDescent="0.25">
      <c r="B3" s="24" t="s">
        <v>146</v>
      </c>
      <c r="C3" s="25" t="s">
        <v>147</v>
      </c>
      <c r="D3" s="24" t="s">
        <v>148</v>
      </c>
      <c r="E3" s="24" t="s">
        <v>149</v>
      </c>
      <c r="F3" s="24" t="s">
        <v>151</v>
      </c>
      <c r="G3" s="24" t="s">
        <v>152</v>
      </c>
    </row>
    <row r="4" spans="2:7" x14ac:dyDescent="0.25">
      <c r="B4" s="112"/>
      <c r="C4" s="112"/>
      <c r="D4" s="112"/>
      <c r="E4" s="112"/>
      <c r="F4" s="112"/>
      <c r="G4" s="112"/>
    </row>
    <row r="5" spans="2:7" ht="51" x14ac:dyDescent="0.25">
      <c r="B5" s="26">
        <v>1</v>
      </c>
      <c r="C5" s="27" t="s">
        <v>39</v>
      </c>
      <c r="D5" s="28" t="s">
        <v>40</v>
      </c>
      <c r="E5" s="9">
        <v>2968.83</v>
      </c>
      <c r="F5" s="29" t="s">
        <v>240</v>
      </c>
      <c r="G5" s="26" t="s">
        <v>177</v>
      </c>
    </row>
    <row r="6" spans="2:7" ht="76.5" x14ac:dyDescent="0.25">
      <c r="B6" s="26">
        <v>2</v>
      </c>
      <c r="C6" s="27" t="s">
        <v>41</v>
      </c>
      <c r="D6" s="28" t="s">
        <v>42</v>
      </c>
      <c r="E6" s="9">
        <v>179</v>
      </c>
      <c r="F6" s="29" t="s">
        <v>240</v>
      </c>
      <c r="G6" s="26" t="s">
        <v>177</v>
      </c>
    </row>
    <row r="7" spans="2:7" ht="76.5" x14ac:dyDescent="0.25">
      <c r="B7" s="26">
        <v>3</v>
      </c>
      <c r="C7" s="27" t="s">
        <v>43</v>
      </c>
      <c r="D7" s="28" t="s">
        <v>44</v>
      </c>
      <c r="E7" s="9">
        <v>8.5</v>
      </c>
      <c r="F7" s="30" t="s">
        <v>241</v>
      </c>
      <c r="G7" s="31" t="s">
        <v>177</v>
      </c>
    </row>
    <row r="8" spans="2:7" ht="51" x14ac:dyDescent="0.25">
      <c r="B8" s="26">
        <v>4</v>
      </c>
      <c r="C8" s="27" t="s">
        <v>115</v>
      </c>
      <c r="D8" s="28" t="s">
        <v>40</v>
      </c>
      <c r="E8" s="9">
        <v>983.5</v>
      </c>
      <c r="F8" s="29" t="s">
        <v>240</v>
      </c>
      <c r="G8" s="31" t="s">
        <v>242</v>
      </c>
    </row>
    <row r="9" spans="2:7" ht="76.5" x14ac:dyDescent="0.25">
      <c r="B9" s="26">
        <v>5</v>
      </c>
      <c r="C9" s="27" t="s">
        <v>41</v>
      </c>
      <c r="D9" s="28" t="s">
        <v>42</v>
      </c>
      <c r="E9" s="9">
        <v>10</v>
      </c>
      <c r="F9" s="29" t="s">
        <v>240</v>
      </c>
      <c r="G9" s="31" t="s">
        <v>242</v>
      </c>
    </row>
    <row r="10" spans="2:7" ht="54" x14ac:dyDescent="0.25">
      <c r="B10" s="26">
        <v>6</v>
      </c>
      <c r="C10" s="32" t="s">
        <v>53</v>
      </c>
      <c r="D10" s="33" t="s">
        <v>54</v>
      </c>
      <c r="E10" s="34">
        <v>68.87</v>
      </c>
      <c r="F10" s="29" t="s">
        <v>243</v>
      </c>
      <c r="G10" s="34" t="s">
        <v>158</v>
      </c>
    </row>
    <row r="11" spans="2:7" ht="67.5" x14ac:dyDescent="0.25">
      <c r="B11" s="26">
        <v>7</v>
      </c>
      <c r="C11" s="32" t="s">
        <v>55</v>
      </c>
      <c r="D11" s="33" t="s">
        <v>56</v>
      </c>
      <c r="E11" s="34">
        <v>1.78</v>
      </c>
      <c r="F11" s="29" t="s">
        <v>243</v>
      </c>
      <c r="G11" s="34" t="s">
        <v>158</v>
      </c>
    </row>
    <row r="12" spans="2:7" ht="40.5" x14ac:dyDescent="0.25">
      <c r="B12" s="26">
        <v>8</v>
      </c>
      <c r="C12" s="32" t="s">
        <v>59</v>
      </c>
      <c r="D12" s="33" t="s">
        <v>60</v>
      </c>
      <c r="E12" s="34">
        <v>2.06</v>
      </c>
      <c r="F12" s="29" t="s">
        <v>244</v>
      </c>
      <c r="G12" s="34" t="s">
        <v>158</v>
      </c>
    </row>
    <row r="13" spans="2:7" ht="45" x14ac:dyDescent="0.25">
      <c r="B13" s="26">
        <v>9</v>
      </c>
      <c r="C13" s="32" t="s">
        <v>57</v>
      </c>
      <c r="D13" s="33" t="s">
        <v>58</v>
      </c>
      <c r="E13" s="34">
        <v>2.13</v>
      </c>
      <c r="F13" s="29" t="s">
        <v>245</v>
      </c>
      <c r="G13" s="34" t="s">
        <v>158</v>
      </c>
    </row>
    <row r="14" spans="2:7" ht="60" x14ac:dyDescent="0.3">
      <c r="B14" s="26">
        <v>10</v>
      </c>
      <c r="C14" s="35" t="s">
        <v>73</v>
      </c>
      <c r="D14" s="36" t="s">
        <v>74</v>
      </c>
      <c r="E14" s="37">
        <v>5.67</v>
      </c>
      <c r="F14" s="29" t="s">
        <v>243</v>
      </c>
      <c r="G14" s="34" t="s">
        <v>158</v>
      </c>
    </row>
    <row r="15" spans="2:7" ht="60" x14ac:dyDescent="0.3">
      <c r="B15" s="26">
        <v>11</v>
      </c>
      <c r="C15" s="35" t="s">
        <v>75</v>
      </c>
      <c r="D15" s="36" t="s">
        <v>76</v>
      </c>
      <c r="E15" s="37">
        <v>121.3</v>
      </c>
      <c r="F15" s="29" t="s">
        <v>243</v>
      </c>
      <c r="G15" s="34" t="s">
        <v>158</v>
      </c>
    </row>
    <row r="16" spans="2:7" ht="60" x14ac:dyDescent="0.25">
      <c r="B16" s="26">
        <v>12</v>
      </c>
      <c r="C16" s="35" t="s">
        <v>78</v>
      </c>
      <c r="D16" s="36" t="s">
        <v>79</v>
      </c>
      <c r="E16" s="38">
        <v>5.85</v>
      </c>
      <c r="F16" s="29" t="s">
        <v>243</v>
      </c>
      <c r="G16" s="34" t="s">
        <v>158</v>
      </c>
    </row>
    <row r="17" spans="2:7" ht="60" x14ac:dyDescent="0.25">
      <c r="B17" s="26">
        <v>13</v>
      </c>
      <c r="C17" s="35" t="s">
        <v>80</v>
      </c>
      <c r="D17" s="36" t="s">
        <v>81</v>
      </c>
      <c r="E17" s="38">
        <v>74.819999999999993</v>
      </c>
      <c r="F17" s="29" t="s">
        <v>243</v>
      </c>
      <c r="G17" s="34" t="s">
        <v>158</v>
      </c>
    </row>
    <row r="18" spans="2:7" ht="60" x14ac:dyDescent="0.25">
      <c r="B18" s="26">
        <v>14</v>
      </c>
      <c r="C18" s="35" t="s">
        <v>84</v>
      </c>
      <c r="D18" s="36" t="s">
        <v>81</v>
      </c>
      <c r="E18" s="38">
        <v>98.55</v>
      </c>
      <c r="F18" s="29" t="s">
        <v>243</v>
      </c>
      <c r="G18" s="34" t="s">
        <v>158</v>
      </c>
    </row>
    <row r="19" spans="2:7" ht="60" x14ac:dyDescent="0.25">
      <c r="B19" s="26">
        <v>15</v>
      </c>
      <c r="C19" s="35" t="s">
        <v>85</v>
      </c>
      <c r="D19" s="36" t="s">
        <v>0</v>
      </c>
      <c r="E19" s="38">
        <v>10.25</v>
      </c>
      <c r="F19" s="29" t="s">
        <v>243</v>
      </c>
      <c r="G19" s="34" t="s">
        <v>158</v>
      </c>
    </row>
    <row r="20" spans="2:7" ht="51" x14ac:dyDescent="0.25">
      <c r="B20" s="26">
        <v>16</v>
      </c>
      <c r="C20" s="27" t="s">
        <v>90</v>
      </c>
      <c r="D20" s="28" t="s">
        <v>40</v>
      </c>
      <c r="E20" s="9">
        <v>2990</v>
      </c>
      <c r="F20" s="29" t="s">
        <v>240</v>
      </c>
      <c r="G20" s="34" t="s">
        <v>158</v>
      </c>
    </row>
    <row r="21" spans="2:7" ht="76.5" x14ac:dyDescent="0.25">
      <c r="B21" s="26">
        <v>17</v>
      </c>
      <c r="C21" s="27" t="s">
        <v>41</v>
      </c>
      <c r="D21" s="28" t="s">
        <v>42</v>
      </c>
      <c r="E21" s="9">
        <v>203.75</v>
      </c>
      <c r="F21" s="29" t="s">
        <v>240</v>
      </c>
      <c r="G21" s="34" t="s">
        <v>158</v>
      </c>
    </row>
    <row r="22" spans="2:7" ht="36" x14ac:dyDescent="0.25">
      <c r="B22" s="26">
        <v>18</v>
      </c>
      <c r="C22" s="27" t="s">
        <v>97</v>
      </c>
      <c r="D22" s="28" t="s">
        <v>98</v>
      </c>
      <c r="E22" s="9">
        <v>12.33</v>
      </c>
      <c r="F22" s="29" t="s">
        <v>246</v>
      </c>
      <c r="G22" s="34" t="s">
        <v>158</v>
      </c>
    </row>
    <row r="23" spans="2:7" ht="76.5" x14ac:dyDescent="0.25">
      <c r="B23" s="26">
        <v>19</v>
      </c>
      <c r="C23" s="27" t="s">
        <v>43</v>
      </c>
      <c r="D23" s="28" t="s">
        <v>44</v>
      </c>
      <c r="E23" s="9">
        <v>5.83</v>
      </c>
      <c r="F23" s="29" t="s">
        <v>241</v>
      </c>
      <c r="G23" s="34" t="s">
        <v>158</v>
      </c>
    </row>
    <row r="24" spans="2:7" ht="36" x14ac:dyDescent="0.25">
      <c r="B24" s="26">
        <v>20</v>
      </c>
      <c r="C24" s="27" t="s">
        <v>45</v>
      </c>
      <c r="D24" s="28" t="s">
        <v>247</v>
      </c>
      <c r="E24" s="9">
        <v>7.5</v>
      </c>
      <c r="F24" s="29" t="s">
        <v>243</v>
      </c>
      <c r="G24" s="34" t="s">
        <v>158</v>
      </c>
    </row>
    <row r="25" spans="2:7" ht="54" x14ac:dyDescent="0.25">
      <c r="B25" s="26">
        <v>21</v>
      </c>
      <c r="C25" s="32" t="s">
        <v>120</v>
      </c>
      <c r="D25" s="33" t="s">
        <v>121</v>
      </c>
      <c r="E25" s="34">
        <v>5.12</v>
      </c>
      <c r="F25" s="29" t="s">
        <v>243</v>
      </c>
      <c r="G25" s="34" t="s">
        <v>188</v>
      </c>
    </row>
    <row r="26" spans="2:7" ht="60" x14ac:dyDescent="0.25">
      <c r="B26" s="26">
        <v>22</v>
      </c>
      <c r="C26" s="35" t="s">
        <v>131</v>
      </c>
      <c r="D26" s="36" t="s">
        <v>132</v>
      </c>
      <c r="E26" s="38">
        <v>8.5</v>
      </c>
      <c r="F26" s="29" t="s">
        <v>248</v>
      </c>
      <c r="G26" s="34" t="s">
        <v>188</v>
      </c>
    </row>
    <row r="27" spans="2:7" ht="51" x14ac:dyDescent="0.25">
      <c r="B27" s="26">
        <v>23</v>
      </c>
      <c r="C27" s="27" t="s">
        <v>134</v>
      </c>
      <c r="D27" s="28" t="s">
        <v>40</v>
      </c>
      <c r="E27" s="9">
        <v>1002.5</v>
      </c>
      <c r="F27" s="29" t="s">
        <v>240</v>
      </c>
      <c r="G27" s="34" t="s">
        <v>188</v>
      </c>
    </row>
    <row r="28" spans="2:7" ht="51" x14ac:dyDescent="0.25">
      <c r="B28" s="26">
        <v>24</v>
      </c>
      <c r="C28" s="27" t="s">
        <v>116</v>
      </c>
      <c r="D28" s="28" t="s">
        <v>117</v>
      </c>
      <c r="E28" s="9">
        <v>5.42</v>
      </c>
      <c r="F28" s="29" t="s">
        <v>249</v>
      </c>
      <c r="G28" s="34" t="s">
        <v>188</v>
      </c>
    </row>
    <row r="29" spans="2:7" ht="76.5" x14ac:dyDescent="0.25">
      <c r="B29" s="26">
        <v>25</v>
      </c>
      <c r="C29" s="27" t="s">
        <v>43</v>
      </c>
      <c r="D29" s="28" t="s">
        <v>44</v>
      </c>
      <c r="E29" s="9">
        <v>10.67</v>
      </c>
      <c r="F29" s="29" t="s">
        <v>241</v>
      </c>
      <c r="G29" s="34" t="s">
        <v>188</v>
      </c>
    </row>
    <row r="30" spans="2:7" ht="40.5" x14ac:dyDescent="0.25">
      <c r="B30" s="23">
        <v>26</v>
      </c>
      <c r="C30" s="33" t="s">
        <v>49</v>
      </c>
      <c r="D30" s="33" t="s">
        <v>50</v>
      </c>
      <c r="E30" s="34">
        <v>4.4400000000000004</v>
      </c>
      <c r="F30" s="33" t="s">
        <v>244</v>
      </c>
      <c r="G30" s="39" t="s">
        <v>158</v>
      </c>
    </row>
    <row r="31" spans="2:7" x14ac:dyDescent="0.25">
      <c r="B31" s="21"/>
      <c r="C31" s="22"/>
      <c r="D31" s="40"/>
      <c r="E31" s="41">
        <f>SUM(E5:E30)</f>
        <v>8797.17</v>
      </c>
      <c r="F31" s="21"/>
      <c r="G31" s="23"/>
    </row>
  </sheetData>
  <mergeCells count="1">
    <mergeCell ref="B4:G4"/>
  </mergeCells>
  <phoneticPr fontId="27"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6</vt:i4>
      </vt:variant>
      <vt:variant>
        <vt:lpstr>Charts</vt:lpstr>
      </vt:variant>
      <vt:variant>
        <vt:i4>16</vt:i4>
      </vt:variant>
      <vt:variant>
        <vt:lpstr>Named Ranges</vt:lpstr>
      </vt:variant>
      <vt:variant>
        <vt:i4>2</vt:i4>
      </vt:variant>
    </vt:vector>
  </HeadingPairs>
  <TitlesOfParts>
    <vt:vector size="24" baseType="lpstr">
      <vt:lpstr>Unit-I</vt:lpstr>
      <vt:lpstr>Unit-II</vt:lpstr>
      <vt:lpstr>Inst</vt:lpstr>
      <vt:lpstr>MECH</vt:lpstr>
      <vt:lpstr>ELEC</vt:lpstr>
      <vt:lpstr>Other Reasons</vt:lpstr>
      <vt:lpstr>C-2</vt:lpstr>
      <vt:lpstr>C-3</vt:lpstr>
      <vt:lpstr>CA-1</vt:lpstr>
      <vt:lpstr>CA-2</vt:lpstr>
      <vt:lpstr>CA-3</vt:lpstr>
      <vt:lpstr>A-I DT</vt:lpstr>
      <vt:lpstr>A-I No</vt:lpstr>
      <vt:lpstr>A-II DT</vt:lpstr>
      <vt:lpstr>A-II No</vt:lpstr>
      <vt:lpstr>CU-I</vt:lpstr>
      <vt:lpstr>CU-2</vt:lpstr>
      <vt:lpstr>CU-3</vt:lpstr>
      <vt:lpstr>U-I DT</vt:lpstr>
      <vt:lpstr>U-I No</vt:lpstr>
      <vt:lpstr>U-II DT</vt:lpstr>
      <vt:lpstr>U-II No</vt:lpstr>
      <vt:lpstr>'Unit-I'!Print_Titles</vt:lpstr>
      <vt:lpstr>'Unit-II'!Print_Titles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Shiva Ch</dc:creator>
  <cp:lastModifiedBy>P Chandra Mohan</cp:lastModifiedBy>
  <cp:lastPrinted>2017-12-04T13:37:50Z</cp:lastPrinted>
  <dcterms:created xsi:type="dcterms:W3CDTF">1996-10-14T23:33:28Z</dcterms:created>
  <dcterms:modified xsi:type="dcterms:W3CDTF">2022-05-27T11:26:49Z</dcterms:modified>
</cp:coreProperties>
</file>