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n Progress Files\Tejash Bharadwaj\Nagarujna Fertilisers and Chemical Limited (NFCL)\Nellore, Andhra Pradesh\Final Working\"/>
    </mc:Choice>
  </mc:AlternateContent>
  <xr:revisionPtr revIDLastSave="0" documentId="8_{47A8CDC0-B034-4EE0-9C29-C10990CDBAAA}" xr6:coauthVersionLast="47" xr6:coauthVersionMax="47" xr10:uidLastSave="{00000000-0000-0000-0000-000000000000}"/>
  <bookViews>
    <workbookView xWindow="-120" yWindow="-120" windowWidth="24240" windowHeight="13140" xr2:uid="{4E08E35D-235F-4D24-AF82-7A5BFA3BEB24}"/>
  </bookViews>
  <sheets>
    <sheet name="Nellore Building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E11" i="1"/>
  <c r="K11" i="1"/>
  <c r="Q11" i="1"/>
  <c r="U11" i="1"/>
  <c r="V11" i="1"/>
  <c r="W11" i="1" s="1"/>
  <c r="D12" i="1"/>
  <c r="E12" i="1"/>
  <c r="K12" i="1"/>
  <c r="Q12" i="1"/>
  <c r="W12" i="1" s="1"/>
  <c r="X12" i="1" s="1"/>
  <c r="Z12" i="1" s="1"/>
  <c r="U12" i="1"/>
  <c r="V12" i="1"/>
  <c r="E13" i="1"/>
  <c r="K13" i="1"/>
  <c r="Q13" i="1"/>
  <c r="W13" i="1" s="1"/>
  <c r="X13" i="1" s="1"/>
  <c r="Z13" i="1" s="1"/>
  <c r="U13" i="1"/>
  <c r="V13" i="1"/>
  <c r="E14" i="1"/>
  <c r="K14" i="1"/>
  <c r="Q14" i="1"/>
  <c r="W14" i="1" s="1"/>
  <c r="X14" i="1" s="1"/>
  <c r="Z14" i="1" s="1"/>
  <c r="U14" i="1"/>
  <c r="V14" i="1"/>
  <c r="E15" i="1"/>
  <c r="K15" i="1"/>
  <c r="Q15" i="1"/>
  <c r="W15" i="1" s="1"/>
  <c r="X15" i="1" s="1"/>
  <c r="Z15" i="1" s="1"/>
  <c r="U15" i="1"/>
  <c r="V15" i="1"/>
  <c r="E16" i="1"/>
  <c r="K16" i="1"/>
  <c r="Q16" i="1"/>
  <c r="W16" i="1" s="1"/>
  <c r="X16" i="1" s="1"/>
  <c r="Z16" i="1" s="1"/>
  <c r="U16" i="1"/>
  <c r="V16" i="1"/>
  <c r="D17" i="1"/>
  <c r="E17" i="1"/>
  <c r="S17" i="1"/>
  <c r="V17" i="1"/>
  <c r="W17" i="1" l="1"/>
  <c r="X11" i="1"/>
  <c r="X17" i="1" l="1"/>
  <c r="Z11" i="1"/>
  <c r="Z17" i="1" s="1"/>
</calcChain>
</file>

<file path=xl/sharedStrings.xml><?xml version="1.0" encoding="utf-8"?>
<sst xmlns="http://schemas.openxmlformats.org/spreadsheetml/2006/main" count="79" uniqueCount="42">
  <si>
    <t>Grand Total</t>
  </si>
  <si>
    <t>-</t>
  </si>
  <si>
    <t>RCC</t>
  </si>
  <si>
    <t>Building F</t>
  </si>
  <si>
    <t>Building E</t>
  </si>
  <si>
    <t>Building D</t>
  </si>
  <si>
    <t>Building C</t>
  </si>
  <si>
    <t>Building B</t>
  </si>
  <si>
    <t>Building A</t>
  </si>
  <si>
    <t>Depriciated Replacement
Market Value</t>
  </si>
  <si>
    <t>Deterioration Factor</t>
  </si>
  <si>
    <t>Depriciated Value
(INR)</t>
  </si>
  <si>
    <t>Depriciation Amount</t>
  </si>
  <si>
    <t>Gross Replacement 
Value
(INR)</t>
  </si>
  <si>
    <t>Depriciation
Rate</t>
  </si>
  <si>
    <t>Salvage Value</t>
  </si>
  <si>
    <t>Plinth Rate
(per sq.ft.)</t>
  </si>
  <si>
    <t>Total Economic Life
(in years)</t>
  </si>
  <si>
    <t>Total Life Consumed
(in years)</t>
  </si>
  <si>
    <t>Year of Valuation</t>
  </si>
  <si>
    <t>Renovation Year</t>
  </si>
  <si>
    <t>Year of Construction</t>
  </si>
  <si>
    <t>No. of floors</t>
  </si>
  <si>
    <t>Height
(Ft)</t>
  </si>
  <si>
    <t>Height in (Mtr)</t>
  </si>
  <si>
    <t>Width
(ft)</t>
  </si>
  <si>
    <t>Length 
(ft)</t>
  </si>
  <si>
    <t>Flooring</t>
  </si>
  <si>
    <t>Roofing</t>
  </si>
  <si>
    <t>Type of Structure</t>
  </si>
  <si>
    <t>Area
(Sq. Ft.)</t>
  </si>
  <si>
    <t>AREA 
(Sq. mt.)</t>
  </si>
  <si>
    <t xml:space="preserve">DESCRIPTION </t>
  </si>
  <si>
    <t>Sr. No.</t>
  </si>
  <si>
    <t>Built Up Area (Sq. Ft.) as per Site Measurement or Google Measruement</t>
  </si>
  <si>
    <t>Built Up Area (Sq. Ft.) as per Deed</t>
  </si>
  <si>
    <t>Land Area (Acre)</t>
  </si>
  <si>
    <t>Andhra Pradesh</t>
  </si>
  <si>
    <t>State</t>
  </si>
  <si>
    <t>Nellore</t>
  </si>
  <si>
    <t>Location</t>
  </si>
  <si>
    <t>BUILDING 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</si>
</sst>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 [$₹-448]\ * #,##0.00_ ;_ [$₹-448]\ * \-#,##0.00_ ;_ [$₹-448]\ * &quot;-&quot;??_ ;_ @_ "/>
    <numFmt numFmtId="165" formatCode="[$₹-460]\ #,##0.00;\-[$₹-460]\ #,##0.00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2"/>
      <color theme="0"/>
      <name val="Arial"/>
      <family val="2"/>
    </font>
    <font>
      <b/>
      <u/>
      <sz val="11"/>
      <color theme="0"/>
      <name val="Calibri"/>
      <family val="2"/>
      <scheme val="minor"/>
    </font>
    <font>
      <b/>
      <u/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649D8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theme="8" tint="-0.24994659260841701"/>
      </top>
      <bottom style="thick">
        <color theme="8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4" fillId="2" borderId="0" xfId="0" applyFont="1" applyFill="1"/>
    <xf numFmtId="16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5" fontId="2" fillId="2" borderId="1" xfId="0" applyNumberFormat="1" applyFont="1" applyFill="1" applyBorder="1"/>
    <xf numFmtId="2" fontId="2" fillId="2" borderId="1" xfId="0" applyNumberFormat="1" applyFont="1" applyFill="1" applyBorder="1" applyAlignment="1">
      <alignment horizontal="center"/>
    </xf>
    <xf numFmtId="43" fontId="2" fillId="2" borderId="1" xfId="1" applyFont="1" applyFill="1" applyBorder="1" applyAlignment="1">
      <alignment vertical="center"/>
    </xf>
    <xf numFmtId="4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164" fontId="0" fillId="2" borderId="0" xfId="0" applyNumberFormat="1" applyFill="1"/>
    <xf numFmtId="9" fontId="0" fillId="2" borderId="0" xfId="0" applyNumberFormat="1" applyFill="1" applyAlignment="1">
      <alignment horizontal="center"/>
    </xf>
    <xf numFmtId="166" fontId="0" fillId="2" borderId="0" xfId="0" applyNumberFormat="1" applyFill="1"/>
    <xf numFmtId="9" fontId="0" fillId="2" borderId="0" xfId="0" applyNumberFormat="1" applyFill="1"/>
    <xf numFmtId="165" fontId="0" fillId="2" borderId="0" xfId="0" applyNumberFormat="1" applyFill="1"/>
    <xf numFmtId="0" fontId="0" fillId="2" borderId="0" xfId="0" applyFill="1"/>
    <xf numFmtId="0" fontId="0" fillId="2" borderId="0" xfId="0" applyFill="1" applyAlignment="1">
      <alignment horizontal="center"/>
    </xf>
    <xf numFmtId="2" fontId="5" fillId="2" borderId="0" xfId="0" applyNumberFormat="1" applyFont="1" applyFill="1" applyAlignment="1">
      <alignment horizontal="center" vertical="center" wrapText="1"/>
    </xf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43" fontId="5" fillId="2" borderId="0" xfId="1" applyFont="1" applyFill="1" applyBorder="1" applyAlignment="1">
      <alignment vertical="center" wrapText="1"/>
    </xf>
    <xf numFmtId="43" fontId="0" fillId="2" borderId="0" xfId="0" applyNumberForma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44" fontId="6" fillId="3" borderId="0" xfId="2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/>
    </xf>
    <xf numFmtId="0" fontId="2" fillId="4" borderId="2" xfId="0" applyFont="1" applyFill="1" applyBorder="1"/>
    <xf numFmtId="0" fontId="7" fillId="5" borderId="2" xfId="0" applyFont="1" applyFill="1" applyBorder="1"/>
    <xf numFmtId="0" fontId="8" fillId="2" borderId="0" xfId="0" applyFont="1" applyFill="1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3A2E9-5CB0-44FE-9BE5-1259122729D3}">
  <sheetPr>
    <tabColor rgb="FF5CED13"/>
  </sheetPr>
  <dimension ref="B2:Z18"/>
  <sheetViews>
    <sheetView tabSelected="1" topLeftCell="F7" workbookViewId="0">
      <selection activeCell="Y20" sqref="Y20"/>
    </sheetView>
  </sheetViews>
  <sheetFormatPr defaultColWidth="21" defaultRowHeight="14.25" x14ac:dyDescent="0.2"/>
  <cols>
    <col min="1" max="1" width="2" style="1" customWidth="1"/>
    <col min="2" max="2" width="16.28515625" style="1" customWidth="1"/>
    <col min="3" max="3" width="17.28515625" style="3" bestFit="1" customWidth="1"/>
    <col min="4" max="4" width="10.140625" style="1" hidden="1" customWidth="1"/>
    <col min="5" max="5" width="10" style="1" bestFit="1" customWidth="1"/>
    <col min="6" max="6" width="16.85546875" style="2" customWidth="1"/>
    <col min="7" max="7" width="12.140625" style="1" hidden="1" customWidth="1"/>
    <col min="8" max="8" width="10.42578125" style="1" hidden="1" customWidth="1"/>
    <col min="9" max="9" width="11.140625" style="1" hidden="1" customWidth="1"/>
    <col min="10" max="10" width="10.5703125" style="1" hidden="1" customWidth="1"/>
    <col min="11" max="11" width="11" style="1" hidden="1" customWidth="1"/>
    <col min="12" max="12" width="8.42578125" style="1" hidden="1" customWidth="1"/>
    <col min="13" max="13" width="19.7109375" style="1" hidden="1" customWidth="1"/>
    <col min="14" max="14" width="21" style="1" customWidth="1"/>
    <col min="15" max="15" width="13.5703125" style="1" hidden="1" customWidth="1"/>
    <col min="16" max="16" width="11.5703125" style="1" bestFit="1" customWidth="1"/>
    <col min="17" max="17" width="13.42578125" style="1" customWidth="1"/>
    <col min="18" max="18" width="17" style="1" customWidth="1"/>
    <col min="19" max="19" width="13.85546875" style="1" bestFit="1" customWidth="1"/>
    <col min="20" max="20" width="16.85546875" style="1" hidden="1" customWidth="1"/>
    <col min="21" max="21" width="0" style="1" hidden="1" customWidth="1"/>
    <col min="22" max="22" width="26" style="1" customWidth="1"/>
    <col min="23" max="23" width="21" style="1"/>
    <col min="24" max="24" width="27.85546875" style="1" customWidth="1"/>
    <col min="25" max="25" width="21" style="2" customWidth="1"/>
    <col min="26" max="26" width="23" style="1" bestFit="1" customWidth="1"/>
    <col min="27" max="27" width="2.28515625" style="1" customWidth="1"/>
    <col min="28" max="16384" width="21" style="1"/>
  </cols>
  <sheetData>
    <row r="2" spans="2:26" ht="23.25" x14ac:dyDescent="0.35">
      <c r="B2" s="37" t="s">
        <v>41</v>
      </c>
      <c r="C2" s="37"/>
    </row>
    <row r="4" spans="2:26" ht="15" x14ac:dyDescent="0.25">
      <c r="B4" s="36" t="s">
        <v>40</v>
      </c>
      <c r="C4" s="35" t="s">
        <v>39</v>
      </c>
    </row>
    <row r="5" spans="2:26" ht="15" x14ac:dyDescent="0.25">
      <c r="B5" s="36" t="s">
        <v>38</v>
      </c>
      <c r="C5" s="35" t="s">
        <v>37</v>
      </c>
    </row>
    <row r="6" spans="2:26" ht="15" x14ac:dyDescent="0.2">
      <c r="B6" s="33" t="s">
        <v>36</v>
      </c>
      <c r="C6" s="34"/>
    </row>
    <row r="7" spans="2:26" ht="45" x14ac:dyDescent="0.2">
      <c r="B7" s="33" t="s">
        <v>35</v>
      </c>
      <c r="C7" s="32" t="s">
        <v>1</v>
      </c>
    </row>
    <row r="8" spans="2:26" ht="90" x14ac:dyDescent="0.2">
      <c r="B8" s="33" t="s">
        <v>34</v>
      </c>
      <c r="C8" s="32">
        <f>E17</f>
        <v>24821.553400000001</v>
      </c>
    </row>
    <row r="10" spans="2:26" ht="47.25" x14ac:dyDescent="0.25">
      <c r="B10" s="28" t="s">
        <v>33</v>
      </c>
      <c r="C10" s="31" t="s">
        <v>32</v>
      </c>
      <c r="D10" s="28" t="s">
        <v>31</v>
      </c>
      <c r="E10" s="28" t="s">
        <v>30</v>
      </c>
      <c r="F10" s="28" t="s">
        <v>29</v>
      </c>
      <c r="G10" s="28" t="s">
        <v>28</v>
      </c>
      <c r="H10" s="28" t="s">
        <v>27</v>
      </c>
      <c r="I10" s="28" t="s">
        <v>26</v>
      </c>
      <c r="J10" s="28" t="s">
        <v>25</v>
      </c>
      <c r="K10" s="28" t="s">
        <v>24</v>
      </c>
      <c r="L10" s="28" t="s">
        <v>23</v>
      </c>
      <c r="M10" s="28" t="s">
        <v>22</v>
      </c>
      <c r="N10" s="28" t="s">
        <v>21</v>
      </c>
      <c r="O10" s="28" t="s">
        <v>20</v>
      </c>
      <c r="P10" s="28" t="s">
        <v>19</v>
      </c>
      <c r="Q10" s="28" t="s">
        <v>18</v>
      </c>
      <c r="R10" s="28" t="s">
        <v>17</v>
      </c>
      <c r="S10" s="27" t="s">
        <v>16</v>
      </c>
      <c r="T10" s="30" t="s">
        <v>15</v>
      </c>
      <c r="U10" s="28" t="s">
        <v>14</v>
      </c>
      <c r="V10" s="29" t="s">
        <v>13</v>
      </c>
      <c r="W10" s="28" t="s">
        <v>12</v>
      </c>
      <c r="X10" s="28" t="s">
        <v>11</v>
      </c>
      <c r="Y10" s="28" t="s">
        <v>10</v>
      </c>
      <c r="Z10" s="27" t="s">
        <v>9</v>
      </c>
    </row>
    <row r="11" spans="2:26" ht="15" x14ac:dyDescent="0.25">
      <c r="B11" s="26">
        <v>1</v>
      </c>
      <c r="C11" s="25" t="s">
        <v>8</v>
      </c>
      <c r="D11" s="24">
        <v>521</v>
      </c>
      <c r="E11" s="23">
        <f>D11*10.7639</f>
        <v>5607.9919</v>
      </c>
      <c r="F11" s="19" t="s">
        <v>2</v>
      </c>
      <c r="G11" s="19" t="s">
        <v>2</v>
      </c>
      <c r="H11" s="19" t="s">
        <v>1</v>
      </c>
      <c r="I11" s="22" t="s">
        <v>1</v>
      </c>
      <c r="J11" s="22" t="s">
        <v>1</v>
      </c>
      <c r="K11" s="21">
        <f>L11/3.28</f>
        <v>3.0487804878048781</v>
      </c>
      <c r="L11" s="20">
        <v>10</v>
      </c>
      <c r="M11" s="19" t="s">
        <v>1</v>
      </c>
      <c r="N11" s="19">
        <v>2012</v>
      </c>
      <c r="O11" s="19" t="s">
        <v>1</v>
      </c>
      <c r="P11" s="19">
        <v>2022</v>
      </c>
      <c r="Q11" s="18">
        <f>P11-N11</f>
        <v>10</v>
      </c>
      <c r="R11" s="18">
        <v>60</v>
      </c>
      <c r="S11" s="17">
        <v>1300</v>
      </c>
      <c r="T11" s="16">
        <v>0.05</v>
      </c>
      <c r="U11" s="15">
        <f>(1-T11)/R11</f>
        <v>1.5833333333333331E-2</v>
      </c>
      <c r="V11" s="13">
        <f>S11*E11</f>
        <v>7290389.4699999997</v>
      </c>
      <c r="W11" s="13">
        <f>V11*U11*Q11</f>
        <v>1154311.6660833331</v>
      </c>
      <c r="X11" s="13">
        <f>V11-W11</f>
        <v>6136077.8039166667</v>
      </c>
      <c r="Y11" s="14">
        <v>0.5</v>
      </c>
      <c r="Z11" s="13">
        <f>X11-(Y11*X11)</f>
        <v>3068038.9019583333</v>
      </c>
    </row>
    <row r="12" spans="2:26" ht="15" x14ac:dyDescent="0.25">
      <c r="B12" s="26">
        <v>2</v>
      </c>
      <c r="C12" s="25" t="s">
        <v>7</v>
      </c>
      <c r="D12" s="24">
        <f>429*3</f>
        <v>1287</v>
      </c>
      <c r="E12" s="23">
        <f>D12*10.7639</f>
        <v>13853.139299999999</v>
      </c>
      <c r="F12" s="19" t="s">
        <v>2</v>
      </c>
      <c r="G12" s="19" t="s">
        <v>2</v>
      </c>
      <c r="H12" s="19" t="s">
        <v>1</v>
      </c>
      <c r="I12" s="22" t="s">
        <v>1</v>
      </c>
      <c r="J12" s="22" t="s">
        <v>1</v>
      </c>
      <c r="K12" s="21">
        <f>L12/3.28</f>
        <v>9.1463414634146343</v>
      </c>
      <c r="L12" s="20">
        <v>30</v>
      </c>
      <c r="M12" s="19" t="s">
        <v>1</v>
      </c>
      <c r="N12" s="19">
        <v>2012</v>
      </c>
      <c r="O12" s="19" t="s">
        <v>1</v>
      </c>
      <c r="P12" s="19">
        <v>2022</v>
      </c>
      <c r="Q12" s="18">
        <f>P12-N12</f>
        <v>10</v>
      </c>
      <c r="R12" s="18">
        <v>60</v>
      </c>
      <c r="S12" s="17">
        <v>1300</v>
      </c>
      <c r="T12" s="16">
        <v>0.05</v>
      </c>
      <c r="U12" s="15">
        <f>(1-T12)/R12</f>
        <v>1.5833333333333331E-2</v>
      </c>
      <c r="V12" s="13">
        <f>S12*E12</f>
        <v>18009081.09</v>
      </c>
      <c r="W12" s="13">
        <f>V12*U12*Q12</f>
        <v>2851437.8392499993</v>
      </c>
      <c r="X12" s="13">
        <f>V12-W12</f>
        <v>15157643.250750002</v>
      </c>
      <c r="Y12" s="14">
        <v>0.5</v>
      </c>
      <c r="Z12" s="13">
        <f>X12-(Y12*X12)</f>
        <v>7578821.6253750008</v>
      </c>
    </row>
    <row r="13" spans="2:26" ht="15" x14ac:dyDescent="0.25">
      <c r="B13" s="26">
        <v>3</v>
      </c>
      <c r="C13" s="25" t="s">
        <v>6</v>
      </c>
      <c r="D13" s="24">
        <v>241</v>
      </c>
      <c r="E13" s="23">
        <f>D13*10.7639</f>
        <v>2594.0998999999997</v>
      </c>
      <c r="F13" s="19" t="s">
        <v>2</v>
      </c>
      <c r="G13" s="19" t="s">
        <v>2</v>
      </c>
      <c r="H13" s="19" t="s">
        <v>1</v>
      </c>
      <c r="I13" s="22" t="s">
        <v>1</v>
      </c>
      <c r="J13" s="22" t="s">
        <v>1</v>
      </c>
      <c r="K13" s="21">
        <f>L13/3.28</f>
        <v>3.0487804878048781</v>
      </c>
      <c r="L13" s="20">
        <v>10</v>
      </c>
      <c r="M13" s="19" t="s">
        <v>1</v>
      </c>
      <c r="N13" s="19">
        <v>2012</v>
      </c>
      <c r="O13" s="19" t="s">
        <v>1</v>
      </c>
      <c r="P13" s="19">
        <v>2022</v>
      </c>
      <c r="Q13" s="18">
        <f>P13-N13</f>
        <v>10</v>
      </c>
      <c r="R13" s="18">
        <v>60</v>
      </c>
      <c r="S13" s="17">
        <v>1300</v>
      </c>
      <c r="T13" s="16">
        <v>0.05</v>
      </c>
      <c r="U13" s="15">
        <f>(1-T13)/R13</f>
        <v>1.5833333333333331E-2</v>
      </c>
      <c r="V13" s="13">
        <f>S13*E13</f>
        <v>3372329.8699999996</v>
      </c>
      <c r="W13" s="13">
        <f>V13*U13*Q13</f>
        <v>533952.22941666655</v>
      </c>
      <c r="X13" s="13">
        <f>V13-W13</f>
        <v>2838377.6405833331</v>
      </c>
      <c r="Y13" s="14">
        <v>0.5</v>
      </c>
      <c r="Z13" s="13">
        <f>X13-(Y13*X13)</f>
        <v>1419188.8202916665</v>
      </c>
    </row>
    <row r="14" spans="2:26" ht="15" x14ac:dyDescent="0.25">
      <c r="B14" s="26">
        <v>4</v>
      </c>
      <c r="C14" s="25" t="s">
        <v>5</v>
      </c>
      <c r="D14" s="24">
        <v>161</v>
      </c>
      <c r="E14" s="23">
        <f>D14*10.7639</f>
        <v>1732.9878999999999</v>
      </c>
      <c r="F14" s="19" t="s">
        <v>2</v>
      </c>
      <c r="G14" s="19" t="s">
        <v>2</v>
      </c>
      <c r="H14" s="19" t="s">
        <v>1</v>
      </c>
      <c r="I14" s="22" t="s">
        <v>1</v>
      </c>
      <c r="J14" s="22" t="s">
        <v>1</v>
      </c>
      <c r="K14" s="21">
        <f>L14/3.28</f>
        <v>3.0487804878048781</v>
      </c>
      <c r="L14" s="20">
        <v>10</v>
      </c>
      <c r="M14" s="19" t="s">
        <v>1</v>
      </c>
      <c r="N14" s="19">
        <v>2012</v>
      </c>
      <c r="O14" s="19" t="s">
        <v>1</v>
      </c>
      <c r="P14" s="19">
        <v>2022</v>
      </c>
      <c r="Q14" s="18">
        <f>P14-N14</f>
        <v>10</v>
      </c>
      <c r="R14" s="18">
        <v>60</v>
      </c>
      <c r="S14" s="17">
        <v>1300</v>
      </c>
      <c r="T14" s="16">
        <v>0.05</v>
      </c>
      <c r="U14" s="15">
        <f>(1-T14)/R14</f>
        <v>1.5833333333333331E-2</v>
      </c>
      <c r="V14" s="13">
        <f>S14*E14</f>
        <v>2252884.27</v>
      </c>
      <c r="W14" s="13">
        <f>V14*U14*Q14</f>
        <v>356706.67608333332</v>
      </c>
      <c r="X14" s="13">
        <f>V14-W14</f>
        <v>1896177.5939166667</v>
      </c>
      <c r="Y14" s="14">
        <v>0.5</v>
      </c>
      <c r="Z14" s="13">
        <f>X14-(Y14*X14)</f>
        <v>948088.79695833335</v>
      </c>
    </row>
    <row r="15" spans="2:26" ht="15" x14ac:dyDescent="0.25">
      <c r="B15" s="26">
        <v>5</v>
      </c>
      <c r="C15" s="25" t="s">
        <v>4</v>
      </c>
      <c r="D15" s="24">
        <v>52</v>
      </c>
      <c r="E15" s="23">
        <f>D15*10.7639</f>
        <v>559.72280000000001</v>
      </c>
      <c r="F15" s="19" t="s">
        <v>2</v>
      </c>
      <c r="G15" s="19" t="s">
        <v>2</v>
      </c>
      <c r="H15" s="19" t="s">
        <v>1</v>
      </c>
      <c r="I15" s="22"/>
      <c r="J15" s="22"/>
      <c r="K15" s="21">
        <f>L15/3.28</f>
        <v>3.0487804878048781</v>
      </c>
      <c r="L15" s="20">
        <v>10</v>
      </c>
      <c r="M15" s="19" t="s">
        <v>1</v>
      </c>
      <c r="N15" s="19">
        <v>2012</v>
      </c>
      <c r="O15" s="19" t="s">
        <v>1</v>
      </c>
      <c r="P15" s="19">
        <v>2022</v>
      </c>
      <c r="Q15" s="18">
        <f>P15-N15</f>
        <v>10</v>
      </c>
      <c r="R15" s="18">
        <v>60</v>
      </c>
      <c r="S15" s="17">
        <v>1300</v>
      </c>
      <c r="T15" s="16">
        <v>0.05</v>
      </c>
      <c r="U15" s="15">
        <f>(1-T15)/R15</f>
        <v>1.5833333333333331E-2</v>
      </c>
      <c r="V15" s="13">
        <f>S15*E15</f>
        <v>727639.64</v>
      </c>
      <c r="W15" s="13">
        <f>V15*U15*Q15</f>
        <v>115209.60966666666</v>
      </c>
      <c r="X15" s="13">
        <f>V15-W15</f>
        <v>612430.03033333342</v>
      </c>
      <c r="Y15" s="14">
        <v>0.5</v>
      </c>
      <c r="Z15" s="13">
        <f>X15-(Y15*X15)</f>
        <v>306215.01516666671</v>
      </c>
    </row>
    <row r="16" spans="2:26" ht="15.75" thickBot="1" x14ac:dyDescent="0.3">
      <c r="B16" s="26">
        <v>6</v>
      </c>
      <c r="C16" s="25" t="s">
        <v>3</v>
      </c>
      <c r="D16" s="24">
        <v>44</v>
      </c>
      <c r="E16" s="23">
        <f>D16*10.7639</f>
        <v>473.61159999999995</v>
      </c>
      <c r="F16" s="19" t="s">
        <v>2</v>
      </c>
      <c r="G16" s="19" t="s">
        <v>2</v>
      </c>
      <c r="H16" s="19" t="s">
        <v>1</v>
      </c>
      <c r="I16" s="22"/>
      <c r="J16" s="22"/>
      <c r="K16" s="21">
        <f>L16/3.28</f>
        <v>3.0487804878048781</v>
      </c>
      <c r="L16" s="20">
        <v>10</v>
      </c>
      <c r="M16" s="19" t="s">
        <v>1</v>
      </c>
      <c r="N16" s="19">
        <v>2012</v>
      </c>
      <c r="O16" s="19" t="s">
        <v>1</v>
      </c>
      <c r="P16" s="19">
        <v>2022</v>
      </c>
      <c r="Q16" s="18">
        <f>P16-N16</f>
        <v>10</v>
      </c>
      <c r="R16" s="18">
        <v>60</v>
      </c>
      <c r="S16" s="17">
        <v>1300</v>
      </c>
      <c r="T16" s="16">
        <v>0.05</v>
      </c>
      <c r="U16" s="15">
        <f>(1-T16)/R16</f>
        <v>1.5833333333333331E-2</v>
      </c>
      <c r="V16" s="13">
        <f>S16*E16</f>
        <v>615695.07999999996</v>
      </c>
      <c r="W16" s="13">
        <f>V16*U16*Q16</f>
        <v>97485.054333333319</v>
      </c>
      <c r="X16" s="13">
        <f>V16-W16</f>
        <v>518210.02566666662</v>
      </c>
      <c r="Y16" s="14">
        <v>0.5</v>
      </c>
      <c r="Z16" s="13">
        <f>X16-(Y16*X16)</f>
        <v>259105.01283333331</v>
      </c>
    </row>
    <row r="17" spans="2:26" s="4" customFormat="1" ht="16.5" thickTop="1" thickBot="1" x14ac:dyDescent="0.3">
      <c r="B17" s="6"/>
      <c r="C17" s="12" t="s">
        <v>0</v>
      </c>
      <c r="D17" s="11">
        <f>SUM(D11:D16)</f>
        <v>2306</v>
      </c>
      <c r="E17" s="10">
        <f>SUM(E11:E16)</f>
        <v>24821.553400000001</v>
      </c>
      <c r="F17" s="6"/>
      <c r="G17" s="6"/>
      <c r="H17" s="6"/>
      <c r="I17" s="6"/>
      <c r="J17" s="6"/>
      <c r="K17" s="6"/>
      <c r="L17" s="9"/>
      <c r="M17" s="6"/>
      <c r="N17" s="6"/>
      <c r="O17" s="6"/>
      <c r="P17" s="6"/>
      <c r="Q17" s="7"/>
      <c r="R17" s="7"/>
      <c r="S17" s="8">
        <f>AVERAGE(S10:S16)</f>
        <v>1300</v>
      </c>
      <c r="T17" s="7"/>
      <c r="U17" s="7"/>
      <c r="V17" s="5">
        <f>SUM(V11:V16)</f>
        <v>32268019.419999998</v>
      </c>
      <c r="W17" s="5">
        <f>SUM(W11:W16)</f>
        <v>5109103.0748333326</v>
      </c>
      <c r="X17" s="5">
        <f>SUM(X11:X16)</f>
        <v>27158916.345166665</v>
      </c>
      <c r="Y17" s="6"/>
      <c r="Z17" s="5">
        <f>SUM(Z11:Z16)</f>
        <v>13579458.172583332</v>
      </c>
    </row>
    <row r="18" spans="2:26" ht="15" thickTop="1" x14ac:dyDescent="0.2"/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Nellore Buildings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Tejas Bharadwaj</dc:creator>
  <cp:lastModifiedBy>Tejas Bharadwaj</cp:lastModifiedBy>
  <dcterms:created xsi:type="dcterms:W3CDTF">2022-08-01T05:26:52Z</dcterms:created>
  <dcterms:modified xsi:type="dcterms:W3CDTF">2022-08-01T05:27:15Z</dcterms:modified>
</cp:coreProperties>
</file>