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abul\VIS(2022-23)-PL125-103-180_Bansal_wire_B3\"/>
    </mc:Choice>
  </mc:AlternateContent>
  <bookViews>
    <workbookView showVerticalScroll="0" xWindow="0" yWindow="0" windowWidth="21600" windowHeight="9735"/>
  </bookViews>
  <sheets>
    <sheet name="Building" sheetId="1" r:id="rId1"/>
    <sheet name="Sheet3" sheetId="3" r:id="rId2"/>
    <sheet name="Land" sheetId="2" r:id="rId3"/>
  </sheets>
  <definedNames>
    <definedName name="_xlnm.Print_Area" localSheetId="0">Building!$B$2:$S$12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H18" i="1"/>
  <c r="R16" i="1"/>
  <c r="R15" i="1"/>
  <c r="Q8" i="1"/>
  <c r="O8" i="1"/>
  <c r="S7" i="1"/>
  <c r="Q7" i="1"/>
  <c r="P7" i="1"/>
  <c r="O7" i="1"/>
  <c r="M7" i="1"/>
  <c r="J6" i="1"/>
  <c r="J7" i="1"/>
  <c r="F7" i="1"/>
  <c r="K16" i="1"/>
  <c r="F6" i="1" l="1"/>
  <c r="F5" i="1"/>
  <c r="F8" i="1" l="1"/>
  <c r="H21" i="1" l="1"/>
  <c r="H20" i="1"/>
  <c r="O6" i="1" l="1"/>
  <c r="M6" i="1"/>
  <c r="P6" i="1" l="1"/>
  <c r="Q6" i="1" s="1"/>
  <c r="S6" i="1" s="1"/>
  <c r="O5" i="1" l="1"/>
  <c r="M5" i="1"/>
  <c r="J5" i="1" l="1"/>
  <c r="P5" i="1" l="1"/>
  <c r="Q5" i="1" s="1"/>
  <c r="S5" i="1" l="1"/>
  <c r="S8" i="1" l="1"/>
  <c r="K17" i="1" s="1"/>
  <c r="K18" i="1" l="1"/>
  <c r="N18" i="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<sst xmlns="http://schemas.openxmlformats.org/spreadsheetml/2006/main" count="43" uniqueCount="41">
  <si>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</si>
  <si>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</si>
  <si>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</si>
  <si>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</si>
  <si>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</si>
  <si>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</si>
  <si>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</si>
  <si>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</si>
  <si>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</si>
  <si>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</si>
  <si>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</si>
  <si>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</si>
  <si>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</si>
  <si>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</si>
  <si>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</si>
  <si>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</si>
  <si>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</si>
  <si>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</si>
  <si>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</si>
  <si>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Ground Floor</t>
  </si>
  <si>
    <r>
      <t>3.</t>
    </r>
    <r>
      <rPr>
        <i/>
        <sz val="10"/>
        <color theme="1"/>
        <rFont val="Calibri"/>
        <family val="2"/>
        <scheme val="minor"/>
      </rPr>
      <t xml:space="preserve"> The valuation is done by considering the depreciated replacement cost approach.</t>
    </r>
  </si>
  <si>
    <t>RV</t>
  </si>
  <si>
    <t>DV</t>
  </si>
  <si>
    <t>TOTAL FMV</t>
  </si>
  <si>
    <t>Unit</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</si>
  <si>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</si>
  <si>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ROUND OFF</t>
  </si>
  <si>
    <t>PREMIUM</t>
  </si>
  <si>
    <t>LAND</t>
  </si>
  <si>
    <t>BUILDING</t>
  </si>
  <si>
    <t>Land value</t>
  </si>
  <si>
    <t>Circle Rate</t>
  </si>
  <si>
    <t>BUILDING VALUATION OF M/S. BANSAL WIRE INDUSTRIES LTD.|LONI ROAD,GHAZIABABD</t>
  </si>
  <si>
    <t>Unit Shed</t>
  </si>
  <si>
    <t>Mumty Room</t>
  </si>
  <si>
    <t>Tin shed over steel structue bounded by brick wall with PCC and iron sheet flooring</t>
  </si>
  <si>
    <t xml:space="preserve"> steel structue bounded by brick wall with RCC roofing &amp; iron sheet flooring</t>
  </si>
  <si>
    <t>Platform</t>
  </si>
  <si>
    <t>Tin shed over steel structue and iron sheet flooring</t>
  </si>
  <si>
    <r>
      <t xml:space="preserve">2. </t>
    </r>
    <r>
      <rPr>
        <i/>
        <sz val="10"/>
        <color theme="1"/>
        <rFont val="Calibri"/>
        <family val="2"/>
        <scheme val="minor"/>
      </rPr>
      <t>All the structure that has been taken in the area statemnet belonging to M/s. Bansal Wire Industries Ltd.</t>
    </r>
  </si>
  <si>
    <t>CIRCLE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</si>
</sst>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2"/>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0" fontId="14" fillId="6" borderId="0" xfId="0" applyFont="1" applyFill="1" applyAlignment="1">
      <alignment horizontal="center"/>
    </xf>
    <xf numFmtId="167" fontId="0" fillId="0" borderId="0" xfId="0" applyNumberFormat="1"/>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2" borderId="1" xfId="3" applyNumberFormat="1" applyFont="1" applyFill="1" applyBorder="1" applyAlignment="1">
      <alignment horizontal="center" vertical="center" wrapText="1"/>
    </xf>
    <xf numFmtId="164" fontId="2" fillId="0" borderId="1" xfId="3" applyNumberFormat="1" applyFont="1" applyBorder="1" applyAlignment="1">
      <alignment horizontal="center" vertical="center"/>
    </xf>
    <xf numFmtId="164" fontId="0" fillId="0" borderId="0" xfId="3" applyNumberFormat="1" applyFont="1" applyAlignment="1">
      <alignment horizontal="center"/>
    </xf>
    <xf numFmtId="164" fontId="0" fillId="0" borderId="1" xfId="3" applyNumberFormat="1" applyFont="1" applyBorder="1" applyAlignment="1">
      <alignment horizontal="left" vertical="center"/>
    </xf>
    <xf numFmtId="44" fontId="0" fillId="0" borderId="0" xfId="1" applyFont="1" applyAlignment="1">
      <alignment wrapText="1"/>
    </xf>
    <xf numFmtId="168" fontId="0" fillId="0" borderId="0" xfId="3" applyNumberFormat="1" applyFont="1"/>
    <xf numFmtId="0" fontId="2" fillId="7" borderId="0" xfId="0" applyFont="1" applyFill="1" applyAlignment="1">
      <alignment wrapText="1"/>
    </xf>
    <xf numFmtId="168" fontId="0" fillId="7" borderId="0" xfId="0" applyNumberFormat="1" applyFill="1" applyAlignment="1">
      <alignment horizont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33"/>
  <sheetViews>
    <sheetView tabSelected="1" zoomScale="85" zoomScaleNormal="85" zoomScaleSheetLayoutView="85" workbookViewId="0">
      <selection activeCell="G14" sqref="G14"/>
    </sheetView>
  </sheetViews>
  <sheetFormatPr defaultRowHeight="15" x14ac:dyDescent="0.25"/>
  <cols>
    <col min="2" max="2" width="7.28515625" bestFit="1" customWidth="1"/>
    <col min="3" max="3" width="20.5703125" customWidth="1"/>
    <col min="4" max="4" width="18.5703125" style="18" customWidth="1"/>
    <col min="5" max="5" width="28.28515625" style="18" customWidth="1"/>
    <col min="6" max="6" width="13" style="42" customWidth="1"/>
    <col min="7" max="7" width="7" bestFit="1" customWidth="1"/>
    <col min="8" max="8" width="17" bestFit="1" customWidth="1"/>
    <col min="9" max="9" width="10.28515625" customWidth="1"/>
    <col min="10" max="10" width="9.7109375" bestFit="1" customWidth="1"/>
    <col min="11" max="11" width="16" bestFit="1" customWidth="1"/>
    <col min="12" max="12" width="7.7109375" hidden="1" customWidth="1"/>
    <col min="13" max="13" width="12.42578125" hidden="1" customWidth="1"/>
    <col min="14" max="14" width="16" bestFit="1" customWidth="1"/>
    <col min="15" max="15" width="14.42578125" customWidth="1"/>
    <col min="16" max="16" width="13.42578125" customWidth="1"/>
    <col min="17" max="17" width="16.140625" hidden="1" customWidth="1"/>
    <col min="18" max="18" width="14.28515625" hidden="1" customWidth="1"/>
    <col min="19" max="19" width="18.28515625" style="22" customWidth="1"/>
    <col min="20" max="20" width="17" bestFit="1" customWidth="1"/>
    <col min="21" max="22" width="14.28515625" bestFit="1" customWidth="1"/>
  </cols>
  <sheetData>
    <row r="3" spans="2:22" ht="15.75" customHeight="1" x14ac:dyDescent="0.25">
      <c r="B3" s="31" t="s">
        <v>32</v>
      </c>
      <c r="C3" s="32"/>
      <c r="D3" s="32"/>
      <c r="E3" s="32"/>
      <c r="F3" s="32"/>
      <c r="G3" s="32"/>
      <c r="H3" s="32"/>
      <c r="I3" s="32"/>
      <c r="J3" s="32"/>
      <c r="K3" s="32"/>
      <c r="L3" s="32"/>
      <c r="M3" s="32"/>
      <c r="N3" s="32"/>
      <c r="O3" s="32"/>
      <c r="P3" s="32"/>
      <c r="Q3" s="32"/>
      <c r="R3" s="32"/>
      <c r="S3" s="33"/>
    </row>
    <row r="4" spans="2:22" s="16" customFormat="1" ht="60" x14ac:dyDescent="0.25">
      <c r="B4" s="14" t="s">
        <v>0</v>
      </c>
      <c r="C4" s="14" t="s">
        <v>1</v>
      </c>
      <c r="D4" s="15" t="s">
        <v>24</v>
      </c>
      <c r="E4" s="15" t="s">
        <v>4</v>
      </c>
      <c r="F4" s="40" t="s">
        <v>17</v>
      </c>
      <c r="G4" s="15" t="s">
        <v>13</v>
      </c>
      <c r="H4" s="15" t="s">
        <v>2</v>
      </c>
      <c r="I4" s="15" t="s">
        <v>3</v>
      </c>
      <c r="J4" s="15" t="s">
        <v>14</v>
      </c>
      <c r="K4" s="15" t="s">
        <v>15</v>
      </c>
      <c r="L4" s="15" t="s">
        <v>5</v>
      </c>
      <c r="M4" s="15" t="s">
        <v>7</v>
      </c>
      <c r="N4" s="15" t="s">
        <v>16</v>
      </c>
      <c r="O4" s="15" t="s">
        <v>11</v>
      </c>
      <c r="P4" s="15" t="s">
        <v>8</v>
      </c>
      <c r="Q4" s="15" t="s">
        <v>9</v>
      </c>
      <c r="R4" s="15" t="s">
        <v>12</v>
      </c>
      <c r="S4" s="15" t="s">
        <v>10</v>
      </c>
    </row>
    <row r="5" spans="2:22" ht="50.25" customHeight="1" x14ac:dyDescent="0.25">
      <c r="B5" s="13">
        <v>1</v>
      </c>
      <c r="C5" s="17" t="s">
        <v>19</v>
      </c>
      <c r="D5" s="17" t="s">
        <v>33</v>
      </c>
      <c r="E5" s="17" t="s">
        <v>35</v>
      </c>
      <c r="F5" s="43">
        <f>(104.8+26+18.3+18.1+23.5+85)*(46+92+35)</f>
        <v>47696.100000000006</v>
      </c>
      <c r="G5" s="10">
        <v>50</v>
      </c>
      <c r="H5" s="2">
        <v>2008</v>
      </c>
      <c r="I5" s="2">
        <v>2022</v>
      </c>
      <c r="J5" s="2">
        <f>I5-H5</f>
        <v>14</v>
      </c>
      <c r="K5" s="2">
        <v>40</v>
      </c>
      <c r="L5" s="3">
        <v>0.1</v>
      </c>
      <c r="M5" s="5">
        <f>(1-L5)/K5</f>
        <v>2.2499999999999999E-2</v>
      </c>
      <c r="N5" s="6">
        <v>1250</v>
      </c>
      <c r="O5" s="6">
        <f>N5*F5</f>
        <v>59620125.000000007</v>
      </c>
      <c r="P5" s="6">
        <f t="shared" ref="P5" si="0">O5*M5*J5</f>
        <v>18780339.375000004</v>
      </c>
      <c r="Q5" s="6">
        <f t="shared" ref="Q5" si="1">MAX(O5-P5,0)</f>
        <v>40839785.625</v>
      </c>
      <c r="R5" s="11">
        <v>0</v>
      </c>
      <c r="S5" s="6">
        <f t="shared" ref="S5:S7" si="2">IF(Q5&gt;L5*O5,Q5*(1-R5),O5*L5)</f>
        <v>40839785.625</v>
      </c>
      <c r="T5" s="12"/>
      <c r="U5" s="1"/>
      <c r="V5" s="1"/>
    </row>
    <row r="6" spans="2:22" ht="56.25" customHeight="1" x14ac:dyDescent="0.25">
      <c r="B6" s="13">
        <v>2</v>
      </c>
      <c r="C6" s="17" t="s">
        <v>19</v>
      </c>
      <c r="D6" s="17" t="s">
        <v>34</v>
      </c>
      <c r="E6" s="17" t="s">
        <v>36</v>
      </c>
      <c r="F6" s="43">
        <f>(19+11+15.2)*11.5</f>
        <v>519.80000000000007</v>
      </c>
      <c r="G6" s="10">
        <v>10</v>
      </c>
      <c r="H6" s="2">
        <v>2008</v>
      </c>
      <c r="I6" s="2">
        <v>2022</v>
      </c>
      <c r="J6" s="2">
        <f t="shared" ref="J6:J7" si="3">I6-H6</f>
        <v>14</v>
      </c>
      <c r="K6" s="2">
        <v>40</v>
      </c>
      <c r="L6" s="3">
        <v>0.1</v>
      </c>
      <c r="M6" s="5">
        <f>(1-L6)/K6</f>
        <v>2.2499999999999999E-2</v>
      </c>
      <c r="N6" s="6">
        <v>600</v>
      </c>
      <c r="O6" s="6">
        <f>N6*F6</f>
        <v>311880.00000000006</v>
      </c>
      <c r="P6" s="6">
        <f>O6*M6*J6</f>
        <v>98242.200000000012</v>
      </c>
      <c r="Q6" s="6">
        <f>MAX(O6-P6,0)</f>
        <v>213637.80000000005</v>
      </c>
      <c r="R6" s="11">
        <v>0</v>
      </c>
      <c r="S6" s="6">
        <f t="shared" si="2"/>
        <v>213637.80000000005</v>
      </c>
      <c r="T6" s="12"/>
      <c r="U6" s="1"/>
      <c r="V6" s="1"/>
    </row>
    <row r="7" spans="2:22" ht="56.25" customHeight="1" x14ac:dyDescent="0.25">
      <c r="B7" s="13">
        <v>3</v>
      </c>
      <c r="C7" s="17" t="s">
        <v>19</v>
      </c>
      <c r="D7" s="17" t="s">
        <v>37</v>
      </c>
      <c r="E7" s="17" t="s">
        <v>38</v>
      </c>
      <c r="F7" s="43">
        <f>(19+11+15.2)*53</f>
        <v>2395.6000000000004</v>
      </c>
      <c r="G7" s="10">
        <v>50</v>
      </c>
      <c r="H7" s="2">
        <v>2008</v>
      </c>
      <c r="I7" s="2">
        <v>2022</v>
      </c>
      <c r="J7" s="2">
        <f t="shared" si="3"/>
        <v>14</v>
      </c>
      <c r="K7" s="2">
        <v>40</v>
      </c>
      <c r="L7" s="3">
        <v>0.1</v>
      </c>
      <c r="M7" s="5">
        <f>(1-L7)/K7</f>
        <v>2.2499999999999999E-2</v>
      </c>
      <c r="N7" s="6">
        <v>900</v>
      </c>
      <c r="O7" s="6">
        <f>N7*F7</f>
        <v>2156040.0000000005</v>
      </c>
      <c r="P7" s="6">
        <f>O7*M7*J7</f>
        <v>679152.60000000009</v>
      </c>
      <c r="Q7" s="6">
        <f>MAX(O7-P7,0)</f>
        <v>1476887.4000000004</v>
      </c>
      <c r="R7" s="11">
        <v>0</v>
      </c>
      <c r="S7" s="6">
        <f t="shared" si="2"/>
        <v>1476887.4000000004</v>
      </c>
      <c r="T7" s="12"/>
      <c r="U7" s="1"/>
      <c r="V7" s="1"/>
    </row>
    <row r="8" spans="2:22" x14ac:dyDescent="0.25">
      <c r="B8" s="34" t="s">
        <v>6</v>
      </c>
      <c r="C8" s="34"/>
      <c r="D8" s="34"/>
      <c r="E8" s="34"/>
      <c r="F8" s="41">
        <f>SUM(F5:F6)</f>
        <v>48215.900000000009</v>
      </c>
      <c r="G8" s="9"/>
      <c r="H8" s="34"/>
      <c r="I8" s="34"/>
      <c r="J8" s="34"/>
      <c r="K8" s="34"/>
      <c r="L8" s="34"/>
      <c r="M8" s="34"/>
      <c r="N8" s="34"/>
      <c r="O8" s="7">
        <f>SUM((O5:O7))</f>
        <v>62088045.000000007</v>
      </c>
      <c r="P8" s="7"/>
      <c r="Q8" s="7">
        <f>SUM(Q5:Q7)</f>
        <v>42530310.824999996</v>
      </c>
      <c r="R8" s="7"/>
      <c r="S8" s="7">
        <f>SUM((S5:S7))</f>
        <v>42530310.824999996</v>
      </c>
      <c r="T8" s="12"/>
    </row>
    <row r="9" spans="2:22" x14ac:dyDescent="0.25">
      <c r="B9" s="36" t="s">
        <v>18</v>
      </c>
      <c r="C9" s="36"/>
      <c r="D9" s="36"/>
      <c r="E9" s="36"/>
      <c r="F9" s="36"/>
      <c r="G9" s="36"/>
      <c r="H9" s="36"/>
      <c r="I9" s="36"/>
      <c r="J9" s="36"/>
      <c r="K9" s="36"/>
      <c r="L9" s="36"/>
      <c r="M9" s="36"/>
      <c r="N9" s="36"/>
      <c r="O9" s="36"/>
      <c r="P9" s="36"/>
      <c r="Q9" s="36"/>
      <c r="R9" s="36"/>
      <c r="S9" s="36"/>
      <c r="T9" s="12"/>
    </row>
    <row r="10" spans="2:22" ht="29.25" customHeight="1" x14ac:dyDescent="0.25">
      <c r="B10" s="35" t="s">
        <v>25</v>
      </c>
      <c r="C10" s="35"/>
      <c r="D10" s="35"/>
      <c r="E10" s="35"/>
      <c r="F10" s="35"/>
      <c r="G10" s="35"/>
      <c r="H10" s="35"/>
      <c r="I10" s="35"/>
      <c r="J10" s="35"/>
      <c r="K10" s="35"/>
      <c r="L10" s="35"/>
      <c r="M10" s="35"/>
      <c r="N10" s="35"/>
      <c r="O10" s="35"/>
      <c r="P10" s="35"/>
      <c r="Q10" s="35"/>
      <c r="R10" s="35"/>
      <c r="S10" s="35"/>
      <c r="T10" s="12"/>
    </row>
    <row r="11" spans="2:22" x14ac:dyDescent="0.25">
      <c r="B11" s="35" t="s">
        <v>39</v>
      </c>
      <c r="C11" s="30"/>
      <c r="D11" s="30"/>
      <c r="E11" s="30"/>
      <c r="F11" s="30"/>
      <c r="G11" s="30"/>
      <c r="H11" s="30"/>
      <c r="I11" s="30"/>
      <c r="J11" s="30"/>
      <c r="K11" s="30"/>
      <c r="L11" s="30"/>
      <c r="M11" s="30"/>
      <c r="N11" s="30"/>
      <c r="O11" s="30"/>
      <c r="P11" s="30"/>
      <c r="Q11" s="30"/>
      <c r="R11" s="30"/>
      <c r="S11" s="30"/>
      <c r="T11" s="12"/>
    </row>
    <row r="12" spans="2:22" x14ac:dyDescent="0.25">
      <c r="B12" s="30" t="s">
        <v>20</v>
      </c>
      <c r="C12" s="30"/>
      <c r="D12" s="30"/>
      <c r="E12" s="30"/>
      <c r="F12" s="30"/>
      <c r="G12" s="30"/>
      <c r="H12" s="30"/>
      <c r="I12" s="30"/>
      <c r="J12" s="30"/>
      <c r="K12" s="30"/>
      <c r="L12" s="30"/>
      <c r="M12" s="30"/>
      <c r="N12" s="30"/>
      <c r="O12" s="30"/>
      <c r="P12" s="30"/>
      <c r="Q12" s="30"/>
      <c r="R12" s="30"/>
      <c r="S12" s="30"/>
      <c r="T12" s="12"/>
    </row>
    <row r="13" spans="2:22" x14ac:dyDescent="0.25">
      <c r="T13" s="12"/>
    </row>
    <row r="14" spans="2:22" x14ac:dyDescent="0.25">
      <c r="T14" s="12"/>
    </row>
    <row r="15" spans="2:22" ht="15.75" x14ac:dyDescent="0.25">
      <c r="J15" s="23" t="s">
        <v>27</v>
      </c>
      <c r="K15" s="25">
        <v>0</v>
      </c>
      <c r="Q15" s="28" t="s">
        <v>30</v>
      </c>
      <c r="R15" s="25">
        <f>K16</f>
        <v>212177180</v>
      </c>
      <c r="T15" s="12"/>
    </row>
    <row r="16" spans="2:22" ht="15.75" x14ac:dyDescent="0.25">
      <c r="J16" s="23" t="s">
        <v>28</v>
      </c>
      <c r="K16" s="25">
        <f>5583.61*38000</f>
        <v>212177180</v>
      </c>
      <c r="Q16" s="28" t="s">
        <v>31</v>
      </c>
      <c r="R16" s="25">
        <f>5583.61*20000</f>
        <v>111672200</v>
      </c>
      <c r="T16" s="12"/>
    </row>
    <row r="17" spans="4:22" x14ac:dyDescent="0.25">
      <c r="J17" s="23" t="s">
        <v>29</v>
      </c>
      <c r="K17" s="25">
        <f>S8</f>
        <v>42530310.824999996</v>
      </c>
      <c r="T17" s="12"/>
    </row>
    <row r="18" spans="4:22" ht="45" customHeight="1" x14ac:dyDescent="0.25">
      <c r="G18" s="18" t="s">
        <v>40</v>
      </c>
      <c r="H18" s="45">
        <f>5583.61*20000</f>
        <v>111672200</v>
      </c>
      <c r="J18" s="24" t="s">
        <v>23</v>
      </c>
      <c r="K18" s="26">
        <f>SUM(K15:K17)</f>
        <v>254707490.82499999</v>
      </c>
      <c r="N18" s="29">
        <f>K16+K17</f>
        <v>254707490.82499999</v>
      </c>
      <c r="P18" s="46"/>
      <c r="Q18" s="18"/>
      <c r="R18" s="18"/>
      <c r="S18" s="47"/>
      <c r="T18" s="44"/>
    </row>
    <row r="19" spans="4:22" ht="30" x14ac:dyDescent="0.25">
      <c r="J19" s="24" t="s">
        <v>26</v>
      </c>
      <c r="K19" s="26">
        <v>254700000</v>
      </c>
      <c r="T19" s="12"/>
    </row>
    <row r="20" spans="4:22" x14ac:dyDescent="0.25">
      <c r="G20" s="23" t="s">
        <v>21</v>
      </c>
      <c r="H20" s="27">
        <f>0.85*K19</f>
        <v>216495000</v>
      </c>
      <c r="T20" s="12"/>
    </row>
    <row r="21" spans="4:22" x14ac:dyDescent="0.25">
      <c r="G21" s="23" t="s">
        <v>22</v>
      </c>
      <c r="H21" s="27">
        <f>0.75*K19</f>
        <v>191025000</v>
      </c>
      <c r="T21" s="12"/>
    </row>
    <row r="22" spans="4:22" ht="15" customHeight="1" x14ac:dyDescent="0.25">
      <c r="T22" s="12"/>
    </row>
    <row r="24" spans="4:22" x14ac:dyDescent="0.25">
      <c r="T24" s="8"/>
      <c r="U24" s="4"/>
      <c r="V24" s="4"/>
    </row>
    <row r="25" spans="4:22" x14ac:dyDescent="0.25">
      <c r="D25" s="18">
        <f>E18</f>
        <v>0</v>
      </c>
    </row>
    <row r="33" ht="15" customHeight="1" x14ac:dyDescent="0.25"/>
  </sheetData>
  <mergeCells count="7">
    <mergeCell ref="B12:S12"/>
    <mergeCell ref="B3:S3"/>
    <mergeCell ref="B8:E8"/>
    <mergeCell ref="H8:N8"/>
    <mergeCell ref="B10:S10"/>
    <mergeCell ref="B11:S11"/>
    <mergeCell ref="B9:S9"/>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37"/>
      <c r="C9" s="38"/>
      <c r="D9" s="39"/>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2022-06-15T09:31:30Z</dcterms:modified>
</cp:coreProperties>
</file>