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In Progress Files\Gaurav Sharma\VIS(2022-23)-PL159-122-237, Ms. Chandukaka Saraf &amp; Sons Pvt Ltd\"/>
    </mc:Choice>
  </mc:AlternateContent>
  <xr:revisionPtr revIDLastSave="0" documentId="13_ncr:1_{7352D5C6-D485-42BC-836B-91F8F124464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working" sheetId="4" r:id="rId1"/>
    <sheet name="Sheet1" sheetId="6" r:id="rId2"/>
    <sheet name="Demarcation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6" l="1"/>
  <c r="G14" i="6"/>
  <c r="G13" i="6"/>
  <c r="D10" i="6"/>
  <c r="L9" i="6"/>
  <c r="E9" i="6"/>
  <c r="G9" i="6" s="1"/>
  <c r="L8" i="6"/>
  <c r="E8" i="6"/>
  <c r="G8" i="6" s="1"/>
  <c r="L7" i="6"/>
  <c r="E7" i="6"/>
  <c r="G7" i="6" s="1"/>
  <c r="I7" i="6" s="1"/>
  <c r="L6" i="6"/>
  <c r="E6" i="6"/>
  <c r="G6" i="6" s="1"/>
  <c r="L5" i="6"/>
  <c r="E5" i="6"/>
  <c r="G5" i="6" s="1"/>
  <c r="L4" i="6"/>
  <c r="E4" i="6"/>
  <c r="G4" i="6" s="1"/>
  <c r="L3" i="6"/>
  <c r="E3" i="6"/>
  <c r="G3" i="6" s="1"/>
  <c r="I3" i="6" s="1"/>
  <c r="L2" i="6"/>
  <c r="E2" i="6"/>
  <c r="D15" i="4"/>
  <c r="I22" i="4"/>
  <c r="F14" i="4"/>
  <c r="E10" i="6" l="1"/>
  <c r="L10" i="6"/>
  <c r="H8" i="6"/>
  <c r="I8" i="6"/>
  <c r="I4" i="6"/>
  <c r="H4" i="6"/>
  <c r="I6" i="6"/>
  <c r="H6" i="6"/>
  <c r="I9" i="6"/>
  <c r="H9" i="6"/>
  <c r="H5" i="6"/>
  <c r="I5" i="6"/>
  <c r="H3" i="6"/>
  <c r="H7" i="6"/>
  <c r="G2" i="6"/>
  <c r="G23" i="4"/>
  <c r="G22" i="4"/>
  <c r="L12" i="4"/>
  <c r="F21" i="4" s="1"/>
  <c r="F22" i="4" s="1"/>
  <c r="L3" i="4"/>
  <c r="L4" i="4"/>
  <c r="L5" i="4"/>
  <c r="L6" i="4"/>
  <c r="L7" i="4"/>
  <c r="L8" i="4"/>
  <c r="L9" i="4"/>
  <c r="L10" i="4"/>
  <c r="L11" i="4"/>
  <c r="L2" i="4"/>
  <c r="D20" i="4"/>
  <c r="J23" i="4"/>
  <c r="I21" i="4"/>
  <c r="J30" i="4"/>
  <c r="J29" i="4"/>
  <c r="F15" i="4"/>
  <c r="M22" i="4"/>
  <c r="M20" i="4"/>
  <c r="E11" i="4"/>
  <c r="G11" i="4" s="1"/>
  <c r="H11" i="4" s="1"/>
  <c r="E10" i="4"/>
  <c r="G10" i="4" s="1"/>
  <c r="H10" i="4" s="1"/>
  <c r="E9" i="4"/>
  <c r="G9" i="4" s="1"/>
  <c r="E7" i="4"/>
  <c r="G7" i="4" s="1"/>
  <c r="I7" i="4" s="1"/>
  <c r="E8" i="4"/>
  <c r="G8" i="4" s="1"/>
  <c r="H8" i="4" s="1"/>
  <c r="E6" i="4"/>
  <c r="G6" i="4" s="1"/>
  <c r="H6" i="4" s="1"/>
  <c r="E4" i="4"/>
  <c r="G4" i="4" s="1"/>
  <c r="E5" i="4"/>
  <c r="G5" i="4" s="1"/>
  <c r="I5" i="4" s="1"/>
  <c r="E3" i="4"/>
  <c r="G3" i="4" s="1"/>
  <c r="H3" i="4" s="1"/>
  <c r="E2" i="4"/>
  <c r="G2" i="4" s="1"/>
  <c r="D12" i="4"/>
  <c r="D14" i="4" s="1"/>
  <c r="I2" i="6" l="1"/>
  <c r="I10" i="6" s="1"/>
  <c r="H2" i="6"/>
  <c r="H10" i="6" s="1"/>
  <c r="G10" i="6"/>
  <c r="I2" i="4"/>
  <c r="H2" i="4"/>
  <c r="E12" i="4"/>
  <c r="E14" i="4" s="1"/>
  <c r="I4" i="4"/>
  <c r="H4" i="4"/>
  <c r="I9" i="4"/>
  <c r="H9" i="4"/>
  <c r="H5" i="4"/>
  <c r="H7" i="4"/>
  <c r="I6" i="4"/>
  <c r="I10" i="4"/>
  <c r="G12" i="4"/>
  <c r="N22" i="4" s="1"/>
  <c r="I3" i="4"/>
  <c r="I8" i="4"/>
  <c r="I11" i="4"/>
  <c r="H12" i="4" l="1"/>
  <c r="I12" i="4"/>
</calcChain>
</file>

<file path=xl/sharedStrings.xml><?xml version="1.0" encoding="utf-8"?>
<sst xmlns="http://schemas.openxmlformats.org/spreadsheetml/2006/main" count="263" uniqueCount="59">
  <si>
    <t>North</t>
  </si>
  <si>
    <t>South</t>
  </si>
  <si>
    <t>West</t>
  </si>
  <si>
    <t>Floor</t>
  </si>
  <si>
    <t>Description</t>
  </si>
  <si>
    <t>Area (sq.mtr.)</t>
  </si>
  <si>
    <t>Godown No. 1</t>
  </si>
  <si>
    <t>Shop No. 1</t>
  </si>
  <si>
    <t>Flat No. 4</t>
  </si>
  <si>
    <t>Flat No. 3</t>
  </si>
  <si>
    <t>Flat No. 2</t>
  </si>
  <si>
    <t>Flat No. 5</t>
  </si>
  <si>
    <t>Flat No. 6</t>
  </si>
  <si>
    <t>Ground</t>
  </si>
  <si>
    <t>2nd floor</t>
  </si>
  <si>
    <t>1st floor</t>
  </si>
  <si>
    <t>Basement</t>
  </si>
  <si>
    <t>Shop No. 5</t>
  </si>
  <si>
    <t>Total</t>
  </si>
  <si>
    <t>Sr. No.</t>
  </si>
  <si>
    <t>Flat No. 1</t>
  </si>
  <si>
    <t>Ownership Details</t>
  </si>
  <si>
    <t>Estimated Fair Market Value (INR)</t>
  </si>
  <si>
    <t>Realiasable Value(INR)</t>
  </si>
  <si>
    <t>Distress Value (INR)</t>
  </si>
  <si>
    <t>Mrs. Neha kishor &amp; Mr. Kishor Kumar Jindatta Shah</t>
  </si>
  <si>
    <t>Mr. Kishor Kumar Jindatta Shah</t>
  </si>
  <si>
    <t>Area (sq.ft.)</t>
  </si>
  <si>
    <t>Mezzanine</t>
  </si>
  <si>
    <t>Passage &amp; Shop No. 04</t>
  </si>
  <si>
    <t xml:space="preserve">East </t>
  </si>
  <si>
    <t>Duct &amp; Shop No. 06</t>
  </si>
  <si>
    <t>Duct &amp; CTS No. 577</t>
  </si>
  <si>
    <t>Stair Case &amp; Duct</t>
  </si>
  <si>
    <t>Flat No. 02</t>
  </si>
  <si>
    <t>Stair Case , Duct &amp; Lift</t>
  </si>
  <si>
    <t>Lane out of CTS No. 578</t>
  </si>
  <si>
    <t>Shop No. 02 &amp; Lane out of CTS No. 06</t>
  </si>
  <si>
    <t>Kacheri Road</t>
  </si>
  <si>
    <t>Lane out of CTS No. 08, Duct &amp; Staircase</t>
  </si>
  <si>
    <t>Staircase, Lift &amp; Open Duct</t>
  </si>
  <si>
    <t>Staircase &amp; Kachari Road</t>
  </si>
  <si>
    <t>Shop No. 01</t>
  </si>
  <si>
    <t>CTS No. 06 &amp; 01</t>
  </si>
  <si>
    <t>Staircase</t>
  </si>
  <si>
    <t>Flat No. 01</t>
  </si>
  <si>
    <t>Mahavir Path</t>
  </si>
  <si>
    <t>CTS No. 577 &amp; Duct</t>
  </si>
  <si>
    <t>CTS No. 06 space staircase &amp; duct</t>
  </si>
  <si>
    <t>CTS No. 09 &amp; 11</t>
  </si>
  <si>
    <t>Flat No. 05</t>
  </si>
  <si>
    <t>Staircase, Duct &amp; Lift</t>
  </si>
  <si>
    <t>CTS No. 578 &amp; Duct</t>
  </si>
  <si>
    <t>shah</t>
  </si>
  <si>
    <t>mandar suryavanshi</t>
  </si>
  <si>
    <t>b+</t>
  </si>
  <si>
    <t>Govt. Circle/ Guideline Value</t>
  </si>
  <si>
    <t>Govt. Circle/ Guideline Rate (INR/sq.mtr.)</t>
  </si>
  <si>
    <t>Rates adopted (INR/sq.ft.)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</si>
</sst>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  <numFmt numFmtId="166" formatCode="_ * #,##0.00_ ;_ * \-#,##0.00_ ;_ * &quot;-&quot;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1" applyNumberFormat="1" applyFont="1" applyAlignment="1"/>
    <xf numFmtId="165" fontId="0" fillId="0" borderId="0" xfId="0" applyNumberFormat="1"/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4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selection activeCell="G12" sqref="G12"/>
    </sheetView>
  </sheetViews>
  <sheetFormatPr defaultRowHeight="15" x14ac:dyDescent="0.25"/>
  <cols>
    <col min="2" max="2" width="10.5703125" bestFit="1" customWidth="1"/>
    <col min="3" max="3" width="13.5703125" bestFit="1" customWidth="1"/>
    <col min="4" max="4" width="14.28515625" bestFit="1" customWidth="1"/>
    <col min="5" max="5" width="13.42578125" customWidth="1"/>
    <col min="6" max="6" width="15.140625" customWidth="1"/>
    <col min="7" max="7" width="18.7109375" customWidth="1"/>
    <col min="8" max="8" width="15.5703125" customWidth="1"/>
    <col min="9" max="9" width="14.28515625" customWidth="1"/>
    <col min="10" max="10" width="28.85546875" bestFit="1" customWidth="1"/>
    <col min="11" max="11" width="12.85546875" customWidth="1"/>
    <col min="12" max="12" width="16.85546875" customWidth="1"/>
  </cols>
  <sheetData>
    <row r="1" spans="1:12" ht="60" x14ac:dyDescent="0.25">
      <c r="A1" s="16" t="s">
        <v>19</v>
      </c>
      <c r="B1" s="16" t="s">
        <v>3</v>
      </c>
      <c r="C1" s="16" t="s">
        <v>4</v>
      </c>
      <c r="D1" s="16" t="s">
        <v>5</v>
      </c>
      <c r="E1" s="16" t="s">
        <v>27</v>
      </c>
      <c r="F1" s="22" t="s">
        <v>58</v>
      </c>
      <c r="G1" s="22" t="s">
        <v>22</v>
      </c>
      <c r="H1" s="22" t="s">
        <v>23</v>
      </c>
      <c r="I1" s="22" t="s">
        <v>24</v>
      </c>
      <c r="J1" s="16" t="s">
        <v>21</v>
      </c>
      <c r="K1" s="22" t="s">
        <v>57</v>
      </c>
      <c r="L1" s="22" t="s">
        <v>56</v>
      </c>
    </row>
    <row r="2" spans="1:12" x14ac:dyDescent="0.25">
      <c r="A2" s="1">
        <v>1</v>
      </c>
      <c r="B2" s="1" t="s">
        <v>16</v>
      </c>
      <c r="C2" s="5" t="s">
        <v>6</v>
      </c>
      <c r="D2" s="1">
        <v>109.33</v>
      </c>
      <c r="E2" s="11">
        <f>D2*10.764</f>
        <v>1176.8281199999999</v>
      </c>
      <c r="F2" s="12">
        <v>10000</v>
      </c>
      <c r="G2" s="13">
        <f>F2*E2</f>
        <v>11768281.199999999</v>
      </c>
      <c r="H2" s="14">
        <f>G2*0.85</f>
        <v>10003039.02</v>
      </c>
      <c r="I2" s="14">
        <f>G2*0.75</f>
        <v>8826210.8999999985</v>
      </c>
      <c r="J2" s="4" t="s">
        <v>26</v>
      </c>
      <c r="K2" s="14">
        <v>69690</v>
      </c>
      <c r="L2" s="23">
        <f>K2*D2</f>
        <v>7619207.7000000002</v>
      </c>
    </row>
    <row r="3" spans="1:12" x14ac:dyDescent="0.25">
      <c r="A3" s="1">
        <v>2</v>
      </c>
      <c r="B3" s="1" t="s">
        <v>13</v>
      </c>
      <c r="C3" s="5" t="s">
        <v>7</v>
      </c>
      <c r="D3" s="1">
        <v>105.3</v>
      </c>
      <c r="E3" s="11">
        <f t="shared" ref="E3:E11" si="0">D3*10.764</f>
        <v>1133.4491999999998</v>
      </c>
      <c r="F3" s="13">
        <v>25000</v>
      </c>
      <c r="G3" s="13">
        <f t="shared" ref="G3:G11" si="1">F3*E3</f>
        <v>28336229.999999996</v>
      </c>
      <c r="H3" s="14">
        <f t="shared" ref="H3:H11" si="2">G3*0.85</f>
        <v>24085795.499999996</v>
      </c>
      <c r="I3" s="14">
        <f t="shared" ref="I3:I11" si="3">G3*0.75</f>
        <v>21252172.499999996</v>
      </c>
      <c r="J3" s="4" t="s">
        <v>26</v>
      </c>
      <c r="K3" s="14">
        <v>69690</v>
      </c>
      <c r="L3" s="23">
        <f t="shared" ref="L3:L11" si="4">K3*D3</f>
        <v>7338357</v>
      </c>
    </row>
    <row r="4" spans="1:12" x14ac:dyDescent="0.25">
      <c r="A4" s="1">
        <v>3</v>
      </c>
      <c r="B4" s="1" t="s">
        <v>28</v>
      </c>
      <c r="C4" s="5" t="s">
        <v>7</v>
      </c>
      <c r="D4" s="1">
        <v>30.09</v>
      </c>
      <c r="E4" s="11">
        <f>D4*10.764</f>
        <v>323.88875999999999</v>
      </c>
      <c r="F4" s="13">
        <v>8000</v>
      </c>
      <c r="G4" s="13">
        <f>F4*E4</f>
        <v>2591110.08</v>
      </c>
      <c r="H4" s="14">
        <f>G4*0.85</f>
        <v>2202443.568</v>
      </c>
      <c r="I4" s="14">
        <f>G4*0.75</f>
        <v>1943332.56</v>
      </c>
      <c r="J4" s="4" t="s">
        <v>26</v>
      </c>
      <c r="K4" s="14">
        <v>69690</v>
      </c>
      <c r="L4" s="23">
        <f t="shared" si="4"/>
        <v>2096972.1</v>
      </c>
    </row>
    <row r="5" spans="1:12" x14ac:dyDescent="0.25">
      <c r="A5" s="1">
        <v>4</v>
      </c>
      <c r="B5" s="1" t="s">
        <v>13</v>
      </c>
      <c r="C5" s="5" t="s">
        <v>17</v>
      </c>
      <c r="D5" s="1">
        <v>10.64</v>
      </c>
      <c r="E5" s="11">
        <f t="shared" si="0"/>
        <v>114.52896</v>
      </c>
      <c r="F5" s="13">
        <v>25000</v>
      </c>
      <c r="G5" s="13">
        <f t="shared" si="1"/>
        <v>2863224</v>
      </c>
      <c r="H5" s="14">
        <f t="shared" si="2"/>
        <v>2433740.4</v>
      </c>
      <c r="I5" s="14">
        <f t="shared" si="3"/>
        <v>2147418</v>
      </c>
      <c r="J5" s="4" t="s">
        <v>26</v>
      </c>
      <c r="K5" s="14">
        <v>69690</v>
      </c>
      <c r="L5" s="23">
        <f t="shared" si="4"/>
        <v>741501.60000000009</v>
      </c>
    </row>
    <row r="6" spans="1:12" x14ac:dyDescent="0.25">
      <c r="A6" s="1">
        <v>5</v>
      </c>
      <c r="B6" s="1" t="s">
        <v>15</v>
      </c>
      <c r="C6" s="5" t="s">
        <v>20</v>
      </c>
      <c r="D6" s="1">
        <v>64.05</v>
      </c>
      <c r="E6" s="11">
        <f t="shared" si="0"/>
        <v>689.43419999999992</v>
      </c>
      <c r="F6" s="13">
        <v>15000</v>
      </c>
      <c r="G6" s="13">
        <f t="shared" si="1"/>
        <v>10341512.999999998</v>
      </c>
      <c r="H6" s="14">
        <f t="shared" si="2"/>
        <v>8790286.0499999989</v>
      </c>
      <c r="I6" s="14">
        <f t="shared" si="3"/>
        <v>7756134.7499999981</v>
      </c>
      <c r="J6" s="4" t="s">
        <v>26</v>
      </c>
      <c r="K6" s="14">
        <v>69690</v>
      </c>
      <c r="L6" s="23">
        <f t="shared" si="4"/>
        <v>4463644.5</v>
      </c>
    </row>
    <row r="7" spans="1:12" x14ac:dyDescent="0.25">
      <c r="A7" s="1">
        <v>6</v>
      </c>
      <c r="B7" s="1" t="s">
        <v>15</v>
      </c>
      <c r="C7" s="5" t="s">
        <v>10</v>
      </c>
      <c r="D7" s="1">
        <v>90.11</v>
      </c>
      <c r="E7" s="11">
        <f>D7*10.764</f>
        <v>969.94403999999997</v>
      </c>
      <c r="F7" s="13">
        <v>15000</v>
      </c>
      <c r="G7" s="13">
        <f>F7*E7</f>
        <v>14549160.6</v>
      </c>
      <c r="H7" s="14">
        <f>G7*0.85</f>
        <v>12366786.51</v>
      </c>
      <c r="I7" s="14">
        <f>G7*0.75</f>
        <v>10911870.449999999</v>
      </c>
      <c r="J7" s="4" t="s">
        <v>26</v>
      </c>
      <c r="K7" s="14">
        <v>69690</v>
      </c>
      <c r="L7" s="23">
        <f t="shared" si="4"/>
        <v>6279765.9000000004</v>
      </c>
    </row>
    <row r="8" spans="1:12" ht="30" x14ac:dyDescent="0.25">
      <c r="A8" s="1">
        <v>7</v>
      </c>
      <c r="B8" s="1" t="s">
        <v>15</v>
      </c>
      <c r="C8" s="5" t="s">
        <v>9</v>
      </c>
      <c r="D8" s="1">
        <v>83.06</v>
      </c>
      <c r="E8" s="11">
        <f t="shared" si="0"/>
        <v>894.05783999999994</v>
      </c>
      <c r="F8" s="13">
        <v>15000</v>
      </c>
      <c r="G8" s="13">
        <f t="shared" si="1"/>
        <v>13410867.6</v>
      </c>
      <c r="H8" s="14">
        <f t="shared" si="2"/>
        <v>11399237.459999999</v>
      </c>
      <c r="I8" s="14">
        <f t="shared" si="3"/>
        <v>10058150.699999999</v>
      </c>
      <c r="J8" s="7" t="s">
        <v>25</v>
      </c>
      <c r="K8" s="14">
        <v>69690</v>
      </c>
      <c r="L8" s="23">
        <f t="shared" si="4"/>
        <v>5788451.4000000004</v>
      </c>
    </row>
    <row r="9" spans="1:12" x14ac:dyDescent="0.25">
      <c r="A9" s="1">
        <v>8</v>
      </c>
      <c r="B9" s="1" t="s">
        <v>14</v>
      </c>
      <c r="C9" s="5" t="s">
        <v>8</v>
      </c>
      <c r="D9" s="1">
        <v>64.05</v>
      </c>
      <c r="E9" s="11">
        <f t="shared" si="0"/>
        <v>689.43419999999992</v>
      </c>
      <c r="F9" s="13">
        <v>12000</v>
      </c>
      <c r="G9" s="13">
        <f t="shared" si="1"/>
        <v>8273210.3999999994</v>
      </c>
      <c r="H9" s="14">
        <f t="shared" si="2"/>
        <v>7032228.8399999989</v>
      </c>
      <c r="I9" s="14">
        <f t="shared" si="3"/>
        <v>6204907.7999999998</v>
      </c>
      <c r="J9" s="4" t="s">
        <v>26</v>
      </c>
      <c r="K9" s="14">
        <v>69690</v>
      </c>
      <c r="L9" s="23">
        <f t="shared" si="4"/>
        <v>4463644.5</v>
      </c>
    </row>
    <row r="10" spans="1:12" x14ac:dyDescent="0.25">
      <c r="A10" s="1">
        <v>9</v>
      </c>
      <c r="B10" s="1" t="s">
        <v>14</v>
      </c>
      <c r="C10" s="5" t="s">
        <v>11</v>
      </c>
      <c r="D10" s="1">
        <v>90.11</v>
      </c>
      <c r="E10" s="11">
        <f t="shared" si="0"/>
        <v>969.94403999999997</v>
      </c>
      <c r="F10" s="13">
        <v>12000</v>
      </c>
      <c r="G10" s="13">
        <f t="shared" si="1"/>
        <v>11639328.48</v>
      </c>
      <c r="H10" s="14">
        <f t="shared" si="2"/>
        <v>9893429.2080000006</v>
      </c>
      <c r="I10" s="14">
        <f t="shared" si="3"/>
        <v>8729496.3599999994</v>
      </c>
      <c r="J10" s="4" t="s">
        <v>26</v>
      </c>
      <c r="K10" s="14">
        <v>69690</v>
      </c>
      <c r="L10" s="23">
        <f t="shared" si="4"/>
        <v>6279765.9000000004</v>
      </c>
    </row>
    <row r="11" spans="1:12" ht="30" x14ac:dyDescent="0.25">
      <c r="A11" s="1">
        <v>10</v>
      </c>
      <c r="B11" s="1" t="s">
        <v>14</v>
      </c>
      <c r="C11" s="5" t="s">
        <v>12</v>
      </c>
      <c r="D11" s="1">
        <v>71.819999999999993</v>
      </c>
      <c r="E11" s="11">
        <f t="shared" si="0"/>
        <v>773.07047999999986</v>
      </c>
      <c r="F11" s="13">
        <v>12000</v>
      </c>
      <c r="G11" s="13">
        <f t="shared" si="1"/>
        <v>9276845.7599999979</v>
      </c>
      <c r="H11" s="14">
        <f t="shared" si="2"/>
        <v>7885318.8959999979</v>
      </c>
      <c r="I11" s="14">
        <f t="shared" si="3"/>
        <v>6957634.3199999984</v>
      </c>
      <c r="J11" s="7" t="s">
        <v>25</v>
      </c>
      <c r="K11" s="14">
        <v>69690</v>
      </c>
      <c r="L11" s="23">
        <f t="shared" si="4"/>
        <v>5005135.8</v>
      </c>
    </row>
    <row r="12" spans="1:12" x14ac:dyDescent="0.25">
      <c r="A12" s="33" t="s">
        <v>18</v>
      </c>
      <c r="B12" s="33"/>
      <c r="C12" s="33"/>
      <c r="D12" s="24">
        <f>SUM(D2:D11)</f>
        <v>718.56</v>
      </c>
      <c r="E12" s="25">
        <f>SUM(E2:E11)</f>
        <v>7734.5798400000003</v>
      </c>
      <c r="F12" s="26"/>
      <c r="G12" s="27">
        <f>SUM(G2:G11)</f>
        <v>113049771.12</v>
      </c>
      <c r="H12" s="27">
        <f>SUM(H2:H11)</f>
        <v>96092305.451999992</v>
      </c>
      <c r="I12" s="27">
        <f>SUM(I2:I11)</f>
        <v>84787328.339999989</v>
      </c>
      <c r="J12" s="27"/>
      <c r="K12" s="27"/>
      <c r="L12" s="27">
        <f>SUM(L2:L11)</f>
        <v>50076446.399999999</v>
      </c>
    </row>
    <row r="13" spans="1:12" x14ac:dyDescent="0.25">
      <c r="A13" s="34"/>
      <c r="B13" s="34"/>
      <c r="C13" s="34"/>
      <c r="D13" s="34"/>
      <c r="E13" s="10"/>
    </row>
    <row r="14" spans="1:12" x14ac:dyDescent="0.25">
      <c r="D14" s="3">
        <f>D12*69690</f>
        <v>50076446.399999999</v>
      </c>
      <c r="E14" s="18">
        <f>E12-6173</f>
        <v>1561.5798400000003</v>
      </c>
      <c r="F14">
        <f>17/25</f>
        <v>0.68</v>
      </c>
      <c r="G14" s="20">
        <v>9326033674</v>
      </c>
      <c r="H14" s="20" t="s">
        <v>53</v>
      </c>
    </row>
    <row r="15" spans="1:12" x14ac:dyDescent="0.25">
      <c r="D15">
        <f>D12*10.764</f>
        <v>7734.5798399999985</v>
      </c>
      <c r="F15" s="20">
        <f>25000*0.7</f>
        <v>17500</v>
      </c>
      <c r="G15" s="20" t="s">
        <v>54</v>
      </c>
      <c r="H15" s="20"/>
      <c r="L15" s="6">
        <v>8283804372</v>
      </c>
    </row>
    <row r="16" spans="1:12" x14ac:dyDescent="0.25">
      <c r="B16" s="21"/>
    </row>
    <row r="19" spans="4:14" x14ac:dyDescent="0.25">
      <c r="D19">
        <v>718.56</v>
      </c>
      <c r="M19">
        <v>250000</v>
      </c>
    </row>
    <row r="20" spans="4:14" x14ac:dyDescent="0.25">
      <c r="D20" s="3">
        <f>D19*69690</f>
        <v>50076446.399999999</v>
      </c>
      <c r="H20" s="2" t="s">
        <v>55</v>
      </c>
      <c r="I20" s="8">
        <v>350000</v>
      </c>
      <c r="L20" s="32"/>
      <c r="M20">
        <f>M19*319</f>
        <v>79750000</v>
      </c>
    </row>
    <row r="21" spans="4:14" x14ac:dyDescent="0.25">
      <c r="F21">
        <f>L12/G21</f>
        <v>0.44315439292035397</v>
      </c>
      <c r="G21" s="3">
        <v>113000000</v>
      </c>
      <c r="H21" s="30">
        <v>50076446</v>
      </c>
      <c r="I21" s="3">
        <f>I20/10.764</f>
        <v>32515.793385358604</v>
      </c>
      <c r="L21" s="32"/>
      <c r="M21">
        <v>8000000</v>
      </c>
    </row>
    <row r="22" spans="4:14" x14ac:dyDescent="0.25">
      <c r="F22">
        <f>1-F21</f>
        <v>0.55684560707964603</v>
      </c>
      <c r="G22" s="3">
        <f>G21*0.85</f>
        <v>96050000</v>
      </c>
      <c r="H22">
        <v>34</v>
      </c>
      <c r="I22" s="31">
        <f>H21/G21</f>
        <v>0.44315438938053098</v>
      </c>
      <c r="J22">
        <v>718.56</v>
      </c>
      <c r="L22" s="32"/>
      <c r="M22">
        <f>SUM(M20:M21)</f>
        <v>87750000</v>
      </c>
      <c r="N22" s="19">
        <f>M22/G12</f>
        <v>0.77620679043087293</v>
      </c>
    </row>
    <row r="23" spans="4:14" x14ac:dyDescent="0.25">
      <c r="G23" s="3">
        <f>G21*0.75</f>
        <v>84750000</v>
      </c>
      <c r="H23">
        <v>56</v>
      </c>
      <c r="I23" s="9"/>
      <c r="J23">
        <f>J22*10.764</f>
        <v>7734.5798399999985</v>
      </c>
      <c r="L23" s="32"/>
    </row>
    <row r="24" spans="4:14" x14ac:dyDescent="0.25">
      <c r="H24">
        <v>78</v>
      </c>
      <c r="I24" s="9"/>
      <c r="L24" s="32"/>
    </row>
    <row r="25" spans="4:14" x14ac:dyDescent="0.25">
      <c r="H25">
        <v>910</v>
      </c>
    </row>
    <row r="29" spans="4:14" x14ac:dyDescent="0.25">
      <c r="H29">
        <v>45.84</v>
      </c>
      <c r="I29">
        <v>22.12</v>
      </c>
      <c r="J29">
        <f>I29*H29</f>
        <v>1013.9808000000002</v>
      </c>
    </row>
    <row r="30" spans="4:14" x14ac:dyDescent="0.25">
      <c r="H30">
        <v>25.18</v>
      </c>
      <c r="I30">
        <v>9.5399999999999991</v>
      </c>
      <c r="J30">
        <f>I30*H30</f>
        <v>240.21719999999996</v>
      </c>
    </row>
  </sheetData>
  <mergeCells count="3">
    <mergeCell ref="L20:L24"/>
    <mergeCell ref="A12:C12"/>
    <mergeCell ref="A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B3ED-B02E-4CAC-9755-4891593C9E0C}">
  <dimension ref="A1:L17"/>
  <sheetViews>
    <sheetView tabSelected="1" workbookViewId="0">
      <selection activeCell="J16" sqref="J16"/>
    </sheetView>
  </sheetViews>
  <sheetFormatPr defaultRowHeight="15" x14ac:dyDescent="0.25"/>
  <cols>
    <col min="2" max="2" width="10.5703125" bestFit="1" customWidth="1"/>
    <col min="3" max="3" width="13.5703125" bestFit="1" customWidth="1"/>
    <col min="4" max="4" width="13.42578125" bestFit="1" customWidth="1"/>
    <col min="5" max="5" width="11.5703125" bestFit="1" customWidth="1"/>
    <col min="6" max="6" width="11.5703125" customWidth="1"/>
    <col min="7" max="7" width="14.28515625" bestFit="1" customWidth="1"/>
    <col min="8" max="9" width="11.5703125" customWidth="1"/>
    <col min="10" max="10" width="28.85546875" bestFit="1" customWidth="1"/>
    <col min="11" max="11" width="12.85546875" customWidth="1"/>
    <col min="12" max="12" width="14.28515625" customWidth="1"/>
  </cols>
  <sheetData>
    <row r="1" spans="1:12" ht="60" x14ac:dyDescent="0.25">
      <c r="A1" s="29" t="s">
        <v>19</v>
      </c>
      <c r="B1" s="29" t="s">
        <v>3</v>
      </c>
      <c r="C1" s="29" t="s">
        <v>4</v>
      </c>
      <c r="D1" s="29" t="s">
        <v>5</v>
      </c>
      <c r="E1" s="29" t="s">
        <v>27</v>
      </c>
      <c r="F1" s="22" t="s">
        <v>58</v>
      </c>
      <c r="G1" s="22" t="s">
        <v>22</v>
      </c>
      <c r="H1" s="22" t="s">
        <v>23</v>
      </c>
      <c r="I1" s="22" t="s">
        <v>24</v>
      </c>
      <c r="J1" s="29" t="s">
        <v>21</v>
      </c>
      <c r="K1" s="22" t="s">
        <v>57</v>
      </c>
      <c r="L1" s="22" t="s">
        <v>56</v>
      </c>
    </row>
    <row r="2" spans="1:12" x14ac:dyDescent="0.25">
      <c r="A2" s="1">
        <v>1</v>
      </c>
      <c r="B2" s="1" t="s">
        <v>16</v>
      </c>
      <c r="C2" s="5" t="s">
        <v>6</v>
      </c>
      <c r="D2" s="1">
        <v>109.33</v>
      </c>
      <c r="E2" s="11">
        <f>D2*10.764</f>
        <v>1176.8281199999999</v>
      </c>
      <c r="F2" s="12">
        <v>10000</v>
      </c>
      <c r="G2" s="13">
        <f>F2*E2</f>
        <v>11768281.199999999</v>
      </c>
      <c r="H2" s="14">
        <f>G2*0.85</f>
        <v>10003039.02</v>
      </c>
      <c r="I2" s="14">
        <f>G2*0.75</f>
        <v>8826210.8999999985</v>
      </c>
      <c r="J2" s="4" t="s">
        <v>26</v>
      </c>
      <c r="K2" s="14">
        <v>69690</v>
      </c>
      <c r="L2" s="23">
        <f>K2*D2</f>
        <v>7619207.7000000002</v>
      </c>
    </row>
    <row r="3" spans="1:12" x14ac:dyDescent="0.25">
      <c r="A3" s="1">
        <v>2</v>
      </c>
      <c r="B3" s="1" t="s">
        <v>13</v>
      </c>
      <c r="C3" s="5" t="s">
        <v>7</v>
      </c>
      <c r="D3" s="1">
        <v>105.3</v>
      </c>
      <c r="E3" s="11">
        <f t="shared" ref="E3:E9" si="0">D3*10.764</f>
        <v>1133.4491999999998</v>
      </c>
      <c r="F3" s="13">
        <v>25000</v>
      </c>
      <c r="G3" s="13">
        <f t="shared" ref="G3:G9" si="1">F3*E3</f>
        <v>28336229.999999996</v>
      </c>
      <c r="H3" s="14">
        <f t="shared" ref="H3:H9" si="2">G3*0.85</f>
        <v>24085795.499999996</v>
      </c>
      <c r="I3" s="14">
        <f t="shared" ref="I3:I9" si="3">G3*0.75</f>
        <v>21252172.499999996</v>
      </c>
      <c r="J3" s="4" t="s">
        <v>26</v>
      </c>
      <c r="K3" s="14">
        <v>69690</v>
      </c>
      <c r="L3" s="23">
        <f t="shared" ref="L3:L9" si="4">K3*D3</f>
        <v>7338357</v>
      </c>
    </row>
    <row r="4" spans="1:12" x14ac:dyDescent="0.25">
      <c r="A4" s="1">
        <v>3</v>
      </c>
      <c r="B4" s="1" t="s">
        <v>28</v>
      </c>
      <c r="C4" s="5" t="s">
        <v>7</v>
      </c>
      <c r="D4" s="1">
        <v>30.09</v>
      </c>
      <c r="E4" s="11">
        <f>D4*10.764</f>
        <v>323.88875999999999</v>
      </c>
      <c r="F4" s="13">
        <v>8000</v>
      </c>
      <c r="G4" s="13">
        <f>F4*E4</f>
        <v>2591110.08</v>
      </c>
      <c r="H4" s="14">
        <f>G4*0.85</f>
        <v>2202443.568</v>
      </c>
      <c r="I4" s="14">
        <f>G4*0.75</f>
        <v>1943332.56</v>
      </c>
      <c r="J4" s="4" t="s">
        <v>26</v>
      </c>
      <c r="K4" s="14">
        <v>69690</v>
      </c>
      <c r="L4" s="23">
        <f t="shared" si="4"/>
        <v>2096972.1</v>
      </c>
    </row>
    <row r="5" spans="1:12" x14ac:dyDescent="0.25">
      <c r="A5" s="1">
        <v>4</v>
      </c>
      <c r="B5" s="1" t="s">
        <v>13</v>
      </c>
      <c r="C5" s="5" t="s">
        <v>17</v>
      </c>
      <c r="D5" s="1">
        <v>10.64</v>
      </c>
      <c r="E5" s="11">
        <f t="shared" si="0"/>
        <v>114.52896</v>
      </c>
      <c r="F5" s="13">
        <v>25000</v>
      </c>
      <c r="G5" s="13">
        <f t="shared" si="1"/>
        <v>2863224</v>
      </c>
      <c r="H5" s="14">
        <f t="shared" si="2"/>
        <v>2433740.4</v>
      </c>
      <c r="I5" s="14">
        <f t="shared" si="3"/>
        <v>2147418</v>
      </c>
      <c r="J5" s="4" t="s">
        <v>26</v>
      </c>
      <c r="K5" s="14">
        <v>69690</v>
      </c>
      <c r="L5" s="23">
        <f t="shared" si="4"/>
        <v>741501.60000000009</v>
      </c>
    </row>
    <row r="6" spans="1:12" x14ac:dyDescent="0.25">
      <c r="A6" s="1">
        <v>5</v>
      </c>
      <c r="B6" s="1" t="s">
        <v>15</v>
      </c>
      <c r="C6" s="5" t="s">
        <v>20</v>
      </c>
      <c r="D6" s="1">
        <v>64.05</v>
      </c>
      <c r="E6" s="11">
        <f t="shared" si="0"/>
        <v>689.43419999999992</v>
      </c>
      <c r="F6" s="13">
        <v>15000</v>
      </c>
      <c r="G6" s="13">
        <f t="shared" si="1"/>
        <v>10341512.999999998</v>
      </c>
      <c r="H6" s="14">
        <f t="shared" si="2"/>
        <v>8790286.0499999989</v>
      </c>
      <c r="I6" s="14">
        <f t="shared" si="3"/>
        <v>7756134.7499999981</v>
      </c>
      <c r="J6" s="4" t="s">
        <v>26</v>
      </c>
      <c r="K6" s="14">
        <v>69690</v>
      </c>
      <c r="L6" s="23">
        <f t="shared" si="4"/>
        <v>4463644.5</v>
      </c>
    </row>
    <row r="7" spans="1:12" x14ac:dyDescent="0.25">
      <c r="A7" s="1">
        <v>6</v>
      </c>
      <c r="B7" s="1" t="s">
        <v>15</v>
      </c>
      <c r="C7" s="5" t="s">
        <v>10</v>
      </c>
      <c r="D7" s="1">
        <v>90.11</v>
      </c>
      <c r="E7" s="11">
        <f>D7*10.764</f>
        <v>969.94403999999997</v>
      </c>
      <c r="F7" s="13">
        <v>15000</v>
      </c>
      <c r="G7" s="13">
        <f>F7*E7</f>
        <v>14549160.6</v>
      </c>
      <c r="H7" s="14">
        <f>G7*0.85</f>
        <v>12366786.51</v>
      </c>
      <c r="I7" s="14">
        <f>G7*0.75</f>
        <v>10911870.449999999</v>
      </c>
      <c r="J7" s="4" t="s">
        <v>26</v>
      </c>
      <c r="K7" s="14">
        <v>69690</v>
      </c>
      <c r="L7" s="23">
        <f t="shared" si="4"/>
        <v>6279765.9000000004</v>
      </c>
    </row>
    <row r="8" spans="1:12" x14ac:dyDescent="0.25">
      <c r="A8" s="1">
        <v>7</v>
      </c>
      <c r="B8" s="1" t="s">
        <v>14</v>
      </c>
      <c r="C8" s="5" t="s">
        <v>8</v>
      </c>
      <c r="D8" s="1">
        <v>64.05</v>
      </c>
      <c r="E8" s="11">
        <f t="shared" si="0"/>
        <v>689.43419999999992</v>
      </c>
      <c r="F8" s="13">
        <v>12000</v>
      </c>
      <c r="G8" s="13">
        <f t="shared" si="1"/>
        <v>8273210.3999999994</v>
      </c>
      <c r="H8" s="14">
        <f t="shared" si="2"/>
        <v>7032228.8399999989</v>
      </c>
      <c r="I8" s="14">
        <f t="shared" si="3"/>
        <v>6204907.7999999998</v>
      </c>
      <c r="J8" s="4" t="s">
        <v>26</v>
      </c>
      <c r="K8" s="14">
        <v>69690</v>
      </c>
      <c r="L8" s="23">
        <f t="shared" si="4"/>
        <v>4463644.5</v>
      </c>
    </row>
    <row r="9" spans="1:12" x14ac:dyDescent="0.25">
      <c r="A9" s="1">
        <v>8</v>
      </c>
      <c r="B9" s="1" t="s">
        <v>14</v>
      </c>
      <c r="C9" s="5" t="s">
        <v>11</v>
      </c>
      <c r="D9" s="1">
        <v>90.11</v>
      </c>
      <c r="E9" s="11">
        <f t="shared" si="0"/>
        <v>969.94403999999997</v>
      </c>
      <c r="F9" s="13">
        <v>12000</v>
      </c>
      <c r="G9" s="13">
        <f t="shared" si="1"/>
        <v>11639328.48</v>
      </c>
      <c r="H9" s="14">
        <f t="shared" si="2"/>
        <v>9893429.2080000006</v>
      </c>
      <c r="I9" s="14">
        <f t="shared" si="3"/>
        <v>8729496.3599999994</v>
      </c>
      <c r="J9" s="4" t="s">
        <v>26</v>
      </c>
      <c r="K9" s="14">
        <v>69690</v>
      </c>
      <c r="L9" s="23">
        <f t="shared" si="4"/>
        <v>6279765.9000000004</v>
      </c>
    </row>
    <row r="10" spans="1:12" x14ac:dyDescent="0.25">
      <c r="A10" s="33" t="s">
        <v>18</v>
      </c>
      <c r="B10" s="33"/>
      <c r="C10" s="33"/>
      <c r="D10" s="24">
        <f>SUM(D2:D9)</f>
        <v>563.68000000000006</v>
      </c>
      <c r="E10" s="25">
        <f>SUM(E2:E9)</f>
        <v>6067.4515199999996</v>
      </c>
      <c r="F10" s="28"/>
      <c r="G10" s="27">
        <f>SUM(G2:G9)</f>
        <v>90362057.760000005</v>
      </c>
      <c r="H10" s="27">
        <f>SUM(H2:H9)</f>
        <v>76807749.095999986</v>
      </c>
      <c r="I10" s="27">
        <f>SUM(I2:I9)</f>
        <v>67771543.319999993</v>
      </c>
      <c r="J10" s="27"/>
      <c r="K10" s="27"/>
      <c r="L10" s="27">
        <f>SUM(L2:L9)</f>
        <v>39282859.200000003</v>
      </c>
    </row>
    <row r="11" spans="1:12" x14ac:dyDescent="0.25">
      <c r="L11" s="3"/>
    </row>
    <row r="12" spans="1:12" x14ac:dyDescent="0.25">
      <c r="G12" s="3">
        <v>90000000</v>
      </c>
      <c r="L12" s="18"/>
    </row>
    <row r="13" spans="1:12" x14ac:dyDescent="0.25">
      <c r="G13" s="18">
        <f>G12*0.85</f>
        <v>76500000</v>
      </c>
      <c r="L13" s="18"/>
    </row>
    <row r="14" spans="1:12" x14ac:dyDescent="0.25">
      <c r="G14" s="18">
        <f>G12*0.75</f>
        <v>67500000</v>
      </c>
    </row>
    <row r="17" spans="7:7" x14ac:dyDescent="0.25">
      <c r="G17">
        <f>L10/G10</f>
        <v>0.43472736426979747</v>
      </c>
    </row>
  </sheetData>
  <mergeCells count="1"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topLeftCell="A22" workbookViewId="0">
      <selection activeCell="G43" sqref="G43"/>
    </sheetView>
  </sheetViews>
  <sheetFormatPr defaultRowHeight="15" x14ac:dyDescent="0.25"/>
  <cols>
    <col min="1" max="1" width="13.5703125" bestFit="1" customWidth="1"/>
    <col min="3" max="3" width="36.42578125" bestFit="1" customWidth="1"/>
    <col min="6" max="6" width="13.7109375" bestFit="1" customWidth="1"/>
    <col min="8" max="8" width="36.42578125" bestFit="1" customWidth="1"/>
  </cols>
  <sheetData>
    <row r="1" spans="1:8" x14ac:dyDescent="0.25">
      <c r="A1" s="36" t="s">
        <v>17</v>
      </c>
      <c r="B1" s="15" t="s">
        <v>30</v>
      </c>
      <c r="C1" t="s">
        <v>29</v>
      </c>
      <c r="F1" s="35" t="s">
        <v>6</v>
      </c>
      <c r="G1" s="17" t="s">
        <v>30</v>
      </c>
      <c r="H1" s="4" t="s">
        <v>37</v>
      </c>
    </row>
    <row r="2" spans="1:8" x14ac:dyDescent="0.25">
      <c r="A2" s="37"/>
      <c r="B2" s="15" t="s">
        <v>2</v>
      </c>
      <c r="C2" t="s">
        <v>32</v>
      </c>
      <c r="F2" s="35"/>
      <c r="G2" s="17" t="s">
        <v>2</v>
      </c>
      <c r="H2" s="4" t="s">
        <v>36</v>
      </c>
    </row>
    <row r="3" spans="1:8" x14ac:dyDescent="0.25">
      <c r="A3" s="37"/>
      <c r="B3" s="15" t="s">
        <v>0</v>
      </c>
      <c r="C3" t="s">
        <v>33</v>
      </c>
      <c r="F3" s="35"/>
      <c r="G3" s="17" t="s">
        <v>0</v>
      </c>
      <c r="H3" s="4" t="s">
        <v>38</v>
      </c>
    </row>
    <row r="4" spans="1:8" x14ac:dyDescent="0.25">
      <c r="A4" s="37"/>
      <c r="B4" s="15" t="s">
        <v>1</v>
      </c>
      <c r="C4" t="s">
        <v>31</v>
      </c>
      <c r="F4" s="35"/>
      <c r="G4" s="17" t="s">
        <v>1</v>
      </c>
      <c r="H4" s="4" t="s">
        <v>39</v>
      </c>
    </row>
    <row r="5" spans="1:8" x14ac:dyDescent="0.25">
      <c r="A5" s="38" t="s">
        <v>20</v>
      </c>
      <c r="B5" s="15" t="s">
        <v>30</v>
      </c>
      <c r="C5" t="s">
        <v>34</v>
      </c>
      <c r="F5" s="35" t="s">
        <v>7</v>
      </c>
      <c r="G5" s="17" t="s">
        <v>30</v>
      </c>
      <c r="H5" s="4" t="s">
        <v>37</v>
      </c>
    </row>
    <row r="6" spans="1:8" x14ac:dyDescent="0.25">
      <c r="A6" s="39"/>
      <c r="B6" s="15" t="s">
        <v>2</v>
      </c>
      <c r="C6" t="s">
        <v>36</v>
      </c>
      <c r="F6" s="35"/>
      <c r="G6" s="17" t="s">
        <v>2</v>
      </c>
      <c r="H6" s="4" t="s">
        <v>36</v>
      </c>
    </row>
    <row r="7" spans="1:8" x14ac:dyDescent="0.25">
      <c r="A7" s="39"/>
      <c r="B7" s="15" t="s">
        <v>0</v>
      </c>
      <c r="C7" t="s">
        <v>38</v>
      </c>
      <c r="F7" s="35"/>
      <c r="G7" s="17" t="s">
        <v>0</v>
      </c>
      <c r="H7" s="4" t="s">
        <v>41</v>
      </c>
    </row>
    <row r="8" spans="1:8" x14ac:dyDescent="0.25">
      <c r="A8" s="39"/>
      <c r="B8" s="15" t="s">
        <v>1</v>
      </c>
      <c r="C8" t="s">
        <v>35</v>
      </c>
      <c r="F8" s="35"/>
      <c r="G8" s="17" t="s">
        <v>1</v>
      </c>
      <c r="H8" s="4" t="s">
        <v>40</v>
      </c>
    </row>
    <row r="9" spans="1:8" x14ac:dyDescent="0.25">
      <c r="A9" s="38" t="s">
        <v>6</v>
      </c>
      <c r="B9" s="15" t="s">
        <v>30</v>
      </c>
      <c r="C9" t="s">
        <v>37</v>
      </c>
      <c r="F9" s="35" t="s">
        <v>17</v>
      </c>
      <c r="G9" s="17" t="s">
        <v>30</v>
      </c>
      <c r="H9" s="4" t="s">
        <v>29</v>
      </c>
    </row>
    <row r="10" spans="1:8" x14ac:dyDescent="0.25">
      <c r="A10" s="39"/>
      <c r="B10" s="15" t="s">
        <v>2</v>
      </c>
      <c r="C10" t="s">
        <v>36</v>
      </c>
      <c r="F10" s="35"/>
      <c r="G10" s="17" t="s">
        <v>2</v>
      </c>
      <c r="H10" s="4" t="s">
        <v>32</v>
      </c>
    </row>
    <row r="11" spans="1:8" x14ac:dyDescent="0.25">
      <c r="A11" s="39"/>
      <c r="B11" s="15" t="s">
        <v>0</v>
      </c>
      <c r="C11" t="s">
        <v>38</v>
      </c>
      <c r="F11" s="35"/>
      <c r="G11" s="17" t="s">
        <v>0</v>
      </c>
      <c r="H11" s="4" t="s">
        <v>33</v>
      </c>
    </row>
    <row r="12" spans="1:8" x14ac:dyDescent="0.25">
      <c r="A12" s="40"/>
      <c r="B12" s="15" t="s">
        <v>1</v>
      </c>
      <c r="C12" t="s">
        <v>39</v>
      </c>
      <c r="F12" s="35"/>
      <c r="G12" s="17" t="s">
        <v>1</v>
      </c>
      <c r="H12" s="4" t="s">
        <v>31</v>
      </c>
    </row>
    <row r="13" spans="1:8" x14ac:dyDescent="0.25">
      <c r="A13" s="38" t="s">
        <v>7</v>
      </c>
      <c r="B13" s="15" t="s">
        <v>30</v>
      </c>
      <c r="C13" t="s">
        <v>37</v>
      </c>
      <c r="F13" s="35" t="s">
        <v>28</v>
      </c>
      <c r="G13" s="17" t="s">
        <v>30</v>
      </c>
      <c r="H13" s="4" t="s">
        <v>37</v>
      </c>
    </row>
    <row r="14" spans="1:8" x14ac:dyDescent="0.25">
      <c r="A14" s="39"/>
      <c r="B14" s="15" t="s">
        <v>2</v>
      </c>
      <c r="C14" t="s">
        <v>36</v>
      </c>
      <c r="F14" s="35"/>
      <c r="G14" s="17" t="s">
        <v>2</v>
      </c>
      <c r="H14" s="4" t="s">
        <v>36</v>
      </c>
    </row>
    <row r="15" spans="1:8" x14ac:dyDescent="0.25">
      <c r="A15" s="39"/>
      <c r="B15" s="15" t="s">
        <v>0</v>
      </c>
      <c r="C15" t="s">
        <v>41</v>
      </c>
      <c r="F15" s="35"/>
      <c r="G15" s="17" t="s">
        <v>0</v>
      </c>
      <c r="H15" s="4" t="s">
        <v>42</v>
      </c>
    </row>
    <row r="16" spans="1:8" x14ac:dyDescent="0.25">
      <c r="A16" s="39"/>
      <c r="B16" s="15" t="s">
        <v>1</v>
      </c>
      <c r="C16" t="s">
        <v>40</v>
      </c>
      <c r="F16" s="35"/>
      <c r="G16" s="17" t="s">
        <v>1</v>
      </c>
      <c r="H16" s="4" t="s">
        <v>40</v>
      </c>
    </row>
    <row r="17" spans="1:8" x14ac:dyDescent="0.25">
      <c r="A17" s="38" t="s">
        <v>28</v>
      </c>
      <c r="B17" s="15" t="s">
        <v>30</v>
      </c>
      <c r="C17" t="s">
        <v>37</v>
      </c>
      <c r="F17" s="35" t="s">
        <v>20</v>
      </c>
      <c r="G17" s="17" t="s">
        <v>30</v>
      </c>
      <c r="H17" s="4" t="s">
        <v>34</v>
      </c>
    </row>
    <row r="18" spans="1:8" x14ac:dyDescent="0.25">
      <c r="A18" s="39"/>
      <c r="B18" s="15" t="s">
        <v>2</v>
      </c>
      <c r="C18" t="s">
        <v>36</v>
      </c>
      <c r="F18" s="35"/>
      <c r="G18" s="17" t="s">
        <v>2</v>
      </c>
      <c r="H18" s="4" t="s">
        <v>36</v>
      </c>
    </row>
    <row r="19" spans="1:8" x14ac:dyDescent="0.25">
      <c r="A19" s="39"/>
      <c r="B19" s="15" t="s">
        <v>0</v>
      </c>
      <c r="C19" t="s">
        <v>42</v>
      </c>
      <c r="F19" s="35"/>
      <c r="G19" s="17" t="s">
        <v>0</v>
      </c>
      <c r="H19" s="4" t="s">
        <v>38</v>
      </c>
    </row>
    <row r="20" spans="1:8" x14ac:dyDescent="0.25">
      <c r="A20" s="39"/>
      <c r="B20" s="15" t="s">
        <v>1</v>
      </c>
      <c r="C20" t="s">
        <v>40</v>
      </c>
      <c r="F20" s="35"/>
      <c r="G20" s="17" t="s">
        <v>1</v>
      </c>
      <c r="H20" s="4" t="s">
        <v>35</v>
      </c>
    </row>
    <row r="21" spans="1:8" x14ac:dyDescent="0.25">
      <c r="A21" s="38" t="s">
        <v>10</v>
      </c>
      <c r="B21" s="15" t="s">
        <v>30</v>
      </c>
      <c r="C21" t="s">
        <v>43</v>
      </c>
      <c r="F21" s="35" t="s">
        <v>10</v>
      </c>
      <c r="G21" s="17" t="s">
        <v>30</v>
      </c>
      <c r="H21" s="4" t="s">
        <v>43</v>
      </c>
    </row>
    <row r="22" spans="1:8" x14ac:dyDescent="0.25">
      <c r="A22" s="39"/>
      <c r="B22" s="15" t="s">
        <v>2</v>
      </c>
      <c r="C22" t="s">
        <v>45</v>
      </c>
      <c r="F22" s="35"/>
      <c r="G22" s="17" t="s">
        <v>2</v>
      </c>
      <c r="H22" s="4" t="s">
        <v>45</v>
      </c>
    </row>
    <row r="23" spans="1:8" x14ac:dyDescent="0.25">
      <c r="A23" s="39"/>
      <c r="B23" s="15" t="s">
        <v>0</v>
      </c>
      <c r="C23" t="s">
        <v>38</v>
      </c>
      <c r="F23" s="35"/>
      <c r="G23" s="17" t="s">
        <v>0</v>
      </c>
      <c r="H23" s="4" t="s">
        <v>38</v>
      </c>
    </row>
    <row r="24" spans="1:8" x14ac:dyDescent="0.25">
      <c r="A24" s="39"/>
      <c r="B24" s="15" t="s">
        <v>1</v>
      </c>
      <c r="C24" t="s">
        <v>44</v>
      </c>
      <c r="F24" s="35"/>
      <c r="G24" s="17" t="s">
        <v>1</v>
      </c>
      <c r="H24" s="4" t="s">
        <v>44</v>
      </c>
    </row>
    <row r="25" spans="1:8" x14ac:dyDescent="0.25">
      <c r="A25" s="38" t="s">
        <v>9</v>
      </c>
      <c r="B25" s="15" t="s">
        <v>30</v>
      </c>
      <c r="C25" t="s">
        <v>46</v>
      </c>
      <c r="F25" s="35" t="s">
        <v>9</v>
      </c>
      <c r="G25" s="17" t="s">
        <v>30</v>
      </c>
      <c r="H25" s="4" t="s">
        <v>46</v>
      </c>
    </row>
    <row r="26" spans="1:8" x14ac:dyDescent="0.25">
      <c r="A26" s="39"/>
      <c r="B26" s="15" t="s">
        <v>2</v>
      </c>
      <c r="C26" t="s">
        <v>47</v>
      </c>
      <c r="F26" s="35"/>
      <c r="G26" s="17" t="s">
        <v>2</v>
      </c>
      <c r="H26" s="4" t="s">
        <v>47</v>
      </c>
    </row>
    <row r="27" spans="1:8" x14ac:dyDescent="0.25">
      <c r="A27" s="39"/>
      <c r="B27" s="15" t="s">
        <v>0</v>
      </c>
      <c r="C27" t="s">
        <v>48</v>
      </c>
      <c r="F27" s="35"/>
      <c r="G27" s="17" t="s">
        <v>0</v>
      </c>
      <c r="H27" s="4" t="s">
        <v>48</v>
      </c>
    </row>
    <row r="28" spans="1:8" x14ac:dyDescent="0.25">
      <c r="A28" s="39"/>
      <c r="B28" s="15" t="s">
        <v>1</v>
      </c>
      <c r="C28" t="s">
        <v>49</v>
      </c>
      <c r="F28" s="35"/>
      <c r="G28" s="17" t="s">
        <v>1</v>
      </c>
      <c r="H28" s="4" t="s">
        <v>49</v>
      </c>
    </row>
    <row r="29" spans="1:8" x14ac:dyDescent="0.25">
      <c r="A29" s="38" t="s">
        <v>8</v>
      </c>
      <c r="B29" s="15" t="s">
        <v>30</v>
      </c>
      <c r="C29" t="s">
        <v>50</v>
      </c>
      <c r="F29" s="35" t="s">
        <v>8</v>
      </c>
      <c r="G29" s="17" t="s">
        <v>30</v>
      </c>
      <c r="H29" s="4" t="s">
        <v>50</v>
      </c>
    </row>
    <row r="30" spans="1:8" x14ac:dyDescent="0.25">
      <c r="A30" s="39"/>
      <c r="B30" s="15" t="s">
        <v>2</v>
      </c>
      <c r="C30" t="s">
        <v>36</v>
      </c>
      <c r="F30" s="35"/>
      <c r="G30" s="17" t="s">
        <v>2</v>
      </c>
      <c r="H30" s="4" t="s">
        <v>36</v>
      </c>
    </row>
    <row r="31" spans="1:8" x14ac:dyDescent="0.25">
      <c r="A31" s="39"/>
      <c r="B31" s="15" t="s">
        <v>0</v>
      </c>
      <c r="C31" t="s">
        <v>38</v>
      </c>
      <c r="F31" s="35"/>
      <c r="G31" s="17" t="s">
        <v>0</v>
      </c>
      <c r="H31" s="4" t="s">
        <v>38</v>
      </c>
    </row>
    <row r="32" spans="1:8" x14ac:dyDescent="0.25">
      <c r="A32" s="39"/>
      <c r="B32" s="15" t="s">
        <v>1</v>
      </c>
      <c r="C32" t="s">
        <v>51</v>
      </c>
      <c r="F32" s="35"/>
      <c r="G32" s="17" t="s">
        <v>1</v>
      </c>
      <c r="H32" s="4" t="s">
        <v>51</v>
      </c>
    </row>
    <row r="33" spans="1:8" x14ac:dyDescent="0.25">
      <c r="A33" s="38" t="s">
        <v>11</v>
      </c>
      <c r="B33" s="15" t="s">
        <v>30</v>
      </c>
      <c r="C33" t="s">
        <v>29</v>
      </c>
      <c r="F33" s="35" t="s">
        <v>11</v>
      </c>
      <c r="G33" s="17" t="s">
        <v>30</v>
      </c>
      <c r="H33" s="4" t="s">
        <v>29</v>
      </c>
    </row>
    <row r="34" spans="1:8" x14ac:dyDescent="0.25">
      <c r="A34" s="39"/>
      <c r="B34" s="15" t="s">
        <v>2</v>
      </c>
      <c r="C34" t="s">
        <v>32</v>
      </c>
      <c r="F34" s="35"/>
      <c r="G34" s="17" t="s">
        <v>2</v>
      </c>
      <c r="H34" s="4" t="s">
        <v>32</v>
      </c>
    </row>
    <row r="35" spans="1:8" x14ac:dyDescent="0.25">
      <c r="A35" s="39"/>
      <c r="B35" s="15" t="s">
        <v>0</v>
      </c>
      <c r="C35" t="s">
        <v>33</v>
      </c>
      <c r="F35" s="35"/>
      <c r="G35" s="17" t="s">
        <v>0</v>
      </c>
      <c r="H35" s="4" t="s">
        <v>33</v>
      </c>
    </row>
    <row r="36" spans="1:8" x14ac:dyDescent="0.25">
      <c r="A36" s="39"/>
      <c r="B36" s="15" t="s">
        <v>1</v>
      </c>
      <c r="C36" t="s">
        <v>31</v>
      </c>
      <c r="F36" s="35"/>
      <c r="G36" s="17" t="s">
        <v>1</v>
      </c>
      <c r="H36" s="4" t="s">
        <v>31</v>
      </c>
    </row>
    <row r="37" spans="1:8" x14ac:dyDescent="0.25">
      <c r="A37" s="38" t="s">
        <v>12</v>
      </c>
      <c r="B37" s="15" t="s">
        <v>30</v>
      </c>
      <c r="C37" t="s">
        <v>46</v>
      </c>
      <c r="F37" s="35" t="s">
        <v>12</v>
      </c>
      <c r="G37" s="17" t="s">
        <v>30</v>
      </c>
      <c r="H37" s="4" t="s">
        <v>46</v>
      </c>
    </row>
    <row r="38" spans="1:8" x14ac:dyDescent="0.25">
      <c r="A38" s="39"/>
      <c r="B38" s="15" t="s">
        <v>2</v>
      </c>
      <c r="C38" t="s">
        <v>52</v>
      </c>
      <c r="F38" s="35"/>
      <c r="G38" s="17" t="s">
        <v>2</v>
      </c>
      <c r="H38" s="4" t="s">
        <v>52</v>
      </c>
    </row>
    <row r="39" spans="1:8" x14ac:dyDescent="0.25">
      <c r="A39" s="39"/>
      <c r="B39" s="15" t="s">
        <v>0</v>
      </c>
      <c r="C39" t="s">
        <v>48</v>
      </c>
      <c r="F39" s="35"/>
      <c r="G39" s="17" t="s">
        <v>0</v>
      </c>
      <c r="H39" s="4" t="s">
        <v>48</v>
      </c>
    </row>
    <row r="40" spans="1:8" x14ac:dyDescent="0.25">
      <c r="A40" s="39"/>
      <c r="B40" s="15" t="s">
        <v>1</v>
      </c>
      <c r="C40" t="s">
        <v>49</v>
      </c>
      <c r="F40" s="35"/>
      <c r="G40" s="17" t="s">
        <v>1</v>
      </c>
      <c r="H40" s="4" t="s">
        <v>49</v>
      </c>
    </row>
  </sheetData>
  <mergeCells count="20">
    <mergeCell ref="F25:F28"/>
    <mergeCell ref="F29:F32"/>
    <mergeCell ref="F33:F36"/>
    <mergeCell ref="F37:F40"/>
    <mergeCell ref="A25:A28"/>
    <mergeCell ref="A29:A32"/>
    <mergeCell ref="A33:A36"/>
    <mergeCell ref="A37:A40"/>
    <mergeCell ref="F21:F24"/>
    <mergeCell ref="A1:A4"/>
    <mergeCell ref="A5:A8"/>
    <mergeCell ref="A9:A12"/>
    <mergeCell ref="A13:A16"/>
    <mergeCell ref="A17:A20"/>
    <mergeCell ref="A21:A24"/>
    <mergeCell ref="F1:F4"/>
    <mergeCell ref="F5:F8"/>
    <mergeCell ref="F9:F12"/>
    <mergeCell ref="F13:F16"/>
    <mergeCell ref="F17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</vt:lpstr>
      <vt:lpstr>Sheet1</vt:lpstr>
      <vt:lpstr>Demarcation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Tomar</dc:creator>
  <cp:lastModifiedBy>Gaurav Sharma</cp:lastModifiedBy>
  <cp:lastPrinted>2022-09-01T07:11:31Z</cp:lastPrinted>
  <dcterms:created xsi:type="dcterms:W3CDTF">2022-08-22T12:26:06Z</dcterms:created>
  <dcterms:modified xsi:type="dcterms:W3CDTF">2022-10-17T12:32:53Z</dcterms:modified>
</cp:coreProperties>
</file>