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Z:\Gaurav Sharma\VIS(2022-23)-PL180-139-259\"/>
    </mc:Choice>
  </mc:AlternateContent>
  <xr:revisionPtr revIDLastSave="0" documentId="13_ncr:1_{7BAFD2B0-9B0D-4DE2-AE05-7FD1A05CA0D3}" xr6:coauthVersionLast="47" xr6:coauthVersionMax="47" xr10:uidLastSave="{00000000-0000-0000-0000-000000000000}"/>
  <bookViews>
    <workbookView xWindow="-120" yWindow="-120" windowWidth="24240" windowHeight="13140" activeTab="1" xr2:uid="{593A5D98-CC7A-4628-82C3-F32C7FE3F2AA}"/>
  </bookViews>
  <sheets>
    <sheet name="Sheet1" sheetId="1" r:id="rId1"/>
    <sheet name="Sheet2" sheetId="2" r:id="rId2"/>
  </sheets>
  <definedNames>
    <definedName name="_xlnm._FilterDatabase" localSheetId="0" hidden="1">Sheet1!$B$2:$AK$4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1" i="2" l="1"/>
  <c r="F9" i="2"/>
  <c r="F6" i="2"/>
  <c r="W9" i="1"/>
  <c r="U6" i="1"/>
  <c r="O3" i="1"/>
  <c r="L3" i="1"/>
  <c r="G3" i="1" l="1"/>
  <c r="Q3" i="1" s="1"/>
  <c r="Q4" i="1" l="1"/>
  <c r="R3" i="1"/>
  <c r="S3" i="1" s="1"/>
  <c r="U3" i="1" s="1"/>
  <c r="R4" i="1" l="1"/>
  <c r="Q1" i="1"/>
  <c r="R1" i="1"/>
  <c r="U4" i="1" l="1"/>
  <c r="S4" i="1"/>
  <c r="G1" i="1"/>
  <c r="G4" i="1"/>
  <c r="F4" i="1"/>
  <c r="F1" i="1"/>
  <c r="S1" i="1" l="1"/>
  <c r="U1" i="1"/>
</calcChain>
</file>

<file path=xl/sharedStrings.xml><?xml version="1.0" encoding="utf-8"?>
<sst xmlns="http://schemas.openxmlformats.org/spreadsheetml/2006/main" count="33" uniqueCount="30">
  <si>
    <t>Name of the Building</t>
  </si>
  <si>
    <t>No.</t>
  </si>
  <si>
    <t>Description of Building/ Shed (Type of Construction)</t>
  </si>
  <si>
    <t>Covered Area in Sqm.</t>
  </si>
  <si>
    <t>Year of Construction</t>
  </si>
  <si>
    <t>Sr. No.</t>
  </si>
  <si>
    <t>Covered Area in Sq.ft.</t>
  </si>
  <si>
    <t xml:space="preserve">7frr </t>
  </si>
  <si>
    <t>Height (Meter)</t>
  </si>
  <si>
    <t>Height (feet)</t>
  </si>
  <si>
    <t xml:space="preserve">Year of Valuation </t>
  </si>
  <si>
    <r>
      <t xml:space="preserve">Total Life Consumed 
</t>
    </r>
    <r>
      <rPr>
        <b/>
        <i/>
        <sz val="10"/>
        <rFont val="Calibri"/>
        <family val="2"/>
        <scheme val="minor"/>
      </rPr>
      <t>(in years)</t>
    </r>
  </si>
  <si>
    <r>
      <t xml:space="preserve">Total Economical Life
</t>
    </r>
    <r>
      <rPr>
        <b/>
        <i/>
        <sz val="10"/>
        <rFont val="Calibri"/>
        <family val="2"/>
        <scheme val="minor"/>
      </rPr>
      <t>(in years)</t>
    </r>
  </si>
  <si>
    <t>Salvage value</t>
  </si>
  <si>
    <t>Depreciation Rate</t>
  </si>
  <si>
    <r>
      <t xml:space="preserve">Plinth Area  Rate 
</t>
    </r>
    <r>
      <rPr>
        <b/>
        <i/>
        <sz val="10"/>
        <rFont val="Calibri"/>
        <family val="2"/>
        <scheme val="minor"/>
      </rPr>
      <t>(in per sq.ft)</t>
    </r>
  </si>
  <si>
    <t>Gross Replacement Value
(INR)</t>
  </si>
  <si>
    <t xml:space="preserve">Depreciation
(INR) </t>
  </si>
  <si>
    <t>Depreciated Value
(INR)</t>
  </si>
  <si>
    <t>Discounting Factor</t>
  </si>
  <si>
    <t>Depreciated Replacement Market Value
(INR)</t>
  </si>
  <si>
    <t>Total</t>
  </si>
  <si>
    <t>RCC</t>
  </si>
  <si>
    <t>Ground Floor</t>
  </si>
  <si>
    <t>Rs. 90,22,800/-</t>
  </si>
  <si>
    <t>Rs. 77,06,975/-</t>
  </si>
  <si>
    <t>Sqm</t>
  </si>
  <si>
    <t>=</t>
  </si>
  <si>
    <t xml:space="preserve"> Bigha</t>
  </si>
  <si>
    <t>per Bigha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</si>
</sst>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0.000"/>
    <numFmt numFmtId="165" formatCode="_ * #,##0_ ;_ * \-#,##0_ ;_ * &quot;-&quot;??_ ;_ @_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8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165" fontId="3" fillId="2" borderId="1" xfId="1" applyNumberFormat="1" applyFont="1" applyFill="1" applyBorder="1" applyAlignment="1">
      <alignment horizontal="center" vertical="center" wrapText="1"/>
    </xf>
    <xf numFmtId="165" fontId="0" fillId="0" borderId="0" xfId="1" applyNumberFormat="1" applyFont="1" applyAlignment="1">
      <alignment horizontal="center" vertical="center"/>
    </xf>
    <xf numFmtId="165" fontId="0" fillId="0" borderId="0" xfId="1" applyNumberFormat="1" applyFont="1" applyAlignment="1">
      <alignment vertical="center"/>
    </xf>
    <xf numFmtId="43" fontId="0" fillId="0" borderId="0" xfId="1" applyFont="1"/>
    <xf numFmtId="0" fontId="0" fillId="0" borderId="1" xfId="0" applyBorder="1" applyAlignment="1">
      <alignment horizontal="center" vertical="center"/>
    </xf>
    <xf numFmtId="165" fontId="0" fillId="0" borderId="1" xfId="1" applyNumberFormat="1" applyFont="1" applyBorder="1" applyAlignment="1">
      <alignment horizontal="center" vertical="center"/>
    </xf>
    <xf numFmtId="9" fontId="0" fillId="0" borderId="1" xfId="2" applyFon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5" fontId="0" fillId="0" borderId="1" xfId="1" applyNumberFormat="1" applyFont="1" applyBorder="1" applyAlignment="1">
      <alignment vertical="center"/>
    </xf>
    <xf numFmtId="9" fontId="0" fillId="0" borderId="1" xfId="1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165" fontId="2" fillId="0" borderId="1" xfId="1" applyNumberFormat="1" applyFont="1" applyBorder="1" applyAlignment="1">
      <alignment horizontal="right" vertical="center"/>
    </xf>
    <xf numFmtId="165" fontId="2" fillId="0" borderId="1" xfId="0" applyNumberFormat="1" applyFont="1" applyBorder="1" applyAlignment="1">
      <alignment vertical="center"/>
    </xf>
    <xf numFmtId="165" fontId="2" fillId="0" borderId="1" xfId="1" applyNumberFormat="1" applyFont="1" applyBorder="1" applyAlignment="1">
      <alignment vertical="center"/>
    </xf>
    <xf numFmtId="9" fontId="2" fillId="0" borderId="1" xfId="1" applyNumberFormat="1" applyFont="1" applyBorder="1" applyAlignment="1">
      <alignment vertical="center"/>
    </xf>
    <xf numFmtId="0" fontId="0" fillId="0" borderId="1" xfId="0" applyBorder="1" applyAlignment="1">
      <alignment horizontal="center" vertical="center"/>
    </xf>
    <xf numFmtId="43" fontId="0" fillId="0" borderId="1" xfId="1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top" wrapText="1"/>
    </xf>
    <xf numFmtId="43" fontId="2" fillId="0" borderId="1" xfId="1" applyNumberFormat="1" applyFont="1" applyBorder="1" applyAlignment="1">
      <alignment horizontal="right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6D0560-E902-47AC-BF59-C356C8E56AB0}">
  <dimension ref="B1:AH9"/>
  <sheetViews>
    <sheetView workbookViewId="0">
      <pane ySplit="2" topLeftCell="A3" activePane="bottomLeft" state="frozen"/>
      <selection activeCell="B1" sqref="B1"/>
      <selection pane="bottomLeft" activeCell="U4" sqref="U4"/>
    </sheetView>
  </sheetViews>
  <sheetFormatPr defaultRowHeight="15" x14ac:dyDescent="0.25"/>
  <cols>
    <col min="1" max="1" width="9.140625" style="4"/>
    <col min="2" max="2" width="9.140625" style="1"/>
    <col min="3" max="3" width="18.5703125" style="5" customWidth="1"/>
    <col min="4" max="4" width="4.140625" style="1" hidden="1" customWidth="1"/>
    <col min="5" max="5" width="26.5703125" style="2" customWidth="1"/>
    <col min="6" max="6" width="12.140625" style="7" customWidth="1"/>
    <col min="7" max="7" width="10.140625" style="7" customWidth="1"/>
    <col min="8" max="8" width="13.7109375" style="1" hidden="1" customWidth="1"/>
    <col min="9" max="9" width="9.5703125" style="4" customWidth="1"/>
    <col min="10" max="10" width="12" style="1" customWidth="1"/>
    <col min="11" max="11" width="9.85546875" style="4" hidden="1" customWidth="1"/>
    <col min="12" max="12" width="10.28515625" style="4" hidden="1" customWidth="1"/>
    <col min="13" max="13" width="11.28515625" style="1" hidden="1" customWidth="1"/>
    <col min="14" max="14" width="9.140625" style="4" hidden="1" customWidth="1"/>
    <col min="15" max="15" width="12.7109375" style="4" hidden="1" customWidth="1"/>
    <col min="16" max="16" width="10.140625" style="8" customWidth="1"/>
    <col min="17" max="17" width="12.85546875" style="4" hidden="1" customWidth="1"/>
    <col min="18" max="18" width="12.42578125" style="8" hidden="1" customWidth="1"/>
    <col min="19" max="19" width="12.7109375" style="8" hidden="1" customWidth="1"/>
    <col min="20" max="20" width="11.140625" style="8" hidden="1" customWidth="1"/>
    <col min="21" max="21" width="13" style="8" customWidth="1"/>
    <col min="22" max="22" width="16.85546875" style="4" customWidth="1"/>
    <col min="23" max="23" width="12.5703125" style="4" customWidth="1"/>
    <col min="24" max="16384" width="9.140625" style="4"/>
  </cols>
  <sheetData>
    <row r="1" spans="2:34" x14ac:dyDescent="0.25">
      <c r="F1" s="8">
        <f>SUBTOTAL(9,F3:F3)</f>
        <v>128.62</v>
      </c>
      <c r="G1" s="8">
        <f>SUBTOTAL(9,G3:G3)</f>
        <v>1384.46568</v>
      </c>
      <c r="Q1" s="8">
        <f>SUBTOTAL(9,Q3:Q3)</f>
        <v>1661358.8160000001</v>
      </c>
      <c r="R1" s="8">
        <f>SUBTOTAL(9,R3:R3)</f>
        <v>131524.23959999997</v>
      </c>
      <c r="S1" s="8">
        <f>SUBTOTAL(9,S3:S3)</f>
        <v>1529834.5764000001</v>
      </c>
      <c r="U1" s="8">
        <f>SUBTOTAL(9,U3:U3)</f>
        <v>1529834.5764000001</v>
      </c>
    </row>
    <row r="2" spans="2:34" s="1" customFormat="1" ht="60" x14ac:dyDescent="0.25">
      <c r="B2" s="3" t="s">
        <v>5</v>
      </c>
      <c r="C2" s="3" t="s">
        <v>0</v>
      </c>
      <c r="D2" s="3" t="s">
        <v>1</v>
      </c>
      <c r="E2" s="3" t="s">
        <v>2</v>
      </c>
      <c r="F2" s="6" t="s">
        <v>3</v>
      </c>
      <c r="G2" s="6" t="s">
        <v>6</v>
      </c>
      <c r="H2" s="3" t="s">
        <v>8</v>
      </c>
      <c r="I2" s="3" t="s">
        <v>9</v>
      </c>
      <c r="J2" s="3" t="s">
        <v>4</v>
      </c>
      <c r="K2" s="3" t="s">
        <v>10</v>
      </c>
      <c r="L2" s="3" t="s">
        <v>11</v>
      </c>
      <c r="M2" s="3" t="s">
        <v>12</v>
      </c>
      <c r="N2" s="3" t="s">
        <v>13</v>
      </c>
      <c r="O2" s="3" t="s">
        <v>14</v>
      </c>
      <c r="P2" s="6" t="s">
        <v>15</v>
      </c>
      <c r="Q2" s="3" t="s">
        <v>16</v>
      </c>
      <c r="R2" s="6" t="s">
        <v>17</v>
      </c>
      <c r="S2" s="6" t="s">
        <v>18</v>
      </c>
      <c r="T2" s="6" t="s">
        <v>19</v>
      </c>
      <c r="U2" s="6" t="s">
        <v>20</v>
      </c>
    </row>
    <row r="3" spans="2:34" x14ac:dyDescent="0.25">
      <c r="B3" s="10">
        <v>1</v>
      </c>
      <c r="C3" s="21" t="s">
        <v>23</v>
      </c>
      <c r="D3" s="21">
        <v>1</v>
      </c>
      <c r="E3" s="23" t="s">
        <v>22</v>
      </c>
      <c r="F3" s="22">
        <v>128.62</v>
      </c>
      <c r="G3" s="11">
        <f t="shared" ref="G3" si="0">F3*10.764</f>
        <v>1384.46568</v>
      </c>
      <c r="H3" s="10">
        <v>4.5</v>
      </c>
      <c r="I3" s="10">
        <v>9</v>
      </c>
      <c r="J3" s="10">
        <v>2017</v>
      </c>
      <c r="K3" s="10">
        <v>2022</v>
      </c>
      <c r="L3" s="10">
        <f t="shared" ref="L3" si="1">K3-J3</f>
        <v>5</v>
      </c>
      <c r="M3" s="10">
        <v>60</v>
      </c>
      <c r="N3" s="12">
        <v>0.05</v>
      </c>
      <c r="O3" s="13">
        <f t="shared" ref="O3" si="2">(1-N3)/M3</f>
        <v>1.5833333333333331E-2</v>
      </c>
      <c r="P3" s="11">
        <v>1200</v>
      </c>
      <c r="Q3" s="14">
        <f t="shared" ref="Q3" si="3">P3*G3</f>
        <v>1661358.8160000001</v>
      </c>
      <c r="R3" s="14">
        <f t="shared" ref="R3" si="4">Q3*O3*L3</f>
        <v>131524.23959999997</v>
      </c>
      <c r="S3" s="14">
        <f t="shared" ref="S3" si="5">Q3-R3</f>
        <v>1529834.5764000001</v>
      </c>
      <c r="T3" s="15">
        <v>0</v>
      </c>
      <c r="U3" s="14">
        <f>(1-T3)*S3</f>
        <v>1529834.5764000001</v>
      </c>
      <c r="AH3" s="4" t="s">
        <v>7</v>
      </c>
    </row>
    <row r="4" spans="2:34" x14ac:dyDescent="0.25">
      <c r="B4" s="10"/>
      <c r="C4" s="27" t="s">
        <v>21</v>
      </c>
      <c r="D4" s="27"/>
      <c r="E4" s="27"/>
      <c r="F4" s="24">
        <f>SUM(F3:F3)</f>
        <v>128.62</v>
      </c>
      <c r="G4" s="17">
        <f>SUM(G3:G3)</f>
        <v>1384.46568</v>
      </c>
      <c r="H4" s="10"/>
      <c r="I4" s="16"/>
      <c r="J4" s="10"/>
      <c r="K4" s="16"/>
      <c r="L4" s="16"/>
      <c r="M4" s="10"/>
      <c r="N4" s="16"/>
      <c r="O4" s="16"/>
      <c r="P4" s="14"/>
      <c r="Q4" s="18">
        <f>SUM(Q3:Q3)</f>
        <v>1661358.8160000001</v>
      </c>
      <c r="R4" s="19">
        <f>SUM(R3:R3)</f>
        <v>131524.23959999997</v>
      </c>
      <c r="S4" s="19">
        <f>SUM(S3:S3)</f>
        <v>1529834.5764000001</v>
      </c>
      <c r="T4" s="20"/>
      <c r="U4" s="19">
        <f>SUM(U3:U3)</f>
        <v>1529834.5764000001</v>
      </c>
    </row>
    <row r="5" spans="2:34" ht="15.75" thickBot="1" x14ac:dyDescent="0.3">
      <c r="U5" s="8">
        <v>7706975</v>
      </c>
    </row>
    <row r="6" spans="2:34" ht="45.75" thickBot="1" x14ac:dyDescent="0.3">
      <c r="U6" s="8">
        <f>SUM(U4:U5)</f>
        <v>9236809.5764000006</v>
      </c>
      <c r="V6" s="25" t="s">
        <v>24</v>
      </c>
      <c r="W6" s="26" t="s">
        <v>25</v>
      </c>
    </row>
    <row r="9" spans="2:34" x14ac:dyDescent="0.25">
      <c r="W9" s="4">
        <f>7706975/9022800</f>
        <v>0.85416666666666663</v>
      </c>
    </row>
  </sheetData>
  <mergeCells count="1">
    <mergeCell ref="C4:E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F054A1-14F8-4880-A9A9-F1D80AE2AF6C}">
  <dimension ref="C5:M11"/>
  <sheetViews>
    <sheetView tabSelected="1" workbookViewId="0">
      <selection activeCell="K8" sqref="K8:O12"/>
    </sheetView>
  </sheetViews>
  <sheetFormatPr defaultRowHeight="15" x14ac:dyDescent="0.25"/>
  <cols>
    <col min="12" max="12" width="4" bestFit="1" customWidth="1"/>
  </cols>
  <sheetData>
    <row r="5" spans="3:13" x14ac:dyDescent="0.25">
      <c r="C5">
        <v>632.48</v>
      </c>
      <c r="D5" t="s">
        <v>26</v>
      </c>
      <c r="E5" t="s">
        <v>27</v>
      </c>
      <c r="F5">
        <v>1</v>
      </c>
      <c r="G5" t="s">
        <v>28</v>
      </c>
    </row>
    <row r="6" spans="3:13" x14ac:dyDescent="0.25">
      <c r="C6">
        <v>7519</v>
      </c>
      <c r="D6" t="s">
        <v>26</v>
      </c>
      <c r="E6" t="s">
        <v>27</v>
      </c>
      <c r="F6">
        <f>7519/632.48</f>
        <v>11.888122944599038</v>
      </c>
      <c r="G6" t="s">
        <v>28</v>
      </c>
    </row>
    <row r="9" spans="3:13" x14ac:dyDescent="0.25">
      <c r="C9">
        <v>720000</v>
      </c>
      <c r="D9" t="s">
        <v>29</v>
      </c>
      <c r="F9">
        <f>C9*F6</f>
        <v>8559448.5201113075</v>
      </c>
    </row>
    <row r="10" spans="3:13" x14ac:dyDescent="0.25">
      <c r="M10" s="9"/>
    </row>
    <row r="11" spans="3:13" x14ac:dyDescent="0.25">
      <c r="F11">
        <f>F9+Sheet1!U4</f>
        <v>10089283.096511308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Jitendra Malhotra</dc:creator>
  <cp:lastModifiedBy>Rajani Gupta</cp:lastModifiedBy>
  <dcterms:created xsi:type="dcterms:W3CDTF">2022-07-19T06:23:27Z</dcterms:created>
  <dcterms:modified xsi:type="dcterms:W3CDTF">2022-08-03T10:23:10Z</dcterms:modified>
</cp:coreProperties>
</file>