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ahul Gupta\In progress\VIS(2022-23)-PL195-147-293 Rajouri Garden COMPLETED\"/>
    </mc:Choice>
  </mc:AlternateContent>
  <bookViews>
    <workbookView xWindow="0" yWindow="0" windowWidth="20460" windowHeight="7680"/>
  </bookViews>
  <sheets>
    <sheet name="Working" sheetId="4" r:id="rId1"/>
    <sheet name="shop no 203" sheetId="3" r:id="rId2"/>
    <sheet name="shop no 202" sheetId="1" r:id="rId3"/>
    <sheet name="Plot Area deed" sheetId="2" r:id="rId4"/>
    <sheet name="As per TIR"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5" l="1"/>
  <c r="B8" i="5" s="1"/>
  <c r="B9" i="5" s="1"/>
  <c r="B10" i="5" s="1"/>
  <c r="B6" i="5"/>
  <c r="D11" i="5"/>
  <c r="F14" i="3" l="1"/>
  <c r="F13" i="3"/>
  <c r="J9" i="4" l="1"/>
  <c r="J10" i="4"/>
  <c r="J11" i="4"/>
  <c r="J12" i="4"/>
  <c r="J13" i="4"/>
  <c r="J8" i="4"/>
  <c r="J14" i="4" l="1"/>
  <c r="E33" i="4"/>
  <c r="E32" i="4"/>
  <c r="J37" i="4"/>
  <c r="G31" i="4"/>
  <c r="L30" i="4"/>
  <c r="L31" i="4" s="1"/>
  <c r="N11" i="4"/>
  <c r="O17" i="1"/>
  <c r="I14" i="1"/>
  <c r="C9" i="4"/>
  <c r="C10" i="4" s="1"/>
  <c r="C11" i="4" s="1"/>
  <c r="C12" i="4" s="1"/>
  <c r="C13" i="4" s="1"/>
  <c r="F14" i="4"/>
  <c r="F28" i="4" s="1"/>
  <c r="H28" i="4" l="1"/>
  <c r="N31" i="4"/>
</calcChain>
</file>

<file path=xl/sharedStrings.xml><?xml version="1.0" encoding="utf-8"?>
<sst xmlns="http://schemas.openxmlformats.org/spreadsheetml/2006/main" count="90" uniqueCount="67">
  <si>
    <t xml:space="preserve">Deed Date </t>
  </si>
  <si>
    <t>Vendor</t>
  </si>
  <si>
    <t>sh. Sandeep suri</t>
  </si>
  <si>
    <t>vendee</t>
  </si>
  <si>
    <t xml:space="preserve">smita sharma  w/o shri vijay sharma </t>
  </si>
  <si>
    <t xml:space="preserve">resident of c-77 shivaji park, west punjabi, new delhi </t>
  </si>
  <si>
    <t xml:space="preserve">shop/office </t>
  </si>
  <si>
    <t xml:space="preserve">Area </t>
  </si>
  <si>
    <t>533.12 sq.ft</t>
  </si>
  <si>
    <t>Municipal corporation</t>
  </si>
  <si>
    <t xml:space="preserve">private no. 202, on first floor, orbit house built on piece of land bearing no. A-1, free hold land , Rajouri garden, New Delhi, area of village Basai Darapur, Delhi state, </t>
  </si>
  <si>
    <t>Sale deed document</t>
  </si>
  <si>
    <t xml:space="preserve">price </t>
  </si>
  <si>
    <t>GPA</t>
  </si>
  <si>
    <t>Sh. Inderjeet singh s/o sh. Rattan singh</t>
  </si>
  <si>
    <t>Sh. Navin Jain s/o Sh. Gulshan Jain R/o A-1/1, Rajouri Garden New Delhi-110027</t>
  </si>
  <si>
    <t>East</t>
  </si>
  <si>
    <t>West</t>
  </si>
  <si>
    <t xml:space="preserve">North </t>
  </si>
  <si>
    <t>South</t>
  </si>
  <si>
    <t>Plot No. A-2/8A</t>
  </si>
  <si>
    <t>Servic lane</t>
  </si>
  <si>
    <t xml:space="preserve">Plot No. A-2 Shop no.3 </t>
  </si>
  <si>
    <t>Road</t>
  </si>
  <si>
    <t xml:space="preserve">Orbit House built on piece of land measuring  No. A-1 , 341.9 sq.yds </t>
  </si>
  <si>
    <t>private no. 202, on first floor, on the said complex, having covered area, of 533.12 sq.ft</t>
  </si>
  <si>
    <t>GPA document</t>
  </si>
  <si>
    <t>Buiding</t>
  </si>
  <si>
    <t>Rectificatio deed</t>
  </si>
  <si>
    <t>Sandeep suri</t>
  </si>
  <si>
    <t>smita sharma w/o shri vijay sharma</t>
  </si>
  <si>
    <t>resident of c-77, shivaji park, west punjabi bagh,  new delhi</t>
  </si>
  <si>
    <t>Address</t>
  </si>
  <si>
    <t>Area</t>
  </si>
  <si>
    <t>509.58 sq.ft</t>
  </si>
  <si>
    <t>shop/office bearing private no. 203, on first floor, orbit house, built on piece of land , bearing no. A-1, freehold land measuring about 509.58q.ft situated at rajour garden new delhi</t>
  </si>
  <si>
    <t xml:space="preserve">Sale deed document </t>
  </si>
  <si>
    <t xml:space="preserve">Shop no. </t>
  </si>
  <si>
    <t>S.no</t>
  </si>
  <si>
    <t xml:space="preserve">Type of Structure </t>
  </si>
  <si>
    <t>RCC Framed Structure</t>
  </si>
  <si>
    <t>Total</t>
  </si>
  <si>
    <t>Date of  execution of sale deed</t>
  </si>
  <si>
    <t xml:space="preserve">Owner  </t>
  </si>
  <si>
    <t>Fair Market Value</t>
  </si>
  <si>
    <t>Remarks:</t>
  </si>
  <si>
    <t>2.The subject property is constructed with RCC technology.</t>
  </si>
  <si>
    <t>3. The valuation is done by considering the Market comparable sales method or Market approach.</t>
  </si>
  <si>
    <t>Built-Up area in sq.ft</t>
  </si>
  <si>
    <t>Rates adopted per sq.ft.</t>
  </si>
  <si>
    <t>Built up area in sq.ft</t>
  </si>
  <si>
    <t>Dated</t>
  </si>
  <si>
    <t>RR/2014/PDD/VETTING/NOV/23</t>
  </si>
  <si>
    <t>RR/2014/PDD/VETTING/NOV/24</t>
  </si>
  <si>
    <t>RR/2014/PDD/VETTING/NOV/25</t>
  </si>
  <si>
    <t>RR/2014/PDD/VETTING/NOV/26</t>
  </si>
  <si>
    <t>RR/2014/PDD/VETTING/NOV/27</t>
  </si>
  <si>
    <t>RR/2014/PDD/VETTING/NOV/28</t>
  </si>
  <si>
    <t>Owner</t>
  </si>
  <si>
    <t xml:space="preserve">Mr.Vijay Sharma </t>
  </si>
  <si>
    <t>Mrs.Smita Sharma</t>
  </si>
  <si>
    <t xml:space="preserve">S.no </t>
  </si>
  <si>
    <t>Shop No.</t>
  </si>
  <si>
    <t>TIR Reference No.</t>
  </si>
  <si>
    <t>1. All the details pertaing to the Built-up area statement  has been taken from the documents shared by bank.</t>
  </si>
  <si>
    <t>4.At the time of our site survey there was no person who accompanied with the surveyor and the subject property was locked therefore, no internal visit has been done from our end.Only we have given the valuation of shops/office unit as per visual observation and documents provided to us by the bank only.</t>
  </si>
  <si>
    <t>Mr.Vijay Sharma, located at Shop/Office No. 201,202,203,204,205 &amp; 206 First Floor, Orbit House, Built On Plot No.A-1, Rajouri Garden,Basai Darapur Village, New Delhi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</si>
</sst>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4" tint="0.59999389629810485"/>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0" fillId="0" borderId="1"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0" fillId="0" borderId="0" xfId="1" applyFont="1"/>
    <xf numFmtId="14" fontId="0" fillId="0" borderId="1" xfId="0" applyNumberFormat="1" applyBorder="1"/>
    <xf numFmtId="0" fontId="4" fillId="0" borderId="0" xfId="0" applyFont="1" applyBorder="1" applyAlignment="1">
      <alignment vertical="center"/>
    </xf>
    <xf numFmtId="0" fontId="5" fillId="0" borderId="1" xfId="0" applyFont="1" applyBorder="1" applyAlignment="1">
      <alignment vertical="center"/>
    </xf>
    <xf numFmtId="164" fontId="0" fillId="0" borderId="1" xfId="1" applyNumberFormat="1" applyFont="1" applyBorder="1"/>
    <xf numFmtId="0" fontId="3" fillId="0" borderId="1" xfId="0" applyFont="1" applyBorder="1" applyAlignment="1">
      <alignment horizontal="center"/>
    </xf>
    <xf numFmtId="15" fontId="0" fillId="0" borderId="1" xfId="0" applyNumberFormat="1" applyBorder="1"/>
    <xf numFmtId="0" fontId="0" fillId="0" borderId="1" xfId="0"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37"/>
  <sheetViews>
    <sheetView tabSelected="1" topLeftCell="B1" workbookViewId="0">
      <selection activeCell="Y6" sqref="Y6"/>
    </sheetView>
  </sheetViews>
  <sheetFormatPr defaultRowHeight="15" x14ac:dyDescent="0.25"/>
  <cols>
    <col min="3" max="3" width="4.85546875" style="3" customWidth="1"/>
    <col min="4" max="4" width="9.140625" customWidth="1"/>
    <col min="5" max="5" width="20.42578125" customWidth="1"/>
    <col min="6" max="6" width="15" customWidth="1"/>
    <col min="7" max="7" width="17" customWidth="1"/>
    <col min="8" max="8" width="10.42578125" customWidth="1"/>
    <col min="9" max="9" width="9" customWidth="1"/>
    <col min="10" max="10" width="13.28515625" customWidth="1"/>
    <col min="11" max="11" width="7.7109375" hidden="1" customWidth="1"/>
    <col min="12" max="12" width="10" hidden="1" customWidth="1"/>
    <col min="13" max="13" width="9.140625" hidden="1" customWidth="1"/>
    <col min="14" max="14" width="7.28515625" hidden="1" customWidth="1"/>
    <col min="15" max="22" width="9.140625" hidden="1" customWidth="1"/>
  </cols>
  <sheetData>
    <row r="4" spans="3:22" ht="15" customHeight="1" x14ac:dyDescent="0.25">
      <c r="C4" s="22" t="s">
        <v>66</v>
      </c>
      <c r="D4" s="23"/>
      <c r="E4" s="23"/>
      <c r="F4" s="23"/>
      <c r="G4" s="23"/>
      <c r="H4" s="23"/>
      <c r="I4" s="23"/>
      <c r="J4" s="23"/>
    </row>
    <row r="5" spans="3:22" x14ac:dyDescent="0.25">
      <c r="C5" s="22"/>
      <c r="D5" s="23"/>
      <c r="E5" s="23"/>
      <c r="F5" s="23"/>
      <c r="G5" s="23"/>
      <c r="H5" s="23"/>
      <c r="I5" s="23"/>
      <c r="J5" s="23"/>
    </row>
    <row r="6" spans="3:22" x14ac:dyDescent="0.25">
      <c r="C6" s="24"/>
      <c r="D6" s="25"/>
      <c r="E6" s="25"/>
      <c r="F6" s="25"/>
      <c r="G6" s="25"/>
      <c r="H6" s="25"/>
      <c r="I6" s="25"/>
      <c r="J6" s="25"/>
    </row>
    <row r="7" spans="3:22" ht="60" x14ac:dyDescent="0.25">
      <c r="C7" s="6" t="s">
        <v>38</v>
      </c>
      <c r="D7" s="6" t="s">
        <v>37</v>
      </c>
      <c r="E7" s="7" t="s">
        <v>39</v>
      </c>
      <c r="F7" s="7" t="s">
        <v>48</v>
      </c>
      <c r="G7" s="7" t="s">
        <v>43</v>
      </c>
      <c r="H7" s="7" t="s">
        <v>42</v>
      </c>
      <c r="I7" s="7" t="s">
        <v>49</v>
      </c>
      <c r="J7" s="7" t="s">
        <v>44</v>
      </c>
    </row>
    <row r="8" spans="3:22" x14ac:dyDescent="0.25">
      <c r="C8" s="4">
        <v>1</v>
      </c>
      <c r="D8" s="4">
        <v>201</v>
      </c>
      <c r="E8" s="5" t="s">
        <v>40</v>
      </c>
      <c r="F8" s="4">
        <v>547</v>
      </c>
      <c r="G8" s="5" t="s">
        <v>59</v>
      </c>
      <c r="H8" s="5"/>
      <c r="I8" s="12">
        <v>16000</v>
      </c>
      <c r="J8" s="12">
        <f>I8*F8</f>
        <v>8752000</v>
      </c>
    </row>
    <row r="9" spans="3:22" x14ac:dyDescent="0.25">
      <c r="C9" s="4">
        <f>C8+1</f>
        <v>2</v>
      </c>
      <c r="D9" s="4">
        <v>202</v>
      </c>
      <c r="E9" s="5" t="s">
        <v>40</v>
      </c>
      <c r="F9" s="4">
        <v>533.12</v>
      </c>
      <c r="G9" s="5" t="s">
        <v>60</v>
      </c>
      <c r="H9" s="9">
        <v>40170</v>
      </c>
      <c r="I9" s="12">
        <v>16000</v>
      </c>
      <c r="J9" s="12">
        <f t="shared" ref="J9:J13" si="0">I9*F9</f>
        <v>8529920</v>
      </c>
    </row>
    <row r="10" spans="3:22" x14ac:dyDescent="0.25">
      <c r="C10" s="4">
        <f t="shared" ref="C10:C13" si="1">C9+1</f>
        <v>3</v>
      </c>
      <c r="D10" s="4">
        <v>203</v>
      </c>
      <c r="E10" s="5" t="s">
        <v>40</v>
      </c>
      <c r="F10" s="4">
        <v>509.58</v>
      </c>
      <c r="G10" s="5" t="s">
        <v>60</v>
      </c>
      <c r="H10" s="9">
        <v>38483</v>
      </c>
      <c r="I10" s="12">
        <v>16000</v>
      </c>
      <c r="J10" s="12">
        <f t="shared" si="0"/>
        <v>8153280</v>
      </c>
    </row>
    <row r="11" spans="3:22" x14ac:dyDescent="0.25">
      <c r="C11" s="4">
        <f t="shared" si="1"/>
        <v>4</v>
      </c>
      <c r="D11" s="4">
        <v>204</v>
      </c>
      <c r="E11" s="5" t="s">
        <v>40</v>
      </c>
      <c r="F11" s="4">
        <v>441.75</v>
      </c>
      <c r="G11" s="5" t="s">
        <v>59</v>
      </c>
      <c r="H11" s="5"/>
      <c r="I11" s="12">
        <v>16000</v>
      </c>
      <c r="J11" s="12">
        <f t="shared" si="0"/>
        <v>7068000</v>
      </c>
      <c r="M11">
        <v>15000</v>
      </c>
      <c r="N11">
        <f>M11*F8</f>
        <v>8205000</v>
      </c>
    </row>
    <row r="12" spans="3:22" x14ac:dyDescent="0.25">
      <c r="C12" s="4">
        <f t="shared" si="1"/>
        <v>5</v>
      </c>
      <c r="D12" s="4">
        <v>205</v>
      </c>
      <c r="E12" s="5" t="s">
        <v>40</v>
      </c>
      <c r="F12" s="4">
        <v>547</v>
      </c>
      <c r="G12" s="5" t="s">
        <v>60</v>
      </c>
      <c r="H12" s="5"/>
      <c r="I12" s="12">
        <v>16000</v>
      </c>
      <c r="J12" s="12">
        <f t="shared" si="0"/>
        <v>8752000</v>
      </c>
    </row>
    <row r="13" spans="3:22" x14ac:dyDescent="0.25">
      <c r="C13" s="4">
        <f t="shared" si="1"/>
        <v>6</v>
      </c>
      <c r="D13" s="4">
        <v>206</v>
      </c>
      <c r="E13" s="5" t="s">
        <v>40</v>
      </c>
      <c r="F13" s="4">
        <v>356</v>
      </c>
      <c r="G13" s="5" t="s">
        <v>59</v>
      </c>
      <c r="H13" s="5"/>
      <c r="I13" s="12">
        <v>16000</v>
      </c>
      <c r="J13" s="12">
        <f t="shared" si="0"/>
        <v>5696000</v>
      </c>
    </row>
    <row r="14" spans="3:22" x14ac:dyDescent="0.25">
      <c r="C14" s="4"/>
      <c r="D14" s="5"/>
      <c r="E14" s="13" t="s">
        <v>41</v>
      </c>
      <c r="F14" s="13">
        <f>SUM(F8:F13)</f>
        <v>2934.45</v>
      </c>
      <c r="G14" s="5"/>
      <c r="H14" s="5"/>
      <c r="I14" s="5"/>
      <c r="J14" s="12">
        <f>SUM(J8:J13)</f>
        <v>46951200</v>
      </c>
    </row>
    <row r="15" spans="3:22" x14ac:dyDescent="0.25">
      <c r="C15" s="19" t="s">
        <v>45</v>
      </c>
      <c r="D15" s="20"/>
      <c r="E15" s="20"/>
      <c r="F15" s="20"/>
      <c r="G15" s="20"/>
      <c r="H15" s="20"/>
      <c r="I15" s="20"/>
      <c r="J15" s="21"/>
      <c r="K15" s="19"/>
      <c r="L15" s="20"/>
      <c r="M15" s="10"/>
      <c r="N15" s="10"/>
      <c r="O15" s="10"/>
      <c r="P15" s="10"/>
      <c r="Q15" s="10"/>
      <c r="R15" s="10"/>
      <c r="S15" s="10"/>
      <c r="T15" s="10"/>
      <c r="U15" s="10"/>
      <c r="V15" s="10"/>
    </row>
    <row r="16" spans="3:22" x14ac:dyDescent="0.25">
      <c r="C16" s="19" t="s">
        <v>64</v>
      </c>
      <c r="D16" s="20"/>
      <c r="E16" s="20"/>
      <c r="F16" s="20"/>
      <c r="G16" s="20"/>
      <c r="H16" s="20"/>
      <c r="I16" s="20"/>
      <c r="J16" s="21"/>
      <c r="K16" s="11"/>
      <c r="L16" s="11"/>
      <c r="M16" s="11"/>
      <c r="N16" s="11"/>
      <c r="O16" s="11"/>
      <c r="P16" s="11"/>
      <c r="Q16" s="11"/>
      <c r="R16" s="11"/>
      <c r="S16" s="11"/>
      <c r="T16" s="11"/>
      <c r="U16" s="11"/>
      <c r="V16" s="11"/>
    </row>
    <row r="17" spans="3:22" x14ac:dyDescent="0.25">
      <c r="C17" s="19" t="s">
        <v>46</v>
      </c>
      <c r="D17" s="20"/>
      <c r="E17" s="20"/>
      <c r="F17" s="20"/>
      <c r="G17" s="20"/>
      <c r="H17" s="20"/>
      <c r="I17" s="20"/>
      <c r="J17" s="21"/>
      <c r="K17" s="19"/>
      <c r="L17" s="20"/>
      <c r="M17" s="20"/>
      <c r="N17" s="20"/>
      <c r="O17" s="20"/>
      <c r="P17" s="20"/>
      <c r="Q17" s="20"/>
      <c r="R17" s="21"/>
      <c r="S17" s="19"/>
      <c r="T17" s="20"/>
      <c r="U17" s="20"/>
      <c r="V17" s="20"/>
    </row>
    <row r="18" spans="3:22" x14ac:dyDescent="0.25">
      <c r="C18" s="19" t="s">
        <v>47</v>
      </c>
      <c r="D18" s="20"/>
      <c r="E18" s="20"/>
      <c r="F18" s="20"/>
      <c r="G18" s="20"/>
      <c r="H18" s="20"/>
      <c r="I18" s="20"/>
      <c r="J18" s="21"/>
      <c r="K18" s="19"/>
      <c r="L18" s="20"/>
      <c r="M18" s="20"/>
      <c r="N18" s="20"/>
      <c r="O18" s="20"/>
      <c r="P18" s="20"/>
      <c r="Q18" s="20"/>
      <c r="R18" s="21"/>
      <c r="S18" s="19"/>
      <c r="T18" s="20"/>
      <c r="U18" s="20"/>
      <c r="V18" s="20"/>
    </row>
    <row r="19" spans="3:22" x14ac:dyDescent="0.25">
      <c r="C19" s="26" t="s">
        <v>65</v>
      </c>
      <c r="D19" s="27"/>
      <c r="E19" s="27"/>
      <c r="F19" s="27"/>
      <c r="G19" s="27"/>
      <c r="H19" s="27"/>
      <c r="I19" s="27"/>
      <c r="J19" s="28"/>
      <c r="K19" s="19"/>
      <c r="L19" s="20"/>
      <c r="M19" s="20"/>
      <c r="N19" s="20"/>
      <c r="O19" s="20"/>
      <c r="P19" s="20"/>
      <c r="Q19" s="20"/>
      <c r="R19" s="21"/>
      <c r="S19" s="19"/>
      <c r="T19" s="20"/>
      <c r="U19" s="20"/>
      <c r="V19" s="20"/>
    </row>
    <row r="20" spans="3:22" x14ac:dyDescent="0.25">
      <c r="C20" s="29"/>
      <c r="D20" s="30"/>
      <c r="E20" s="30"/>
      <c r="F20" s="30"/>
      <c r="G20" s="30"/>
      <c r="H20" s="30"/>
      <c r="I20" s="30"/>
      <c r="J20" s="31"/>
      <c r="K20" s="19"/>
      <c r="L20" s="20"/>
      <c r="M20" s="20"/>
      <c r="N20" s="20"/>
      <c r="O20" s="20"/>
      <c r="P20" s="20"/>
      <c r="Q20" s="20"/>
      <c r="R20" s="21"/>
      <c r="S20" s="19"/>
      <c r="T20" s="20"/>
      <c r="U20" s="20"/>
      <c r="V20" s="20"/>
    </row>
    <row r="21" spans="3:22" x14ac:dyDescent="0.25">
      <c r="C21" s="32"/>
      <c r="D21" s="33"/>
      <c r="E21" s="33"/>
      <c r="F21" s="33"/>
      <c r="G21" s="33"/>
      <c r="H21" s="33"/>
      <c r="I21" s="33"/>
      <c r="J21" s="34"/>
      <c r="K21" s="19"/>
      <c r="L21" s="20"/>
      <c r="M21" s="20"/>
      <c r="N21" s="20"/>
      <c r="O21" s="20"/>
      <c r="P21" s="20"/>
      <c r="Q21" s="20"/>
      <c r="R21" s="21"/>
      <c r="S21" s="19"/>
      <c r="T21" s="20"/>
      <c r="U21" s="20"/>
      <c r="V21" s="20"/>
    </row>
    <row r="28" spans="3:22" x14ac:dyDescent="0.25">
      <c r="F28">
        <f>F14*16000</f>
        <v>46951200</v>
      </c>
      <c r="H28">
        <f>F14/10.764</f>
        <v>272.61705685618728</v>
      </c>
    </row>
    <row r="29" spans="3:22" x14ac:dyDescent="0.25">
      <c r="L29">
        <v>29702240</v>
      </c>
    </row>
    <row r="30" spans="3:22" x14ac:dyDescent="0.25">
      <c r="L30">
        <f>L29/272</f>
        <v>109199.41176470589</v>
      </c>
    </row>
    <row r="31" spans="3:22" x14ac:dyDescent="0.25">
      <c r="E31">
        <v>46900000</v>
      </c>
      <c r="G31">
        <f>275*9</f>
        <v>2475</v>
      </c>
      <c r="L31">
        <f>L30/10.764</f>
        <v>10144.872887839641</v>
      </c>
      <c r="N31">
        <f>10144*F14</f>
        <v>29767060.799999997</v>
      </c>
    </row>
    <row r="32" spans="3:22" x14ac:dyDescent="0.25">
      <c r="E32">
        <f>E31*0.85</f>
        <v>39865000</v>
      </c>
    </row>
    <row r="33" spans="5:10" x14ac:dyDescent="0.25">
      <c r="E33">
        <f>E31*0.75</f>
        <v>35175000</v>
      </c>
    </row>
    <row r="34" spans="5:10" x14ac:dyDescent="0.25">
      <c r="J34">
        <v>750</v>
      </c>
    </row>
    <row r="36" spans="5:10" x14ac:dyDescent="0.25">
      <c r="J36">
        <v>11500000</v>
      </c>
    </row>
    <row r="37" spans="5:10" x14ac:dyDescent="0.25">
      <c r="J37">
        <f>J36/J34</f>
        <v>15333.333333333334</v>
      </c>
    </row>
  </sheetData>
  <mergeCells count="17">
    <mergeCell ref="K21:R21"/>
    <mergeCell ref="S21:V21"/>
    <mergeCell ref="C19:J21"/>
    <mergeCell ref="C16:J16"/>
    <mergeCell ref="C17:J17"/>
    <mergeCell ref="K17:R17"/>
    <mergeCell ref="S17:V17"/>
    <mergeCell ref="C18:J18"/>
    <mergeCell ref="K18:R18"/>
    <mergeCell ref="S18:V18"/>
    <mergeCell ref="K19:R19"/>
    <mergeCell ref="S19:V19"/>
    <mergeCell ref="K20:R20"/>
    <mergeCell ref="C4:J6"/>
    <mergeCell ref="C15:J15"/>
    <mergeCell ref="K15:L15"/>
    <mergeCell ref="S20:V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4" sqref="F14"/>
    </sheetView>
  </sheetViews>
  <sheetFormatPr defaultRowHeight="15" x14ac:dyDescent="0.25"/>
  <cols>
    <col min="3" max="3" width="39.85546875" customWidth="1"/>
    <col min="5" max="5" width="10.42578125" bestFit="1" customWidth="1"/>
  </cols>
  <sheetData>
    <row r="1" spans="1:6" x14ac:dyDescent="0.25">
      <c r="A1" t="s">
        <v>28</v>
      </c>
      <c r="E1" s="1">
        <v>40170</v>
      </c>
    </row>
    <row r="3" spans="1:6" x14ac:dyDescent="0.25">
      <c r="A3" t="s">
        <v>1</v>
      </c>
      <c r="C3" t="s">
        <v>29</v>
      </c>
    </row>
    <row r="5" spans="1:6" x14ac:dyDescent="0.25">
      <c r="A5" t="s">
        <v>3</v>
      </c>
      <c r="C5" t="s">
        <v>30</v>
      </c>
    </row>
    <row r="6" spans="1:6" x14ac:dyDescent="0.25">
      <c r="C6" t="s">
        <v>31</v>
      </c>
    </row>
    <row r="8" spans="1:6" ht="75" x14ac:dyDescent="0.25">
      <c r="A8" t="s">
        <v>32</v>
      </c>
      <c r="C8" s="2" t="s">
        <v>35</v>
      </c>
    </row>
    <row r="10" spans="1:6" x14ac:dyDescent="0.25">
      <c r="A10" t="s">
        <v>33</v>
      </c>
      <c r="C10" t="s">
        <v>34</v>
      </c>
    </row>
    <row r="12" spans="1:6" x14ac:dyDescent="0.25">
      <c r="A12" t="s">
        <v>36</v>
      </c>
      <c r="F12">
        <v>29702400</v>
      </c>
    </row>
    <row r="13" spans="1:6" x14ac:dyDescent="0.25">
      <c r="F13">
        <f>F12*58%</f>
        <v>17227392</v>
      </c>
    </row>
    <row r="14" spans="1:6" x14ac:dyDescent="0.25">
      <c r="F14">
        <f>F13+F12</f>
        <v>46929792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N23" sqref="N23"/>
    </sheetView>
  </sheetViews>
  <sheetFormatPr defaultRowHeight="15" x14ac:dyDescent="0.25"/>
  <cols>
    <col min="1" max="1" width="10.7109375" bestFit="1" customWidth="1"/>
    <col min="3" max="3" width="10.42578125" bestFit="1" customWidth="1"/>
    <col min="17" max="17" width="15.28515625" bestFit="1" customWidth="1"/>
  </cols>
  <sheetData>
    <row r="1" spans="1:15" x14ac:dyDescent="0.25">
      <c r="A1" t="s">
        <v>0</v>
      </c>
      <c r="C1" s="1">
        <v>38483</v>
      </c>
    </row>
    <row r="3" spans="1:15" x14ac:dyDescent="0.25">
      <c r="A3" t="s">
        <v>1</v>
      </c>
      <c r="C3" t="s">
        <v>2</v>
      </c>
    </row>
    <row r="5" spans="1:15" x14ac:dyDescent="0.25">
      <c r="A5" t="s">
        <v>3</v>
      </c>
      <c r="C5" t="s">
        <v>4</v>
      </c>
    </row>
    <row r="6" spans="1:15" x14ac:dyDescent="0.25">
      <c r="C6" t="s">
        <v>5</v>
      </c>
    </row>
    <row r="8" spans="1:15" x14ac:dyDescent="0.25">
      <c r="A8" t="s">
        <v>6</v>
      </c>
      <c r="C8" t="s">
        <v>10</v>
      </c>
    </row>
    <row r="10" spans="1:15" x14ac:dyDescent="0.25">
      <c r="A10" t="s">
        <v>7</v>
      </c>
      <c r="C10" t="s">
        <v>8</v>
      </c>
    </row>
    <row r="12" spans="1:15" x14ac:dyDescent="0.25">
      <c r="C12" t="s">
        <v>9</v>
      </c>
    </row>
    <row r="13" spans="1:15" x14ac:dyDescent="0.25">
      <c r="I13">
        <v>341</v>
      </c>
    </row>
    <row r="14" spans="1:15" x14ac:dyDescent="0.25">
      <c r="A14" t="s">
        <v>11</v>
      </c>
      <c r="C14">
        <v>1929</v>
      </c>
      <c r="I14">
        <f>I13/1.196</f>
        <v>285.11705685618728</v>
      </c>
    </row>
    <row r="16" spans="1:15" x14ac:dyDescent="0.25">
      <c r="A16" t="s">
        <v>12</v>
      </c>
      <c r="C16">
        <v>200000</v>
      </c>
      <c r="M16">
        <v>700</v>
      </c>
      <c r="O16">
        <v>12500000</v>
      </c>
    </row>
    <row r="17" spans="15:17" x14ac:dyDescent="0.25">
      <c r="O17">
        <f>O16/M16</f>
        <v>17857.142857142859</v>
      </c>
    </row>
    <row r="18" spans="15:17" x14ac:dyDescent="0.25">
      <c r="Q18"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K14" sqref="K14:O20"/>
    </sheetView>
  </sheetViews>
  <sheetFormatPr defaultRowHeight="15" x14ac:dyDescent="0.25"/>
  <cols>
    <col min="1" max="1" width="19.42578125" bestFit="1" customWidth="1"/>
    <col min="2" max="2" width="10.42578125" bestFit="1" customWidth="1"/>
  </cols>
  <sheetData>
    <row r="1" spans="1:6" x14ac:dyDescent="0.25">
      <c r="A1" t="s">
        <v>0</v>
      </c>
      <c r="B1" s="1">
        <v>32605</v>
      </c>
      <c r="F1" t="s">
        <v>13</v>
      </c>
    </row>
    <row r="3" spans="1:6" x14ac:dyDescent="0.25">
      <c r="A3" t="s">
        <v>1</v>
      </c>
      <c r="B3" t="s">
        <v>14</v>
      </c>
    </row>
    <row r="5" spans="1:6" x14ac:dyDescent="0.25">
      <c r="A5" t="s">
        <v>3</v>
      </c>
      <c r="B5" t="s">
        <v>15</v>
      </c>
    </row>
    <row r="8" spans="1:6" x14ac:dyDescent="0.25">
      <c r="A8" t="s">
        <v>6</v>
      </c>
      <c r="B8" s="1" t="s">
        <v>24</v>
      </c>
    </row>
    <row r="10" spans="1:6" x14ac:dyDescent="0.25">
      <c r="A10" t="s">
        <v>7</v>
      </c>
      <c r="B10" t="s">
        <v>25</v>
      </c>
    </row>
    <row r="14" spans="1:6" x14ac:dyDescent="0.25">
      <c r="A14" t="s">
        <v>26</v>
      </c>
    </row>
    <row r="15" spans="1:6" x14ac:dyDescent="0.25">
      <c r="E15" t="s">
        <v>27</v>
      </c>
    </row>
    <row r="16" spans="1:6" x14ac:dyDescent="0.25">
      <c r="A16" t="s">
        <v>12</v>
      </c>
      <c r="B16">
        <v>100000</v>
      </c>
      <c r="E16" t="s">
        <v>16</v>
      </c>
      <c r="F16" t="s">
        <v>20</v>
      </c>
    </row>
    <row r="17" spans="5:6" x14ac:dyDescent="0.25">
      <c r="E17" t="s">
        <v>17</v>
      </c>
      <c r="F17" t="s">
        <v>21</v>
      </c>
    </row>
    <row r="18" spans="5:6" x14ac:dyDescent="0.25">
      <c r="E18" t="s">
        <v>18</v>
      </c>
      <c r="F18" t="s">
        <v>22</v>
      </c>
    </row>
    <row r="19" spans="5:6" x14ac:dyDescent="0.25">
      <c r="E19" t="s">
        <v>19</v>
      </c>
      <c r="F19"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1"/>
  <sheetViews>
    <sheetView workbookViewId="0">
      <selection activeCell="D5" sqref="D5:D10"/>
    </sheetView>
  </sheetViews>
  <sheetFormatPr defaultRowHeight="15" x14ac:dyDescent="0.25"/>
  <cols>
    <col min="2" max="2" width="5.28515625" style="3" bestFit="1" customWidth="1"/>
    <col min="3" max="3" width="9" style="16" bestFit="1" customWidth="1"/>
    <col min="4" max="4" width="19" bestFit="1" customWidth="1"/>
    <col min="5" max="5" width="10" bestFit="1" customWidth="1"/>
    <col min="6" max="6" width="29.7109375" bestFit="1" customWidth="1"/>
    <col min="7" max="7" width="17" bestFit="1" customWidth="1"/>
  </cols>
  <sheetData>
    <row r="4" spans="2:7" x14ac:dyDescent="0.25">
      <c r="B4" s="17" t="s">
        <v>61</v>
      </c>
      <c r="C4" s="18" t="s">
        <v>62</v>
      </c>
      <c r="D4" s="17" t="s">
        <v>50</v>
      </c>
      <c r="E4" s="17" t="s">
        <v>51</v>
      </c>
      <c r="F4" s="17" t="s">
        <v>63</v>
      </c>
      <c r="G4" s="17" t="s">
        <v>58</v>
      </c>
    </row>
    <row r="5" spans="2:7" x14ac:dyDescent="0.25">
      <c r="B5" s="4">
        <v>1</v>
      </c>
      <c r="C5" s="15">
        <v>201</v>
      </c>
      <c r="D5" s="5">
        <v>547</v>
      </c>
      <c r="E5" s="14">
        <v>41963</v>
      </c>
      <c r="F5" s="5" t="s">
        <v>52</v>
      </c>
      <c r="G5" s="5" t="s">
        <v>59</v>
      </c>
    </row>
    <row r="6" spans="2:7" x14ac:dyDescent="0.25">
      <c r="B6" s="4">
        <f>B5+1</f>
        <v>2</v>
      </c>
      <c r="C6" s="15">
        <v>202</v>
      </c>
      <c r="D6" s="5">
        <v>533.12</v>
      </c>
      <c r="E6" s="14">
        <v>41964</v>
      </c>
      <c r="F6" s="5" t="s">
        <v>53</v>
      </c>
      <c r="G6" s="5" t="s">
        <v>60</v>
      </c>
    </row>
    <row r="7" spans="2:7" x14ac:dyDescent="0.25">
      <c r="B7" s="4">
        <f t="shared" ref="B7:B10" si="0">B6+1</f>
        <v>3</v>
      </c>
      <c r="C7" s="15">
        <v>203</v>
      </c>
      <c r="D7" s="5">
        <v>509.58</v>
      </c>
      <c r="E7" s="14">
        <v>41964</v>
      </c>
      <c r="F7" s="5" t="s">
        <v>54</v>
      </c>
      <c r="G7" s="5" t="s">
        <v>60</v>
      </c>
    </row>
    <row r="8" spans="2:7" x14ac:dyDescent="0.25">
      <c r="B8" s="4">
        <f t="shared" si="0"/>
        <v>4</v>
      </c>
      <c r="C8" s="15">
        <v>204</v>
      </c>
      <c r="D8" s="5">
        <v>441.75</v>
      </c>
      <c r="E8" s="14">
        <v>41963</v>
      </c>
      <c r="F8" s="5" t="s">
        <v>55</v>
      </c>
      <c r="G8" s="5" t="s">
        <v>59</v>
      </c>
    </row>
    <row r="9" spans="2:7" x14ac:dyDescent="0.25">
      <c r="B9" s="4">
        <f t="shared" si="0"/>
        <v>5</v>
      </c>
      <c r="C9" s="15">
        <v>205</v>
      </c>
      <c r="D9" s="5">
        <v>547</v>
      </c>
      <c r="E9" s="14">
        <v>41963</v>
      </c>
      <c r="F9" s="5" t="s">
        <v>56</v>
      </c>
      <c r="G9" s="5" t="s">
        <v>60</v>
      </c>
    </row>
    <row r="10" spans="2:7" x14ac:dyDescent="0.25">
      <c r="B10" s="4">
        <f t="shared" si="0"/>
        <v>6</v>
      </c>
      <c r="C10" s="15">
        <v>206</v>
      </c>
      <c r="D10" s="5">
        <v>356</v>
      </c>
      <c r="E10" s="14">
        <v>41963</v>
      </c>
      <c r="F10" s="5" t="s">
        <v>57</v>
      </c>
      <c r="G10" s="5" t="s">
        <v>59</v>
      </c>
    </row>
    <row r="11" spans="2:7" x14ac:dyDescent="0.25">
      <c r="B11" s="4"/>
      <c r="C11" s="15"/>
      <c r="D11" s="5">
        <f>SUM(D5:D10)</f>
        <v>2934.45</v>
      </c>
      <c r="E11" s="5"/>
      <c r="F11" s="5"/>
      <c r="G11" s="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shop no 203</vt:lpstr>
      <vt:lpstr>shop no 202</vt:lpstr>
      <vt:lpstr>Plot Area deed</vt:lpstr>
      <vt:lpstr>As per TIR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2022-07-26T05:10:50Z</dcterms:created>
  <dcterms:modified xsi:type="dcterms:W3CDTF">2022-07-29T05:56:45Z</dcterms:modified>
</cp:coreProperties>
</file>