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dil Afaque\VIS(2022-23)-PL206-154-294-Solitaire\Working\"/>
    </mc:Choice>
  </mc:AlternateContent>
  <bookViews>
    <workbookView xWindow="0" yWindow="0" windowWidth="24000" windowHeight="9735" activeTab="10"/>
  </bookViews>
  <sheets>
    <sheet name="Sheet1" sheetId="21" r:id="rId1"/>
    <sheet name="Tower 1" sheetId="8" r:id="rId2"/>
    <sheet name="Tower 2" sheetId="10" r:id="rId3"/>
    <sheet name="Tower 3" sheetId="11" r:id="rId4"/>
    <sheet name="Tower 4" sheetId="13" r:id="rId5"/>
    <sheet name="Tower 5" sheetId="14" r:id="rId6"/>
    <sheet name="Tower 6" sheetId="15" r:id="rId7"/>
    <sheet name="Tower 7" sheetId="16" r:id="rId8"/>
    <sheet name="Tower 8" sheetId="19" r:id="rId9"/>
    <sheet name="Land" sheetId="20" r:id="rId10"/>
    <sheet name="Sheet2" sheetId="22" r:id="rId11"/>
  </sheets>
  <definedNames>
    <definedName name="Excel_BuiltIn__FilterDatabase_1" localSheetId="2">#REF!</definedName>
    <definedName name="Excel_BuiltIn__FilterDatabase_1" localSheetId="3">#REF!</definedName>
    <definedName name="Excel_BuiltIn__FilterDatabase_1" localSheetId="4">#REF!</definedName>
    <definedName name="Excel_BuiltIn__FilterDatabase_1" localSheetId="5">#REF!</definedName>
    <definedName name="Excel_BuiltIn__FilterDatabase_1" localSheetId="6">#REF!</definedName>
    <definedName name="Excel_BuiltIn__FilterDatabase_1" localSheetId="7">#REF!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K51" i="22" l="1"/>
  <c r="K50" i="22"/>
  <c r="K48" i="22"/>
  <c r="K47" i="22"/>
  <c r="K46" i="22"/>
  <c r="K45" i="22"/>
  <c r="P49" i="22"/>
  <c r="P48" i="22"/>
  <c r="R44" i="22"/>
  <c r="R43" i="22"/>
  <c r="Q43" i="22"/>
  <c r="P44" i="22"/>
  <c r="P43" i="22"/>
  <c r="Q37" i="22"/>
  <c r="Q38" i="22" s="1"/>
  <c r="R38" i="22" s="1"/>
  <c r="R25" i="22"/>
  <c r="Q31" i="22" s="1"/>
  <c r="Q27" i="22"/>
  <c r="Q28" i="22" s="1"/>
  <c r="Q30" i="22" s="1"/>
  <c r="N37" i="22"/>
  <c r="AE28" i="21"/>
  <c r="AB28" i="21"/>
  <c r="AC28" i="21"/>
  <c r="AC29" i="21" s="1"/>
  <c r="I29" i="21"/>
  <c r="J29" i="21" s="1"/>
  <c r="K29" i="21"/>
  <c r="R49" i="21"/>
  <c r="R48" i="21"/>
  <c r="R47" i="21"/>
  <c r="R46" i="21"/>
  <c r="R45" i="21"/>
  <c r="R44" i="21"/>
  <c r="R43" i="21"/>
  <c r="R50" i="21" s="1"/>
  <c r="R51" i="21" s="1"/>
  <c r="S51" i="21" s="1"/>
  <c r="R38" i="21"/>
  <c r="R37" i="21"/>
  <c r="R36" i="21"/>
  <c r="R35" i="21"/>
  <c r="R34" i="21"/>
  <c r="R33" i="21"/>
  <c r="R32" i="21"/>
  <c r="R39" i="21" s="1"/>
  <c r="R40" i="21" s="1"/>
  <c r="J34" i="22"/>
  <c r="I34" i="22"/>
  <c r="K34" i="22" s="1"/>
  <c r="J31" i="22"/>
  <c r="F37" i="22"/>
  <c r="D33" i="22"/>
  <c r="E34" i="22" s="1"/>
  <c r="F24" i="22"/>
  <c r="F23" i="22"/>
  <c r="F18" i="22"/>
  <c r="F17" i="22"/>
  <c r="G25" i="22"/>
  <c r="F25" i="22"/>
  <c r="F19" i="22"/>
  <c r="F21" i="22"/>
  <c r="F15" i="22"/>
  <c r="F27" i="22" s="1"/>
  <c r="E27" i="22"/>
  <c r="D27" i="22"/>
  <c r="C27" i="22"/>
  <c r="B27" i="22"/>
  <c r="I11" i="22"/>
  <c r="I13" i="22"/>
  <c r="F9" i="22"/>
  <c r="V28" i="21"/>
  <c r="V27" i="21"/>
  <c r="V26" i="21"/>
  <c r="V25" i="21"/>
  <c r="V24" i="21"/>
  <c r="V23" i="21"/>
  <c r="V22" i="21"/>
  <c r="U28" i="21"/>
  <c r="U27" i="21"/>
  <c r="U26" i="21"/>
  <c r="U25" i="21"/>
  <c r="U24" i="21"/>
  <c r="U23" i="21"/>
  <c r="U22" i="21"/>
  <c r="Q38" i="21"/>
  <c r="Q37" i="21"/>
  <c r="Q36" i="21"/>
  <c r="Q35" i="21"/>
  <c r="Q34" i="21"/>
  <c r="Q33" i="21"/>
  <c r="Q32" i="21"/>
  <c r="W34" i="21"/>
  <c r="S33" i="21"/>
  <c r="U33" i="21"/>
  <c r="S34" i="21"/>
  <c r="U34" i="21"/>
  <c r="S35" i="21"/>
  <c r="U35" i="21" s="1"/>
  <c r="T35" i="21"/>
  <c r="S36" i="21"/>
  <c r="U36" i="21"/>
  <c r="S37" i="21"/>
  <c r="T37" i="21"/>
  <c r="U37" i="21"/>
  <c r="S38" i="21"/>
  <c r="U38" i="21" s="1"/>
  <c r="T38" i="21"/>
  <c r="U32" i="21"/>
  <c r="S32" i="21"/>
  <c r="R29" i="21"/>
  <c r="D5" i="22"/>
  <c r="E5" i="22" s="1"/>
  <c r="D4" i="22"/>
  <c r="E4" i="22" s="1"/>
  <c r="D3" i="22"/>
  <c r="E3" i="22" s="1"/>
  <c r="H60" i="21"/>
  <c r="H55" i="21"/>
  <c r="H47" i="21"/>
  <c r="H39" i="21"/>
  <c r="H34" i="21"/>
  <c r="H65" i="21"/>
  <c r="H73" i="21"/>
  <c r="H74" i="21"/>
  <c r="H29" i="21"/>
  <c r="K23" i="21"/>
  <c r="L23" i="21" s="1"/>
  <c r="K24" i="21"/>
  <c r="L24" i="21" s="1"/>
  <c r="K25" i="21"/>
  <c r="L25" i="21" s="1"/>
  <c r="K26" i="21"/>
  <c r="L26" i="21" s="1"/>
  <c r="K27" i="21"/>
  <c r="L27" i="21" s="1"/>
  <c r="K28" i="21"/>
  <c r="L28" i="21" s="1"/>
  <c r="K30" i="21"/>
  <c r="L30" i="21" s="1"/>
  <c r="L34" i="21" s="1"/>
  <c r="K31" i="21"/>
  <c r="L31" i="21" s="1"/>
  <c r="K32" i="21"/>
  <c r="L32" i="21" s="1"/>
  <c r="K33" i="21"/>
  <c r="L33" i="21" s="1"/>
  <c r="K35" i="21"/>
  <c r="L35" i="21" s="1"/>
  <c r="L39" i="21" s="1"/>
  <c r="K36" i="21"/>
  <c r="L36" i="21"/>
  <c r="K37" i="21"/>
  <c r="L37" i="21" s="1"/>
  <c r="K38" i="21"/>
  <c r="L38" i="21"/>
  <c r="K40" i="21"/>
  <c r="L40" i="21"/>
  <c r="L47" i="21" s="1"/>
  <c r="K41" i="21"/>
  <c r="L41" i="21" s="1"/>
  <c r="K42" i="21"/>
  <c r="L42" i="21"/>
  <c r="K43" i="21"/>
  <c r="L43" i="21" s="1"/>
  <c r="K44" i="21"/>
  <c r="L44" i="21"/>
  <c r="K45" i="21"/>
  <c r="L45" i="21" s="1"/>
  <c r="K46" i="21"/>
  <c r="L46" i="21"/>
  <c r="K48" i="21"/>
  <c r="L48" i="21"/>
  <c r="K49" i="21"/>
  <c r="L49" i="21" s="1"/>
  <c r="K50" i="21"/>
  <c r="L50" i="21"/>
  <c r="K51" i="21"/>
  <c r="L51" i="21" s="1"/>
  <c r="K52" i="21"/>
  <c r="L52" i="21"/>
  <c r="K53" i="21"/>
  <c r="L53" i="21" s="1"/>
  <c r="K54" i="21"/>
  <c r="L54" i="21" s="1"/>
  <c r="K56" i="21"/>
  <c r="L56" i="21"/>
  <c r="L60" i="21" s="1"/>
  <c r="K57" i="21"/>
  <c r="L57" i="21" s="1"/>
  <c r="K58" i="21"/>
  <c r="L58" i="21"/>
  <c r="K59" i="21"/>
  <c r="L59" i="21" s="1"/>
  <c r="K61" i="21"/>
  <c r="L61" i="21" s="1"/>
  <c r="K62" i="21"/>
  <c r="L62" i="21"/>
  <c r="K63" i="21"/>
  <c r="L63" i="21" s="1"/>
  <c r="K64" i="21"/>
  <c r="L64" i="21" s="1"/>
  <c r="K66" i="21"/>
  <c r="L66" i="21" s="1"/>
  <c r="K67" i="21"/>
  <c r="L67" i="21" s="1"/>
  <c r="K68" i="21"/>
  <c r="L68" i="21"/>
  <c r="K69" i="21"/>
  <c r="L69" i="21" s="1"/>
  <c r="K70" i="21"/>
  <c r="L70" i="21" s="1"/>
  <c r="K71" i="21"/>
  <c r="L71" i="21" s="1"/>
  <c r="K72" i="21"/>
  <c r="L72" i="21"/>
  <c r="K22" i="21"/>
  <c r="L22" i="21" s="1"/>
  <c r="J23" i="21"/>
  <c r="M23" i="21" s="1"/>
  <c r="J28" i="21"/>
  <c r="M28" i="21" s="1"/>
  <c r="J32" i="21"/>
  <c r="M32" i="21" s="1"/>
  <c r="J38" i="21"/>
  <c r="M38" i="21" s="1"/>
  <c r="J42" i="21"/>
  <c r="M42" i="21" s="1"/>
  <c r="J48" i="21"/>
  <c r="M48" i="21" s="1"/>
  <c r="J51" i="21"/>
  <c r="M51" i="21" s="1"/>
  <c r="J57" i="21"/>
  <c r="M57" i="21" s="1"/>
  <c r="J61" i="21"/>
  <c r="M61" i="21" s="1"/>
  <c r="J67" i="21"/>
  <c r="M67" i="21" s="1"/>
  <c r="J70" i="21"/>
  <c r="M70" i="21" s="1"/>
  <c r="J22" i="21"/>
  <c r="M22" i="21" s="1"/>
  <c r="I72" i="21"/>
  <c r="J72" i="21" s="1"/>
  <c r="M72" i="21" s="1"/>
  <c r="I71" i="21"/>
  <c r="J71" i="21" s="1"/>
  <c r="M71" i="21" s="1"/>
  <c r="I70" i="21"/>
  <c r="I69" i="21"/>
  <c r="J69" i="21" s="1"/>
  <c r="M69" i="21" s="1"/>
  <c r="I68" i="21"/>
  <c r="J68" i="21" s="1"/>
  <c r="M68" i="21" s="1"/>
  <c r="I67" i="21"/>
  <c r="I66" i="21"/>
  <c r="J66" i="21" s="1"/>
  <c r="M66" i="21" s="1"/>
  <c r="I64" i="21"/>
  <c r="J64" i="21" s="1"/>
  <c r="M64" i="21" s="1"/>
  <c r="I63" i="21"/>
  <c r="J63" i="21" s="1"/>
  <c r="M63" i="21" s="1"/>
  <c r="I62" i="21"/>
  <c r="J62" i="21" s="1"/>
  <c r="M62" i="21" s="1"/>
  <c r="I61" i="21"/>
  <c r="I59" i="21"/>
  <c r="J59" i="21" s="1"/>
  <c r="M59" i="21" s="1"/>
  <c r="I58" i="21"/>
  <c r="J58" i="21" s="1"/>
  <c r="M58" i="21" s="1"/>
  <c r="I57" i="21"/>
  <c r="I56" i="21"/>
  <c r="J56" i="21" s="1"/>
  <c r="M56" i="21" s="1"/>
  <c r="I54" i="21"/>
  <c r="J54" i="21" s="1"/>
  <c r="M54" i="21" s="1"/>
  <c r="I53" i="21"/>
  <c r="J53" i="21" s="1"/>
  <c r="M53" i="21" s="1"/>
  <c r="I52" i="21"/>
  <c r="J52" i="21" s="1"/>
  <c r="M52" i="21" s="1"/>
  <c r="I51" i="21"/>
  <c r="I50" i="21"/>
  <c r="J50" i="21" s="1"/>
  <c r="M50" i="21" s="1"/>
  <c r="I49" i="21"/>
  <c r="J49" i="21" s="1"/>
  <c r="M49" i="21" s="1"/>
  <c r="I48" i="21"/>
  <c r="I46" i="21"/>
  <c r="J46" i="21" s="1"/>
  <c r="M46" i="21" s="1"/>
  <c r="I45" i="21"/>
  <c r="J45" i="21" s="1"/>
  <c r="M45" i="21" s="1"/>
  <c r="I44" i="21"/>
  <c r="J44" i="21" s="1"/>
  <c r="M44" i="21" s="1"/>
  <c r="I43" i="21"/>
  <c r="J43" i="21" s="1"/>
  <c r="M43" i="21" s="1"/>
  <c r="I42" i="21"/>
  <c r="I41" i="21"/>
  <c r="J41" i="21" s="1"/>
  <c r="M41" i="21" s="1"/>
  <c r="I40" i="21"/>
  <c r="J40" i="21" s="1"/>
  <c r="M40" i="21" s="1"/>
  <c r="I38" i="21"/>
  <c r="I37" i="21"/>
  <c r="J37" i="21" s="1"/>
  <c r="M37" i="21" s="1"/>
  <c r="I36" i="21"/>
  <c r="J36" i="21" s="1"/>
  <c r="M36" i="21" s="1"/>
  <c r="I35" i="21"/>
  <c r="J35" i="21" s="1"/>
  <c r="M35" i="21" s="1"/>
  <c r="M39" i="21" s="1"/>
  <c r="I33" i="21"/>
  <c r="J33" i="21" s="1"/>
  <c r="M33" i="21" s="1"/>
  <c r="I32" i="21"/>
  <c r="I31" i="21"/>
  <c r="J31" i="21" s="1"/>
  <c r="M31" i="21" s="1"/>
  <c r="I30" i="21"/>
  <c r="J30" i="21" s="1"/>
  <c r="M30" i="21" s="1"/>
  <c r="I28" i="21"/>
  <c r="I27" i="21"/>
  <c r="J27" i="21" s="1"/>
  <c r="M27" i="21" s="1"/>
  <c r="I26" i="21"/>
  <c r="J26" i="21" s="1"/>
  <c r="M26" i="21" s="1"/>
  <c r="I25" i="21"/>
  <c r="J25" i="21" s="1"/>
  <c r="M25" i="21" s="1"/>
  <c r="I24" i="21"/>
  <c r="J24" i="21" s="1"/>
  <c r="M24" i="21" s="1"/>
  <c r="I23" i="21"/>
  <c r="I22" i="21"/>
  <c r="H72" i="21"/>
  <c r="H71" i="21"/>
  <c r="H70" i="21"/>
  <c r="H69" i="21"/>
  <c r="H68" i="21"/>
  <c r="H67" i="21"/>
  <c r="H64" i="21"/>
  <c r="H63" i="21"/>
  <c r="H62" i="21"/>
  <c r="H59" i="21"/>
  <c r="H58" i="21"/>
  <c r="H57" i="21"/>
  <c r="H54" i="21"/>
  <c r="H53" i="21"/>
  <c r="H52" i="21"/>
  <c r="H51" i="21"/>
  <c r="H50" i="21"/>
  <c r="H49" i="21"/>
  <c r="H46" i="21"/>
  <c r="H45" i="21"/>
  <c r="H44" i="21"/>
  <c r="H43" i="21"/>
  <c r="H42" i="21"/>
  <c r="H41" i="21"/>
  <c r="H38" i="21"/>
  <c r="H37" i="21"/>
  <c r="H36" i="21"/>
  <c r="H66" i="21"/>
  <c r="H61" i="21"/>
  <c r="H56" i="21"/>
  <c r="H48" i="21"/>
  <c r="H40" i="21"/>
  <c r="H35" i="21"/>
  <c r="H33" i="21"/>
  <c r="H32" i="21"/>
  <c r="H31" i="21"/>
  <c r="H30" i="21"/>
  <c r="H23" i="21"/>
  <c r="H24" i="21"/>
  <c r="H25" i="21"/>
  <c r="H26" i="21"/>
  <c r="H27" i="21"/>
  <c r="H28" i="21"/>
  <c r="H22" i="21"/>
  <c r="V15" i="21"/>
  <c r="V14" i="21"/>
  <c r="V13" i="21"/>
  <c r="V12" i="21"/>
  <c r="V11" i="21"/>
  <c r="V10" i="21"/>
  <c r="V9" i="21"/>
  <c r="U16" i="21"/>
  <c r="T16" i="21"/>
  <c r="S16" i="21"/>
  <c r="R16" i="21"/>
  <c r="Q16" i="21"/>
  <c r="P16" i="21"/>
  <c r="O16" i="21"/>
  <c r="N16" i="21"/>
  <c r="K69" i="8"/>
  <c r="D36" i="21"/>
  <c r="D35" i="21"/>
  <c r="D34" i="21"/>
  <c r="D33" i="21"/>
  <c r="D32" i="21"/>
  <c r="J16" i="21"/>
  <c r="J15" i="21"/>
  <c r="J14" i="21"/>
  <c r="J13" i="21"/>
  <c r="J12" i="21"/>
  <c r="J11" i="21"/>
  <c r="J10" i="21"/>
  <c r="J9" i="21"/>
  <c r="I17" i="21"/>
  <c r="H17" i="21"/>
  <c r="G17" i="21"/>
  <c r="F17" i="21"/>
  <c r="E17" i="21"/>
  <c r="D17" i="21"/>
  <c r="C17" i="21"/>
  <c r="S38" i="22" l="1"/>
  <c r="R39" i="22"/>
  <c r="K37" i="22"/>
  <c r="K35" i="22"/>
  <c r="L34" i="22" s="1"/>
  <c r="L36" i="22" s="1"/>
  <c r="K36" i="22"/>
  <c r="V29" i="21"/>
  <c r="M55" i="21"/>
  <c r="M29" i="21"/>
  <c r="M60" i="21"/>
  <c r="M73" i="21"/>
  <c r="L55" i="21"/>
  <c r="L65" i="21"/>
  <c r="M65" i="21"/>
  <c r="M47" i="21"/>
  <c r="L29" i="21"/>
  <c r="M34" i="21"/>
  <c r="L73" i="21"/>
  <c r="L74" i="21" s="1"/>
  <c r="V16" i="21"/>
  <c r="J17" i="21"/>
  <c r="D36" i="20"/>
  <c r="F29" i="20"/>
  <c r="D29" i="20"/>
  <c r="F18" i="20"/>
  <c r="D20" i="20"/>
  <c r="F7" i="20"/>
  <c r="D13" i="20" s="1"/>
  <c r="F5" i="20"/>
  <c r="F2" i="20" s="1"/>
  <c r="E5" i="20"/>
  <c r="F4" i="20"/>
  <c r="F3" i="20"/>
  <c r="E4" i="20"/>
  <c r="E3" i="20"/>
  <c r="K38" i="22" l="1"/>
  <c r="M74" i="21"/>
  <c r="N74" i="21" s="1"/>
  <c r="D15" i="20"/>
  <c r="K52" i="19"/>
  <c r="F105" i="19"/>
  <c r="D105" i="19"/>
  <c r="F115" i="16"/>
  <c r="D115" i="16"/>
  <c r="F188" i="15"/>
  <c r="D188" i="15"/>
  <c r="F105" i="14"/>
  <c r="D105" i="14"/>
  <c r="F105" i="13"/>
  <c r="D105" i="13"/>
  <c r="F115" i="11"/>
  <c r="D115" i="11"/>
  <c r="F115" i="10"/>
  <c r="D115" i="10"/>
  <c r="F105" i="8"/>
  <c r="D105" i="8"/>
  <c r="G104" i="14"/>
  <c r="E104" i="14"/>
  <c r="G103" i="14"/>
  <c r="E103" i="14"/>
  <c r="G102" i="14"/>
  <c r="E102" i="14"/>
  <c r="G101" i="14"/>
  <c r="E101" i="14"/>
  <c r="G100" i="14"/>
  <c r="E100" i="14"/>
  <c r="G99" i="14"/>
  <c r="E99" i="14"/>
  <c r="G98" i="14"/>
  <c r="E98" i="14"/>
  <c r="G97" i="14"/>
  <c r="E97" i="14"/>
  <c r="G96" i="14"/>
  <c r="E96" i="14"/>
  <c r="G95" i="14"/>
  <c r="E95" i="14"/>
  <c r="G94" i="14"/>
  <c r="E94" i="14"/>
  <c r="G93" i="14"/>
  <c r="E93" i="14"/>
  <c r="G92" i="14"/>
  <c r="E92" i="14"/>
  <c r="G91" i="14"/>
  <c r="E91" i="14"/>
  <c r="G90" i="14"/>
  <c r="E90" i="14"/>
  <c r="G89" i="14"/>
  <c r="E89" i="14"/>
  <c r="G88" i="14"/>
  <c r="E88" i="14"/>
  <c r="G87" i="14"/>
  <c r="E87" i="14"/>
  <c r="G86" i="14"/>
  <c r="E86" i="14"/>
  <c r="G85" i="14"/>
  <c r="E85" i="14"/>
  <c r="G84" i="14"/>
  <c r="E84" i="14"/>
  <c r="G83" i="14"/>
  <c r="E83" i="14"/>
  <c r="G82" i="14"/>
  <c r="E82" i="14"/>
  <c r="G81" i="14"/>
  <c r="E81" i="14"/>
  <c r="G80" i="14"/>
  <c r="E80" i="14"/>
  <c r="G79" i="14"/>
  <c r="E79" i="14"/>
  <c r="G78" i="14"/>
  <c r="E78" i="14"/>
  <c r="G77" i="14"/>
  <c r="E77" i="14"/>
  <c r="G76" i="14"/>
  <c r="E76" i="14"/>
  <c r="G75" i="14"/>
  <c r="E75" i="14"/>
  <c r="G74" i="14"/>
  <c r="E74" i="14"/>
  <c r="G73" i="14"/>
  <c r="E73" i="14"/>
  <c r="G72" i="14"/>
  <c r="E72" i="14"/>
  <c r="G71" i="14"/>
  <c r="E71" i="14"/>
  <c r="G70" i="14"/>
  <c r="E70" i="14"/>
  <c r="G69" i="14"/>
  <c r="E69" i="14"/>
  <c r="G68" i="14"/>
  <c r="E68" i="14"/>
  <c r="G67" i="14"/>
  <c r="E67" i="14"/>
  <c r="G66" i="14"/>
  <c r="E66" i="14"/>
  <c r="G65" i="14"/>
  <c r="E65" i="14"/>
  <c r="G64" i="14"/>
  <c r="E64" i="14"/>
  <c r="G63" i="14"/>
  <c r="E63" i="14"/>
  <c r="G62" i="14"/>
  <c r="E62" i="14"/>
  <c r="G61" i="14"/>
  <c r="E61" i="14"/>
  <c r="G60" i="14"/>
  <c r="E60" i="14"/>
  <c r="G59" i="14"/>
  <c r="E59" i="14"/>
  <c r="G58" i="14"/>
  <c r="E58" i="14"/>
  <c r="G57" i="14"/>
  <c r="E57" i="14"/>
  <c r="G56" i="14"/>
  <c r="E56" i="14"/>
  <c r="G55" i="14"/>
  <c r="E55" i="14"/>
  <c r="G54" i="14"/>
  <c r="E54" i="14"/>
  <c r="G53" i="14"/>
  <c r="E53" i="14"/>
  <c r="G52" i="14"/>
  <c r="E52" i="14"/>
  <c r="G51" i="14"/>
  <c r="E51" i="14"/>
  <c r="G50" i="14"/>
  <c r="E50" i="14"/>
  <c r="G49" i="14"/>
  <c r="E49" i="14"/>
  <c r="G48" i="14"/>
  <c r="E48" i="14"/>
  <c r="G47" i="14"/>
  <c r="E47" i="14"/>
  <c r="G46" i="14"/>
  <c r="E46" i="14"/>
  <c r="G45" i="14"/>
  <c r="E45" i="14"/>
  <c r="G44" i="14"/>
  <c r="E44" i="14"/>
  <c r="G43" i="14"/>
  <c r="E43" i="14"/>
  <c r="G42" i="14"/>
  <c r="E42" i="14"/>
  <c r="G41" i="14"/>
  <c r="E41" i="14"/>
  <c r="G40" i="14"/>
  <c r="E40" i="14"/>
  <c r="G39" i="14"/>
  <c r="E39" i="14"/>
  <c r="G38" i="14"/>
  <c r="E38" i="14"/>
  <c r="G37" i="14"/>
  <c r="E37" i="14"/>
  <c r="G36" i="14"/>
  <c r="E36" i="14"/>
  <c r="G35" i="14"/>
  <c r="E35" i="14"/>
  <c r="G34" i="14"/>
  <c r="E34" i="14"/>
  <c r="G33" i="14"/>
  <c r="E33" i="14"/>
  <c r="G32" i="14"/>
  <c r="E32" i="14"/>
  <c r="G31" i="14"/>
  <c r="E31" i="14"/>
  <c r="G30" i="14"/>
  <c r="E30" i="14"/>
  <c r="G29" i="14"/>
  <c r="E29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19" i="14"/>
  <c r="E19" i="14"/>
  <c r="G18" i="14"/>
  <c r="E18" i="14"/>
  <c r="G17" i="14"/>
  <c r="E17" i="14"/>
  <c r="G16" i="14"/>
  <c r="E16" i="14"/>
  <c r="G15" i="14"/>
  <c r="E15" i="14"/>
  <c r="G14" i="14"/>
  <c r="E14" i="14"/>
  <c r="G13" i="14"/>
  <c r="E13" i="14"/>
  <c r="G12" i="14"/>
  <c r="E12" i="14"/>
  <c r="G11" i="14"/>
  <c r="E11" i="14"/>
  <c r="G10" i="14"/>
  <c r="E10" i="14"/>
  <c r="G9" i="14"/>
  <c r="E9" i="14"/>
  <c r="G8" i="14"/>
  <c r="E8" i="14"/>
  <c r="G7" i="14"/>
  <c r="E7" i="14"/>
  <c r="G6" i="14"/>
  <c r="E6" i="14"/>
  <c r="G5" i="14"/>
  <c r="E5" i="14"/>
  <c r="G4" i="14"/>
  <c r="E4" i="14"/>
  <c r="G3" i="14"/>
  <c r="G105" i="14" s="1"/>
  <c r="E3" i="14"/>
  <c r="E105" i="14" s="1"/>
  <c r="G104" i="13"/>
  <c r="E104" i="13"/>
  <c r="G103" i="13"/>
  <c r="E103" i="13"/>
  <c r="G102" i="13"/>
  <c r="E102" i="13"/>
  <c r="G101" i="13"/>
  <c r="E101" i="13"/>
  <c r="G100" i="13"/>
  <c r="E100" i="13"/>
  <c r="G99" i="13"/>
  <c r="E99" i="13"/>
  <c r="G98" i="13"/>
  <c r="E98" i="13"/>
  <c r="G97" i="13"/>
  <c r="E97" i="13"/>
  <c r="G96" i="13"/>
  <c r="E96" i="13"/>
  <c r="G95" i="13"/>
  <c r="E95" i="13"/>
  <c r="G94" i="13"/>
  <c r="E94" i="13"/>
  <c r="G93" i="13"/>
  <c r="E93" i="13"/>
  <c r="G92" i="13"/>
  <c r="E92" i="13"/>
  <c r="G91" i="13"/>
  <c r="E91" i="13"/>
  <c r="G90" i="13"/>
  <c r="E90" i="13"/>
  <c r="G89" i="13"/>
  <c r="E89" i="13"/>
  <c r="G88" i="13"/>
  <c r="E88" i="13"/>
  <c r="G87" i="13"/>
  <c r="E87" i="13"/>
  <c r="G86" i="13"/>
  <c r="E86" i="13"/>
  <c r="G85" i="13"/>
  <c r="E85" i="13"/>
  <c r="G84" i="13"/>
  <c r="E84" i="13"/>
  <c r="G80" i="13"/>
  <c r="E80" i="13"/>
  <c r="G79" i="13"/>
  <c r="E79" i="13"/>
  <c r="G78" i="13"/>
  <c r="E78" i="13"/>
  <c r="G83" i="13"/>
  <c r="E83" i="13"/>
  <c r="G82" i="13"/>
  <c r="E82" i="13"/>
  <c r="G81" i="13"/>
  <c r="E81" i="13"/>
  <c r="G77" i="13"/>
  <c r="E77" i="13"/>
  <c r="G76" i="13"/>
  <c r="E76" i="13"/>
  <c r="G75" i="13"/>
  <c r="E75" i="13"/>
  <c r="G74" i="13"/>
  <c r="E74" i="13"/>
  <c r="G73" i="13"/>
  <c r="E73" i="13"/>
  <c r="G72" i="13"/>
  <c r="E72" i="13"/>
  <c r="G71" i="13"/>
  <c r="E71" i="13"/>
  <c r="G70" i="13"/>
  <c r="E70" i="13"/>
  <c r="G69" i="13"/>
  <c r="E69" i="13"/>
  <c r="G68" i="13"/>
  <c r="E68" i="13"/>
  <c r="G67" i="13"/>
  <c r="E67" i="13"/>
  <c r="G66" i="13"/>
  <c r="E66" i="13"/>
  <c r="G65" i="13"/>
  <c r="E65" i="13"/>
  <c r="G64" i="13"/>
  <c r="E64" i="13"/>
  <c r="G63" i="13"/>
  <c r="E63" i="13"/>
  <c r="G62" i="13"/>
  <c r="E62" i="13"/>
  <c r="G61" i="13"/>
  <c r="E61" i="13"/>
  <c r="G60" i="13"/>
  <c r="E60" i="13"/>
  <c r="G59" i="13"/>
  <c r="E59" i="13"/>
  <c r="G58" i="13"/>
  <c r="E58" i="13"/>
  <c r="G57" i="13"/>
  <c r="E57" i="13"/>
  <c r="G56" i="13"/>
  <c r="E56" i="13"/>
  <c r="G55" i="13"/>
  <c r="E55" i="13"/>
  <c r="G54" i="13"/>
  <c r="E54" i="13"/>
  <c r="G53" i="13"/>
  <c r="E53" i="13"/>
  <c r="G52" i="13"/>
  <c r="E52" i="13"/>
  <c r="G51" i="13"/>
  <c r="E51" i="13"/>
  <c r="G50" i="13"/>
  <c r="E50" i="13"/>
  <c r="G49" i="13"/>
  <c r="E49" i="13"/>
  <c r="G48" i="13"/>
  <c r="E48" i="13"/>
  <c r="G47" i="13"/>
  <c r="E47" i="13"/>
  <c r="G46" i="13"/>
  <c r="E46" i="13"/>
  <c r="G45" i="13"/>
  <c r="E45" i="13"/>
  <c r="G44" i="13"/>
  <c r="E44" i="13"/>
  <c r="G43" i="13"/>
  <c r="E43" i="13"/>
  <c r="G42" i="13"/>
  <c r="E42" i="13"/>
  <c r="G41" i="13"/>
  <c r="E41" i="13"/>
  <c r="G40" i="13"/>
  <c r="E40" i="13"/>
  <c r="G39" i="13"/>
  <c r="E39" i="13"/>
  <c r="G38" i="13"/>
  <c r="E38" i="13"/>
  <c r="G37" i="13"/>
  <c r="E37" i="13"/>
  <c r="G36" i="13"/>
  <c r="E36" i="13"/>
  <c r="G35" i="13"/>
  <c r="E35" i="13"/>
  <c r="G34" i="13"/>
  <c r="E34" i="13"/>
  <c r="G33" i="13"/>
  <c r="E33" i="13"/>
  <c r="G32" i="13"/>
  <c r="E32" i="13"/>
  <c r="G31" i="13"/>
  <c r="E31" i="13"/>
  <c r="G30" i="13"/>
  <c r="E30" i="13"/>
  <c r="G29" i="13"/>
  <c r="E29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4" i="13"/>
  <c r="E14" i="13"/>
  <c r="G18" i="13"/>
  <c r="E18" i="13"/>
  <c r="G11" i="13"/>
  <c r="E11" i="13"/>
  <c r="G15" i="13"/>
  <c r="E15" i="13"/>
  <c r="G10" i="13"/>
  <c r="E10" i="13"/>
  <c r="G7" i="13"/>
  <c r="E7" i="13"/>
  <c r="G6" i="13"/>
  <c r="E6" i="13"/>
  <c r="G3" i="13"/>
  <c r="G105" i="13" s="1"/>
  <c r="E3" i="13"/>
  <c r="E105" i="13" s="1"/>
  <c r="G17" i="13"/>
  <c r="E17" i="13"/>
  <c r="G16" i="13"/>
  <c r="E16" i="13"/>
  <c r="G13" i="13"/>
  <c r="E13" i="13"/>
  <c r="G12" i="13"/>
  <c r="E12" i="13"/>
  <c r="G9" i="13"/>
  <c r="E9" i="13"/>
  <c r="G8" i="13"/>
  <c r="E8" i="13"/>
  <c r="G5" i="13"/>
  <c r="E5" i="13"/>
  <c r="G4" i="13"/>
  <c r="E4" i="13"/>
  <c r="G114" i="16"/>
  <c r="E114" i="16"/>
  <c r="G113" i="16"/>
  <c r="E113" i="16"/>
  <c r="G112" i="16"/>
  <c r="E112" i="16"/>
  <c r="G111" i="16"/>
  <c r="E111" i="16"/>
  <c r="G110" i="16"/>
  <c r="E110" i="16"/>
  <c r="G109" i="16"/>
  <c r="E109" i="16"/>
  <c r="G108" i="16"/>
  <c r="E108" i="16"/>
  <c r="G107" i="16"/>
  <c r="E107" i="16"/>
  <c r="G106" i="16"/>
  <c r="E106" i="16"/>
  <c r="G105" i="16"/>
  <c r="E105" i="16"/>
  <c r="G104" i="16"/>
  <c r="E104" i="16"/>
  <c r="G103" i="16"/>
  <c r="E103" i="16"/>
  <c r="G102" i="16"/>
  <c r="E102" i="16"/>
  <c r="G101" i="16"/>
  <c r="E101" i="16"/>
  <c r="G100" i="16"/>
  <c r="E100" i="16"/>
  <c r="G99" i="16"/>
  <c r="E99" i="16"/>
  <c r="G98" i="16"/>
  <c r="E98" i="16"/>
  <c r="G97" i="16"/>
  <c r="E97" i="16"/>
  <c r="G96" i="16"/>
  <c r="E96" i="16"/>
  <c r="G95" i="16"/>
  <c r="E95" i="16"/>
  <c r="G94" i="16"/>
  <c r="E94" i="16"/>
  <c r="G93" i="16"/>
  <c r="E93" i="16"/>
  <c r="G92" i="16"/>
  <c r="E92" i="16"/>
  <c r="G91" i="16"/>
  <c r="E91" i="16"/>
  <c r="G90" i="16"/>
  <c r="E90" i="16"/>
  <c r="G89" i="16"/>
  <c r="E89" i="16"/>
  <c r="G88" i="16"/>
  <c r="E88" i="16"/>
  <c r="G87" i="16"/>
  <c r="E87" i="16"/>
  <c r="G86" i="16"/>
  <c r="E86" i="16"/>
  <c r="G85" i="16"/>
  <c r="E85" i="16"/>
  <c r="G84" i="16"/>
  <c r="E84" i="16"/>
  <c r="G83" i="16"/>
  <c r="E83" i="16"/>
  <c r="G82" i="16"/>
  <c r="E82" i="16"/>
  <c r="G81" i="16"/>
  <c r="E81" i="16"/>
  <c r="G80" i="16"/>
  <c r="E80" i="16"/>
  <c r="G79" i="16"/>
  <c r="E79" i="16"/>
  <c r="G78" i="16"/>
  <c r="E78" i="16"/>
  <c r="G77" i="16"/>
  <c r="E77" i="16"/>
  <c r="G76" i="16"/>
  <c r="E76" i="16"/>
  <c r="G75" i="16"/>
  <c r="E75" i="16"/>
  <c r="G74" i="16"/>
  <c r="E74" i="16"/>
  <c r="G73" i="16"/>
  <c r="E73" i="16"/>
  <c r="G72" i="16"/>
  <c r="E72" i="16"/>
  <c r="G71" i="16"/>
  <c r="E71" i="16"/>
  <c r="G70" i="16"/>
  <c r="E70" i="16"/>
  <c r="G69" i="16"/>
  <c r="E69" i="16"/>
  <c r="G68" i="16"/>
  <c r="E68" i="16"/>
  <c r="G67" i="16"/>
  <c r="E67" i="16"/>
  <c r="G66" i="16"/>
  <c r="E66" i="16"/>
  <c r="G65" i="16"/>
  <c r="E65" i="16"/>
  <c r="G64" i="16"/>
  <c r="E64" i="16"/>
  <c r="G63" i="16"/>
  <c r="E63" i="16"/>
  <c r="G62" i="16"/>
  <c r="E62" i="16"/>
  <c r="G61" i="16"/>
  <c r="E61" i="16"/>
  <c r="G60" i="16"/>
  <c r="E60" i="16"/>
  <c r="G59" i="16"/>
  <c r="E59" i="16"/>
  <c r="G58" i="16"/>
  <c r="E58" i="16"/>
  <c r="G57" i="16"/>
  <c r="E57" i="16"/>
  <c r="G56" i="16"/>
  <c r="E56" i="16"/>
  <c r="G55" i="16"/>
  <c r="E55" i="16"/>
  <c r="G54" i="16"/>
  <c r="E54" i="16"/>
  <c r="G53" i="16"/>
  <c r="E53" i="16"/>
  <c r="G52" i="16"/>
  <c r="E52" i="16"/>
  <c r="G51" i="16"/>
  <c r="E51" i="16"/>
  <c r="G50" i="16"/>
  <c r="E50" i="16"/>
  <c r="G49" i="16"/>
  <c r="E49" i="16"/>
  <c r="G48" i="16"/>
  <c r="E48" i="16"/>
  <c r="G47" i="16"/>
  <c r="E47" i="16"/>
  <c r="G46" i="16"/>
  <c r="E46" i="16"/>
  <c r="G45" i="16"/>
  <c r="E45" i="16"/>
  <c r="G44" i="16"/>
  <c r="E44" i="16"/>
  <c r="G43" i="16"/>
  <c r="E43" i="16"/>
  <c r="G42" i="16"/>
  <c r="E42" i="16"/>
  <c r="G41" i="16"/>
  <c r="E41" i="16"/>
  <c r="G40" i="16"/>
  <c r="E40" i="16"/>
  <c r="G39" i="16"/>
  <c r="E39" i="16"/>
  <c r="G38" i="16"/>
  <c r="E38" i="16"/>
  <c r="G37" i="16"/>
  <c r="E37" i="16"/>
  <c r="G36" i="16"/>
  <c r="E36" i="16"/>
  <c r="G35" i="16"/>
  <c r="E35" i="16"/>
  <c r="G34" i="16"/>
  <c r="E34" i="16"/>
  <c r="G33" i="16"/>
  <c r="E33" i="16"/>
  <c r="G32" i="16"/>
  <c r="E32" i="16"/>
  <c r="G31" i="16"/>
  <c r="E31" i="16"/>
  <c r="G30" i="16"/>
  <c r="E30" i="16"/>
  <c r="G29" i="16"/>
  <c r="E29" i="16"/>
  <c r="G28" i="16"/>
  <c r="E28" i="16"/>
  <c r="G27" i="16"/>
  <c r="E27" i="16"/>
  <c r="G26" i="16"/>
  <c r="E26" i="16"/>
  <c r="G25" i="16"/>
  <c r="E25" i="16"/>
  <c r="G24" i="16"/>
  <c r="E24" i="16"/>
  <c r="G23" i="16"/>
  <c r="E23" i="16"/>
  <c r="G22" i="16"/>
  <c r="E22" i="16"/>
  <c r="G21" i="16"/>
  <c r="E21" i="16"/>
  <c r="G20" i="16"/>
  <c r="E20" i="16"/>
  <c r="G19" i="16"/>
  <c r="E19" i="16"/>
  <c r="G18" i="16"/>
  <c r="E18" i="16"/>
  <c r="G17" i="16"/>
  <c r="E17" i="16"/>
  <c r="G16" i="16"/>
  <c r="E16" i="16"/>
  <c r="G15" i="16"/>
  <c r="E15" i="16"/>
  <c r="G14" i="16"/>
  <c r="E14" i="16"/>
  <c r="G13" i="16"/>
  <c r="E13" i="16"/>
  <c r="G12" i="16"/>
  <c r="E12" i="16"/>
  <c r="G11" i="16"/>
  <c r="E11" i="16"/>
  <c r="G10" i="16"/>
  <c r="E10" i="16"/>
  <c r="G9" i="16"/>
  <c r="E9" i="16"/>
  <c r="G8" i="16"/>
  <c r="E8" i="16"/>
  <c r="G7" i="16"/>
  <c r="E7" i="16"/>
  <c r="G6" i="16"/>
  <c r="E6" i="16"/>
  <c r="G5" i="16"/>
  <c r="E5" i="16"/>
  <c r="G4" i="16"/>
  <c r="E4" i="16"/>
  <c r="G3" i="16"/>
  <c r="G115" i="16" s="1"/>
  <c r="E3" i="16"/>
  <c r="E115" i="16" s="1"/>
  <c r="G187" i="15"/>
  <c r="E187" i="15"/>
  <c r="G186" i="15"/>
  <c r="E186" i="15"/>
  <c r="G185" i="15"/>
  <c r="E185" i="15"/>
  <c r="G184" i="15"/>
  <c r="E184" i="15"/>
  <c r="G183" i="15"/>
  <c r="E183" i="15"/>
  <c r="G182" i="15"/>
  <c r="E182" i="15"/>
  <c r="G181" i="15"/>
  <c r="E181" i="15"/>
  <c r="G180" i="15"/>
  <c r="E180" i="15"/>
  <c r="G179" i="15"/>
  <c r="E179" i="15"/>
  <c r="G178" i="15"/>
  <c r="E178" i="15"/>
  <c r="G177" i="15"/>
  <c r="E177" i="15"/>
  <c r="G176" i="15"/>
  <c r="E176" i="15"/>
  <c r="G175" i="15"/>
  <c r="E175" i="15"/>
  <c r="G174" i="15"/>
  <c r="E174" i="15"/>
  <c r="G173" i="15"/>
  <c r="E173" i="15"/>
  <c r="G172" i="15"/>
  <c r="E172" i="15"/>
  <c r="G171" i="15"/>
  <c r="E171" i="15"/>
  <c r="G170" i="15"/>
  <c r="E170" i="15"/>
  <c r="G169" i="15"/>
  <c r="E169" i="15"/>
  <c r="G168" i="15"/>
  <c r="E168" i="15"/>
  <c r="G167" i="15"/>
  <c r="E167" i="15"/>
  <c r="G166" i="15"/>
  <c r="E166" i="15"/>
  <c r="G165" i="15"/>
  <c r="E165" i="15"/>
  <c r="G164" i="15"/>
  <c r="E164" i="15"/>
  <c r="G163" i="15"/>
  <c r="E163" i="15"/>
  <c r="G162" i="15"/>
  <c r="E162" i="15"/>
  <c r="G161" i="15"/>
  <c r="E161" i="15"/>
  <c r="G160" i="15"/>
  <c r="E160" i="15"/>
  <c r="G159" i="15"/>
  <c r="E159" i="15"/>
  <c r="G158" i="15"/>
  <c r="E158" i="15"/>
  <c r="G157" i="15"/>
  <c r="E157" i="15"/>
  <c r="G156" i="15"/>
  <c r="E156" i="15"/>
  <c r="G155" i="15"/>
  <c r="E155" i="15"/>
  <c r="G154" i="15"/>
  <c r="E154" i="15"/>
  <c r="G153" i="15"/>
  <c r="E153" i="15"/>
  <c r="G152" i="15"/>
  <c r="E152" i="15"/>
  <c r="G151" i="15"/>
  <c r="E151" i="15"/>
  <c r="G150" i="15"/>
  <c r="E150" i="15"/>
  <c r="G149" i="15"/>
  <c r="E149" i="15"/>
  <c r="G148" i="15"/>
  <c r="E148" i="15"/>
  <c r="G147" i="15"/>
  <c r="E147" i="15"/>
  <c r="G146" i="15"/>
  <c r="E146" i="15"/>
  <c r="G145" i="15"/>
  <c r="E145" i="15"/>
  <c r="G144" i="15"/>
  <c r="E144" i="15"/>
  <c r="G143" i="15"/>
  <c r="E143" i="15"/>
  <c r="G142" i="15"/>
  <c r="E142" i="15"/>
  <c r="G141" i="15"/>
  <c r="E141" i="15"/>
  <c r="G140" i="15"/>
  <c r="E140" i="15"/>
  <c r="G139" i="15"/>
  <c r="E139" i="15"/>
  <c r="G138" i="15"/>
  <c r="E138" i="15"/>
  <c r="G137" i="15"/>
  <c r="E137" i="15"/>
  <c r="G136" i="15"/>
  <c r="E136" i="15"/>
  <c r="G135" i="15"/>
  <c r="E135" i="15"/>
  <c r="G134" i="15"/>
  <c r="E134" i="15"/>
  <c r="G133" i="15"/>
  <c r="E133" i="15"/>
  <c r="G132" i="15"/>
  <c r="E132" i="15"/>
  <c r="G131" i="15"/>
  <c r="E131" i="15"/>
  <c r="G130" i="15"/>
  <c r="E130" i="15"/>
  <c r="G129" i="15"/>
  <c r="E129" i="15"/>
  <c r="G128" i="15"/>
  <c r="E128" i="15"/>
  <c r="G127" i="15"/>
  <c r="E127" i="15"/>
  <c r="G126" i="15"/>
  <c r="E126" i="15"/>
  <c r="G125" i="15"/>
  <c r="E125" i="15"/>
  <c r="G124" i="15"/>
  <c r="E124" i="15"/>
  <c r="G123" i="15"/>
  <c r="E123" i="15"/>
  <c r="G122" i="15"/>
  <c r="E122" i="15"/>
  <c r="G121" i="15"/>
  <c r="E121" i="15"/>
  <c r="G120" i="15"/>
  <c r="E120" i="15"/>
  <c r="G119" i="15"/>
  <c r="E119" i="15"/>
  <c r="G118" i="15"/>
  <c r="E118" i="15"/>
  <c r="G117" i="15"/>
  <c r="E117" i="15"/>
  <c r="G116" i="15"/>
  <c r="E116" i="15"/>
  <c r="G115" i="15"/>
  <c r="E115" i="15"/>
  <c r="G114" i="15"/>
  <c r="E114" i="15"/>
  <c r="G113" i="15"/>
  <c r="E113" i="15"/>
  <c r="G112" i="15"/>
  <c r="E112" i="15"/>
  <c r="G111" i="15"/>
  <c r="E111" i="15"/>
  <c r="G110" i="15"/>
  <c r="E110" i="15"/>
  <c r="G109" i="15"/>
  <c r="E109" i="15"/>
  <c r="G108" i="15"/>
  <c r="E108" i="15"/>
  <c r="G107" i="15"/>
  <c r="E107" i="15"/>
  <c r="G106" i="15"/>
  <c r="E106" i="15"/>
  <c r="G105" i="15"/>
  <c r="E105" i="15"/>
  <c r="G104" i="15"/>
  <c r="E104" i="15"/>
  <c r="G103" i="15"/>
  <c r="E103" i="15"/>
  <c r="G102" i="15"/>
  <c r="E102" i="15"/>
  <c r="G101" i="15"/>
  <c r="E101" i="15"/>
  <c r="G100" i="15"/>
  <c r="E100" i="15"/>
  <c r="G99" i="15"/>
  <c r="E99" i="15"/>
  <c r="G98" i="15"/>
  <c r="E98" i="15"/>
  <c r="G97" i="15"/>
  <c r="E97" i="15"/>
  <c r="G96" i="15"/>
  <c r="E96" i="15"/>
  <c r="G95" i="15"/>
  <c r="E95" i="15"/>
  <c r="G94" i="15"/>
  <c r="E94" i="15"/>
  <c r="G93" i="15"/>
  <c r="E93" i="15"/>
  <c r="G92" i="15"/>
  <c r="E92" i="15"/>
  <c r="G91" i="15"/>
  <c r="E91" i="15"/>
  <c r="G90" i="15"/>
  <c r="E90" i="15"/>
  <c r="G89" i="15"/>
  <c r="E89" i="15"/>
  <c r="G88" i="15"/>
  <c r="E88" i="15"/>
  <c r="G87" i="15"/>
  <c r="E87" i="15"/>
  <c r="G86" i="15"/>
  <c r="E86" i="15"/>
  <c r="G85" i="15"/>
  <c r="E85" i="15"/>
  <c r="G84" i="15"/>
  <c r="E84" i="15"/>
  <c r="G83" i="15"/>
  <c r="E83" i="15"/>
  <c r="G82" i="15"/>
  <c r="E82" i="15"/>
  <c r="G81" i="15"/>
  <c r="E81" i="15"/>
  <c r="G80" i="15"/>
  <c r="E80" i="15"/>
  <c r="G79" i="15"/>
  <c r="E79" i="15"/>
  <c r="G78" i="15"/>
  <c r="E78" i="15"/>
  <c r="G77" i="15"/>
  <c r="E77" i="15"/>
  <c r="G76" i="15"/>
  <c r="G188" i="15" s="1"/>
  <c r="E76" i="15"/>
  <c r="E188" i="15" s="1"/>
  <c r="G114" i="11"/>
  <c r="E114" i="11"/>
  <c r="G113" i="11"/>
  <c r="E113" i="11"/>
  <c r="G112" i="11"/>
  <c r="E112" i="11"/>
  <c r="G111" i="11"/>
  <c r="E111" i="11"/>
  <c r="G110" i="11"/>
  <c r="E110" i="11"/>
  <c r="G109" i="11"/>
  <c r="E109" i="11"/>
  <c r="G108" i="11"/>
  <c r="E108" i="11"/>
  <c r="G107" i="11"/>
  <c r="E107" i="11"/>
  <c r="G106" i="11"/>
  <c r="E106" i="11"/>
  <c r="G105" i="11"/>
  <c r="E105" i="11"/>
  <c r="G104" i="11"/>
  <c r="E104" i="11"/>
  <c r="G103" i="11"/>
  <c r="E103" i="11"/>
  <c r="G102" i="11"/>
  <c r="E102" i="11"/>
  <c r="G101" i="11"/>
  <c r="E101" i="11"/>
  <c r="G100" i="11"/>
  <c r="E100" i="11"/>
  <c r="G99" i="11"/>
  <c r="E99" i="11"/>
  <c r="G98" i="11"/>
  <c r="E98" i="11"/>
  <c r="G97" i="11"/>
  <c r="E97" i="11"/>
  <c r="G96" i="11"/>
  <c r="E96" i="11"/>
  <c r="G95" i="11"/>
  <c r="E95" i="11"/>
  <c r="G94" i="11"/>
  <c r="E94" i="11"/>
  <c r="G93" i="11"/>
  <c r="E93" i="11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4" i="11"/>
  <c r="E84" i="11"/>
  <c r="G83" i="11"/>
  <c r="E83" i="11"/>
  <c r="G82" i="11"/>
  <c r="E82" i="11"/>
  <c r="G81" i="11"/>
  <c r="E81" i="11"/>
  <c r="G80" i="11"/>
  <c r="E80" i="11"/>
  <c r="G79" i="11"/>
  <c r="E79" i="11"/>
  <c r="G78" i="11"/>
  <c r="E78" i="11"/>
  <c r="G77" i="11"/>
  <c r="E77" i="11"/>
  <c r="G76" i="11"/>
  <c r="E76" i="11"/>
  <c r="G75" i="11"/>
  <c r="E75" i="11"/>
  <c r="G74" i="11"/>
  <c r="E74" i="11"/>
  <c r="G73" i="11"/>
  <c r="E73" i="11"/>
  <c r="G72" i="11"/>
  <c r="E72" i="11"/>
  <c r="G71" i="11"/>
  <c r="E71" i="11"/>
  <c r="G70" i="11"/>
  <c r="E70" i="11"/>
  <c r="G69" i="11"/>
  <c r="E69" i="11"/>
  <c r="G68" i="11"/>
  <c r="E68" i="11"/>
  <c r="G67" i="11"/>
  <c r="E67" i="11"/>
  <c r="G66" i="11"/>
  <c r="E66" i="11"/>
  <c r="G65" i="11"/>
  <c r="E65" i="11"/>
  <c r="G64" i="11"/>
  <c r="E64" i="11"/>
  <c r="G63" i="11"/>
  <c r="E63" i="11"/>
  <c r="G62" i="11"/>
  <c r="E62" i="11"/>
  <c r="G61" i="11"/>
  <c r="E61" i="11"/>
  <c r="G60" i="11"/>
  <c r="E60" i="11"/>
  <c r="G59" i="11"/>
  <c r="E59" i="11"/>
  <c r="G58" i="11"/>
  <c r="E58" i="11"/>
  <c r="G57" i="11"/>
  <c r="E57" i="11"/>
  <c r="G56" i="11"/>
  <c r="E56" i="11"/>
  <c r="G55" i="11"/>
  <c r="E55" i="11"/>
  <c r="G54" i="11"/>
  <c r="E54" i="11"/>
  <c r="G53" i="11"/>
  <c r="E53" i="11"/>
  <c r="G52" i="11"/>
  <c r="E52" i="11"/>
  <c r="G51" i="11"/>
  <c r="E51" i="11"/>
  <c r="G50" i="11"/>
  <c r="E50" i="11"/>
  <c r="G49" i="11"/>
  <c r="E49" i="11"/>
  <c r="G48" i="11"/>
  <c r="E48" i="11"/>
  <c r="G47" i="11"/>
  <c r="E47" i="11"/>
  <c r="G46" i="11"/>
  <c r="E46" i="11"/>
  <c r="G45" i="11"/>
  <c r="E45" i="11"/>
  <c r="G44" i="11"/>
  <c r="E44" i="11"/>
  <c r="G43" i="11"/>
  <c r="E43" i="11"/>
  <c r="G42" i="11"/>
  <c r="E42" i="11"/>
  <c r="G41" i="11"/>
  <c r="E41" i="11"/>
  <c r="G40" i="11"/>
  <c r="E40" i="11"/>
  <c r="G39" i="11"/>
  <c r="E39" i="11"/>
  <c r="G38" i="11"/>
  <c r="E38" i="11"/>
  <c r="G37" i="11"/>
  <c r="E37" i="11"/>
  <c r="G36" i="11"/>
  <c r="E36" i="11"/>
  <c r="G35" i="11"/>
  <c r="E35" i="1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G4" i="11"/>
  <c r="E4" i="11"/>
  <c r="G3" i="11"/>
  <c r="G115" i="11" s="1"/>
  <c r="E3" i="11"/>
  <c r="E115" i="11" s="1"/>
  <c r="G114" i="10"/>
  <c r="E114" i="10"/>
  <c r="G113" i="10"/>
  <c r="E113" i="10"/>
  <c r="G112" i="10"/>
  <c r="E112" i="10"/>
  <c r="G111" i="10"/>
  <c r="E111" i="10"/>
  <c r="G110" i="10"/>
  <c r="E110" i="10"/>
  <c r="G109" i="10"/>
  <c r="E109" i="10"/>
  <c r="G108" i="10"/>
  <c r="E108" i="10"/>
  <c r="G107" i="10"/>
  <c r="E107" i="10"/>
  <c r="G106" i="10"/>
  <c r="E106" i="10"/>
  <c r="G105" i="10"/>
  <c r="E105" i="10"/>
  <c r="G104" i="10"/>
  <c r="E104" i="10"/>
  <c r="G103" i="10"/>
  <c r="E103" i="10"/>
  <c r="G102" i="10"/>
  <c r="E102" i="10"/>
  <c r="G101" i="10"/>
  <c r="E101" i="10"/>
  <c r="G100" i="10"/>
  <c r="E100" i="10"/>
  <c r="G99" i="10"/>
  <c r="E99" i="10"/>
  <c r="G98" i="10"/>
  <c r="E98" i="10"/>
  <c r="G97" i="10"/>
  <c r="E97" i="10"/>
  <c r="G96" i="10"/>
  <c r="E96" i="10"/>
  <c r="G95" i="10"/>
  <c r="E95" i="10"/>
  <c r="G94" i="10"/>
  <c r="E94" i="10"/>
  <c r="G93" i="10"/>
  <c r="E93" i="10"/>
  <c r="G92" i="10"/>
  <c r="E92" i="10"/>
  <c r="G91" i="10"/>
  <c r="E91" i="10"/>
  <c r="G90" i="10"/>
  <c r="E90" i="10"/>
  <c r="G89" i="10"/>
  <c r="E89" i="10"/>
  <c r="G88" i="10"/>
  <c r="E88" i="10"/>
  <c r="G87" i="10"/>
  <c r="E87" i="10"/>
  <c r="G86" i="10"/>
  <c r="E86" i="10"/>
  <c r="G85" i="10"/>
  <c r="E85" i="10"/>
  <c r="G84" i="10"/>
  <c r="E84" i="10"/>
  <c r="G83" i="10"/>
  <c r="E83" i="10"/>
  <c r="G82" i="10"/>
  <c r="E82" i="10"/>
  <c r="G81" i="10"/>
  <c r="E81" i="10"/>
  <c r="G80" i="10"/>
  <c r="E80" i="10"/>
  <c r="G79" i="10"/>
  <c r="E79" i="10"/>
  <c r="G78" i="10"/>
  <c r="E78" i="10"/>
  <c r="G77" i="10"/>
  <c r="E77" i="10"/>
  <c r="G76" i="10"/>
  <c r="E76" i="10"/>
  <c r="G75" i="10"/>
  <c r="E75" i="10"/>
  <c r="G74" i="10"/>
  <c r="E74" i="10"/>
  <c r="G73" i="10"/>
  <c r="E73" i="10"/>
  <c r="G72" i="10"/>
  <c r="E72" i="10"/>
  <c r="G71" i="10"/>
  <c r="E71" i="10"/>
  <c r="G70" i="10"/>
  <c r="E70" i="10"/>
  <c r="G69" i="10"/>
  <c r="E69" i="10"/>
  <c r="G68" i="10"/>
  <c r="E68" i="10"/>
  <c r="G67" i="10"/>
  <c r="E67" i="10"/>
  <c r="G66" i="10"/>
  <c r="E66" i="10"/>
  <c r="G65" i="10"/>
  <c r="E65" i="10"/>
  <c r="G64" i="10"/>
  <c r="E64" i="10"/>
  <c r="G63" i="10"/>
  <c r="E63" i="10"/>
  <c r="G62" i="10"/>
  <c r="E62" i="10"/>
  <c r="G61" i="10"/>
  <c r="E61" i="10"/>
  <c r="G60" i="10"/>
  <c r="E60" i="10"/>
  <c r="G59" i="10"/>
  <c r="E59" i="10"/>
  <c r="G58" i="10"/>
  <c r="E58" i="10"/>
  <c r="G57" i="10"/>
  <c r="E57" i="10"/>
  <c r="G56" i="10"/>
  <c r="E56" i="10"/>
  <c r="G55" i="10"/>
  <c r="E55" i="10"/>
  <c r="G54" i="10"/>
  <c r="E54" i="10"/>
  <c r="G53" i="10"/>
  <c r="E53" i="10"/>
  <c r="G52" i="10"/>
  <c r="E52" i="10"/>
  <c r="G51" i="10"/>
  <c r="E51" i="10"/>
  <c r="G50" i="10"/>
  <c r="E50" i="10"/>
  <c r="G49" i="10"/>
  <c r="E49" i="10"/>
  <c r="G48" i="10"/>
  <c r="E48" i="10"/>
  <c r="G47" i="10"/>
  <c r="E47" i="10"/>
  <c r="G46" i="10"/>
  <c r="E46" i="10"/>
  <c r="G45" i="10"/>
  <c r="E45" i="10"/>
  <c r="G44" i="10"/>
  <c r="E44" i="10"/>
  <c r="G43" i="10"/>
  <c r="E43" i="10"/>
  <c r="G42" i="10"/>
  <c r="E42" i="10"/>
  <c r="G41" i="10"/>
  <c r="E41" i="10"/>
  <c r="G40" i="10"/>
  <c r="E40" i="10"/>
  <c r="G39" i="10"/>
  <c r="E39" i="10"/>
  <c r="G38" i="10"/>
  <c r="E38" i="10"/>
  <c r="G37" i="10"/>
  <c r="E37" i="10"/>
  <c r="G36" i="10"/>
  <c r="E36" i="10"/>
  <c r="G35" i="10"/>
  <c r="E35" i="10"/>
  <c r="G34" i="10"/>
  <c r="E34" i="10"/>
  <c r="G33" i="10"/>
  <c r="E33" i="10"/>
  <c r="G32" i="10"/>
  <c r="E32" i="10"/>
  <c r="G31" i="10"/>
  <c r="E31" i="10"/>
  <c r="G30" i="10"/>
  <c r="E30" i="10"/>
  <c r="G29" i="10"/>
  <c r="E29" i="10"/>
  <c r="G28" i="10"/>
  <c r="E28" i="10"/>
  <c r="G27" i="10"/>
  <c r="E27" i="10"/>
  <c r="G26" i="10"/>
  <c r="E26" i="10"/>
  <c r="G25" i="10"/>
  <c r="E25" i="10"/>
  <c r="G24" i="10"/>
  <c r="E24" i="10"/>
  <c r="G23" i="10"/>
  <c r="E23" i="10"/>
  <c r="G22" i="10"/>
  <c r="E22" i="10"/>
  <c r="G21" i="10"/>
  <c r="E21" i="10"/>
  <c r="G20" i="10"/>
  <c r="E20" i="10"/>
  <c r="G19" i="10"/>
  <c r="E19" i="10"/>
  <c r="G18" i="10"/>
  <c r="E18" i="10"/>
  <c r="G11" i="10"/>
  <c r="E11" i="10"/>
  <c r="G10" i="10"/>
  <c r="E10" i="10"/>
  <c r="G3" i="10"/>
  <c r="G115" i="10" s="1"/>
  <c r="E3" i="10"/>
  <c r="E115" i="10" s="1"/>
  <c r="G17" i="10"/>
  <c r="E17" i="10"/>
  <c r="G16" i="10"/>
  <c r="E16" i="10"/>
  <c r="G15" i="10"/>
  <c r="E15" i="10"/>
  <c r="G14" i="10"/>
  <c r="E14" i="10"/>
  <c r="G13" i="10"/>
  <c r="E13" i="10"/>
  <c r="G12" i="10"/>
  <c r="E12" i="10"/>
  <c r="G9" i="10"/>
  <c r="E9" i="10"/>
  <c r="G8" i="10"/>
  <c r="E8" i="10"/>
  <c r="G7" i="10"/>
  <c r="E7" i="10"/>
  <c r="G6" i="10"/>
  <c r="E6" i="10"/>
  <c r="G5" i="10"/>
  <c r="E5" i="10"/>
  <c r="G4" i="10"/>
  <c r="E4" i="10"/>
  <c r="G104" i="19"/>
  <c r="E104" i="19"/>
  <c r="G103" i="19"/>
  <c r="E103" i="19"/>
  <c r="G102" i="19"/>
  <c r="E102" i="19"/>
  <c r="G101" i="19"/>
  <c r="E101" i="19"/>
  <c r="G100" i="19"/>
  <c r="E100" i="19"/>
  <c r="G99" i="19"/>
  <c r="E99" i="19"/>
  <c r="G98" i="19"/>
  <c r="E98" i="19"/>
  <c r="G97" i="19"/>
  <c r="E97" i="19"/>
  <c r="G96" i="19"/>
  <c r="E96" i="19"/>
  <c r="G95" i="19"/>
  <c r="E95" i="19"/>
  <c r="G94" i="19"/>
  <c r="E94" i="19"/>
  <c r="G93" i="19"/>
  <c r="E93" i="19"/>
  <c r="G92" i="19"/>
  <c r="E92" i="19"/>
  <c r="G91" i="19"/>
  <c r="E91" i="19"/>
  <c r="G90" i="19"/>
  <c r="E90" i="19"/>
  <c r="G89" i="19"/>
  <c r="E89" i="19"/>
  <c r="G88" i="19"/>
  <c r="E88" i="19"/>
  <c r="G87" i="19"/>
  <c r="E87" i="19"/>
  <c r="G86" i="19"/>
  <c r="E86" i="19"/>
  <c r="G85" i="19"/>
  <c r="E85" i="19"/>
  <c r="G84" i="19"/>
  <c r="E84" i="19"/>
  <c r="G83" i="19"/>
  <c r="E83" i="19"/>
  <c r="G82" i="19"/>
  <c r="E82" i="19"/>
  <c r="G81" i="19"/>
  <c r="E81" i="19"/>
  <c r="G80" i="19"/>
  <c r="E80" i="19"/>
  <c r="G79" i="19"/>
  <c r="E79" i="19"/>
  <c r="G78" i="19"/>
  <c r="E78" i="19"/>
  <c r="G77" i="19"/>
  <c r="E77" i="19"/>
  <c r="G76" i="19"/>
  <c r="E76" i="19"/>
  <c r="G75" i="19"/>
  <c r="E75" i="19"/>
  <c r="G74" i="19"/>
  <c r="E74" i="19"/>
  <c r="G73" i="19"/>
  <c r="E73" i="19"/>
  <c r="G72" i="19"/>
  <c r="E72" i="19"/>
  <c r="G71" i="19"/>
  <c r="E71" i="19"/>
  <c r="G70" i="19"/>
  <c r="E70" i="19"/>
  <c r="G69" i="19"/>
  <c r="E69" i="19"/>
  <c r="G68" i="19"/>
  <c r="E68" i="19"/>
  <c r="G67" i="19"/>
  <c r="E67" i="19"/>
  <c r="G66" i="19"/>
  <c r="E66" i="19"/>
  <c r="G65" i="19"/>
  <c r="E65" i="19"/>
  <c r="G64" i="19"/>
  <c r="E64" i="19"/>
  <c r="G63" i="19"/>
  <c r="E63" i="19"/>
  <c r="G62" i="19"/>
  <c r="E62" i="19"/>
  <c r="G61" i="19"/>
  <c r="E61" i="19"/>
  <c r="G60" i="19"/>
  <c r="E60" i="19"/>
  <c r="G59" i="19"/>
  <c r="E59" i="19"/>
  <c r="G58" i="19"/>
  <c r="E58" i="19"/>
  <c r="G57" i="19"/>
  <c r="E57" i="19"/>
  <c r="G56" i="19"/>
  <c r="E56" i="19"/>
  <c r="G55" i="19"/>
  <c r="E55" i="19"/>
  <c r="G54" i="19"/>
  <c r="E54" i="19"/>
  <c r="G53" i="19"/>
  <c r="E53" i="19"/>
  <c r="G52" i="19"/>
  <c r="E52" i="19"/>
  <c r="G51" i="19"/>
  <c r="E51" i="19"/>
  <c r="G50" i="19"/>
  <c r="E50" i="19"/>
  <c r="G49" i="19"/>
  <c r="E49" i="19"/>
  <c r="G48" i="19"/>
  <c r="E48" i="19"/>
  <c r="G47" i="19"/>
  <c r="E47" i="19"/>
  <c r="G46" i="19"/>
  <c r="E46" i="19"/>
  <c r="G45" i="19"/>
  <c r="E45" i="19"/>
  <c r="G44" i="19"/>
  <c r="E44" i="19"/>
  <c r="G43" i="19"/>
  <c r="E43" i="19"/>
  <c r="G42" i="19"/>
  <c r="E42" i="19"/>
  <c r="G41" i="19"/>
  <c r="E41" i="19"/>
  <c r="G40" i="19"/>
  <c r="E40" i="19"/>
  <c r="G39" i="19"/>
  <c r="E39" i="19"/>
  <c r="G38" i="19"/>
  <c r="E38" i="19"/>
  <c r="G37" i="19"/>
  <c r="E37" i="19"/>
  <c r="G36" i="19"/>
  <c r="E36" i="19"/>
  <c r="G35" i="19"/>
  <c r="E35" i="19"/>
  <c r="G34" i="19"/>
  <c r="E34" i="19"/>
  <c r="G33" i="19"/>
  <c r="E33" i="19"/>
  <c r="G32" i="19"/>
  <c r="E32" i="19"/>
  <c r="G31" i="19"/>
  <c r="E31" i="19"/>
  <c r="G30" i="19"/>
  <c r="E30" i="19"/>
  <c r="G29" i="19"/>
  <c r="E29" i="19"/>
  <c r="G28" i="19"/>
  <c r="E28" i="19"/>
  <c r="G27" i="19"/>
  <c r="E27" i="19"/>
  <c r="G26" i="19"/>
  <c r="E26" i="19"/>
  <c r="G25" i="19"/>
  <c r="E25" i="19"/>
  <c r="G24" i="19"/>
  <c r="E24" i="19"/>
  <c r="G23" i="19"/>
  <c r="E23" i="19"/>
  <c r="G22" i="19"/>
  <c r="E22" i="19"/>
  <c r="G21" i="19"/>
  <c r="E21" i="19"/>
  <c r="G20" i="19"/>
  <c r="E20" i="19"/>
  <c r="G19" i="19"/>
  <c r="E19" i="19"/>
  <c r="G18" i="19"/>
  <c r="E18" i="19"/>
  <c r="G17" i="19"/>
  <c r="E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G3" i="19"/>
  <c r="G105" i="19" s="1"/>
  <c r="E3" i="19"/>
  <c r="E105" i="19" s="1"/>
  <c r="G104" i="8"/>
  <c r="E104" i="8"/>
  <c r="G103" i="8"/>
  <c r="E103" i="8"/>
  <c r="G102" i="8"/>
  <c r="E102" i="8"/>
  <c r="G101" i="8"/>
  <c r="E101" i="8"/>
  <c r="G100" i="8"/>
  <c r="E100" i="8"/>
  <c r="G99" i="8"/>
  <c r="E99" i="8"/>
  <c r="G98" i="8"/>
  <c r="E98" i="8"/>
  <c r="G97" i="8"/>
  <c r="E97" i="8"/>
  <c r="G96" i="8"/>
  <c r="E96" i="8"/>
  <c r="G95" i="8"/>
  <c r="E95" i="8"/>
  <c r="G94" i="8"/>
  <c r="E94" i="8"/>
  <c r="G93" i="8"/>
  <c r="E93" i="8"/>
  <c r="G92" i="8"/>
  <c r="E92" i="8"/>
  <c r="G91" i="8"/>
  <c r="E91" i="8"/>
  <c r="G90" i="8"/>
  <c r="E90" i="8"/>
  <c r="G89" i="8"/>
  <c r="E89" i="8"/>
  <c r="G88" i="8"/>
  <c r="E88" i="8"/>
  <c r="G87" i="8"/>
  <c r="E87" i="8"/>
  <c r="G86" i="8"/>
  <c r="E86" i="8"/>
  <c r="G85" i="8"/>
  <c r="E85" i="8"/>
  <c r="G84" i="8"/>
  <c r="E84" i="8"/>
  <c r="G83" i="8"/>
  <c r="E83" i="8"/>
  <c r="G82" i="8"/>
  <c r="E82" i="8"/>
  <c r="G81" i="8"/>
  <c r="E81" i="8"/>
  <c r="G80" i="8"/>
  <c r="E80" i="8"/>
  <c r="G79" i="8"/>
  <c r="E79" i="8"/>
  <c r="G78" i="8"/>
  <c r="E78" i="8"/>
  <c r="G77" i="8"/>
  <c r="E77" i="8"/>
  <c r="G76" i="8"/>
  <c r="E76" i="8"/>
  <c r="G75" i="8"/>
  <c r="E75" i="8"/>
  <c r="G74" i="8"/>
  <c r="E74" i="8"/>
  <c r="G73" i="8"/>
  <c r="E73" i="8"/>
  <c r="G72" i="8"/>
  <c r="E72" i="8"/>
  <c r="G71" i="8"/>
  <c r="E71" i="8"/>
  <c r="G70" i="8"/>
  <c r="E70" i="8"/>
  <c r="G69" i="8"/>
  <c r="E69" i="8"/>
  <c r="G68" i="8"/>
  <c r="E68" i="8"/>
  <c r="G67" i="8"/>
  <c r="E67" i="8"/>
  <c r="G66" i="8"/>
  <c r="E66" i="8"/>
  <c r="G65" i="8"/>
  <c r="E65" i="8"/>
  <c r="G64" i="8"/>
  <c r="E64" i="8"/>
  <c r="G63" i="8"/>
  <c r="E63" i="8"/>
  <c r="G62" i="8"/>
  <c r="E62" i="8"/>
  <c r="G61" i="8"/>
  <c r="E61" i="8"/>
  <c r="G60" i="8"/>
  <c r="E60" i="8"/>
  <c r="G59" i="8"/>
  <c r="E59" i="8"/>
  <c r="G58" i="8"/>
  <c r="E58" i="8"/>
  <c r="G57" i="8"/>
  <c r="E57" i="8"/>
  <c r="G56" i="8"/>
  <c r="E56" i="8"/>
  <c r="G55" i="8"/>
  <c r="E55" i="8"/>
  <c r="G54" i="8"/>
  <c r="E54" i="8"/>
  <c r="G53" i="8"/>
  <c r="E53" i="8"/>
  <c r="G52" i="8"/>
  <c r="E52" i="8"/>
  <c r="G51" i="8"/>
  <c r="E51" i="8"/>
  <c r="G50" i="8"/>
  <c r="E50" i="8"/>
  <c r="G49" i="8"/>
  <c r="E49" i="8"/>
  <c r="G48" i="8"/>
  <c r="E48" i="8"/>
  <c r="G47" i="8"/>
  <c r="E47" i="8"/>
  <c r="G46" i="8"/>
  <c r="E46" i="8"/>
  <c r="G45" i="8"/>
  <c r="E45" i="8"/>
  <c r="G44" i="8"/>
  <c r="E44" i="8"/>
  <c r="G43" i="8"/>
  <c r="E43" i="8"/>
  <c r="G42" i="8"/>
  <c r="E42" i="8"/>
  <c r="G41" i="8"/>
  <c r="E41" i="8"/>
  <c r="G40" i="8"/>
  <c r="E40" i="8"/>
  <c r="G39" i="8"/>
  <c r="E39" i="8"/>
  <c r="G38" i="8"/>
  <c r="E38" i="8"/>
  <c r="G37" i="8"/>
  <c r="E37" i="8"/>
  <c r="G36" i="8"/>
  <c r="E36" i="8"/>
  <c r="G35" i="8"/>
  <c r="E35" i="8"/>
  <c r="G34" i="8"/>
  <c r="E34" i="8"/>
  <c r="G33" i="8"/>
  <c r="E33" i="8"/>
  <c r="G32" i="8"/>
  <c r="E32" i="8"/>
  <c r="G31" i="8"/>
  <c r="E31" i="8"/>
  <c r="G30" i="8"/>
  <c r="E30" i="8"/>
  <c r="G29" i="8"/>
  <c r="E29" i="8"/>
  <c r="G28" i="8"/>
  <c r="E28" i="8"/>
  <c r="G27" i="8"/>
  <c r="E27" i="8"/>
  <c r="G26" i="8"/>
  <c r="E26" i="8"/>
  <c r="G25" i="8"/>
  <c r="E25" i="8"/>
  <c r="G24" i="8"/>
  <c r="E24" i="8"/>
  <c r="G23" i="8"/>
  <c r="E23" i="8"/>
  <c r="G22" i="8"/>
  <c r="E22" i="8"/>
  <c r="G21" i="8"/>
  <c r="E21" i="8"/>
  <c r="G20" i="8"/>
  <c r="E20" i="8"/>
  <c r="G19" i="8"/>
  <c r="E19" i="8"/>
  <c r="G18" i="8"/>
  <c r="E18" i="8"/>
  <c r="G7" i="8"/>
  <c r="E7" i="8"/>
  <c r="G9" i="8"/>
  <c r="E9" i="8"/>
  <c r="G8" i="8"/>
  <c r="E8" i="8"/>
  <c r="G5" i="8"/>
  <c r="E5" i="8"/>
  <c r="G10" i="8"/>
  <c r="E10" i="8"/>
  <c r="F23" i="20" l="1"/>
  <c r="D24" i="20"/>
  <c r="D23" i="20"/>
  <c r="G17" i="8"/>
  <c r="G16" i="8"/>
  <c r="G15" i="8"/>
  <c r="G14" i="8"/>
  <c r="G13" i="8"/>
  <c r="G12" i="8"/>
  <c r="G11" i="8"/>
  <c r="G4" i="8"/>
  <c r="G6" i="8"/>
  <c r="G3" i="8"/>
  <c r="E4" i="8"/>
  <c r="E6" i="8"/>
  <c r="E11" i="8"/>
  <c r="E12" i="8"/>
  <c r="E13" i="8"/>
  <c r="E14" i="8"/>
  <c r="E15" i="8"/>
  <c r="E16" i="8"/>
  <c r="E17" i="8"/>
  <c r="E3" i="8"/>
  <c r="D25" i="20" l="1"/>
  <c r="G105" i="8"/>
  <c r="E105" i="8"/>
</calcChain>
</file>

<file path=xl/sharedStrings.xml><?xml version="1.0" encoding="utf-8"?>
<sst xmlns="http://schemas.openxmlformats.org/spreadsheetml/2006/main" count="1284" uniqueCount="135">
  <si>
    <t>FLOOR_NO</t>
  </si>
  <si>
    <t>UNIT_NO</t>
  </si>
  <si>
    <t>UNIT_CONFIGURATION</t>
  </si>
  <si>
    <t>CARPET AREA
(In Sqft)</t>
  </si>
  <si>
    <t>1201A</t>
  </si>
  <si>
    <t>1202A</t>
  </si>
  <si>
    <t>1203A</t>
  </si>
  <si>
    <t>1204A</t>
  </si>
  <si>
    <t>1205A</t>
  </si>
  <si>
    <t>1206A</t>
  </si>
  <si>
    <t>1207A</t>
  </si>
  <si>
    <t>1208A</t>
  </si>
  <si>
    <t>CARPET AREA
(In Sqmt)</t>
  </si>
  <si>
    <t>BALCONY AREA
(In Sqmt)</t>
  </si>
  <si>
    <t>BALCONY AREA
(In Sqft)</t>
  </si>
  <si>
    <t>TOWER-1</t>
  </si>
  <si>
    <t>1ST FLOOR</t>
  </si>
  <si>
    <t>2ND FLOOR</t>
  </si>
  <si>
    <t>3RD FLOOR</t>
  </si>
  <si>
    <t>4TH FLOOR</t>
  </si>
  <si>
    <t>5TH FLOOR</t>
  </si>
  <si>
    <t>6TH FLOOR</t>
  </si>
  <si>
    <t>7TH FLOOR</t>
  </si>
  <si>
    <t>9TH FLOOR</t>
  </si>
  <si>
    <t>10TH FLOOR</t>
  </si>
  <si>
    <t>11TH FLOOR</t>
  </si>
  <si>
    <t>12TH FLOOR</t>
  </si>
  <si>
    <t>14TH FLOOR</t>
  </si>
  <si>
    <t>Type 1P  (3BHK)</t>
  </si>
  <si>
    <t>Type  3P  (2BHK)</t>
  </si>
  <si>
    <t xml:space="preserve">Type  2P  (2BHK+ Store) </t>
  </si>
  <si>
    <t xml:space="preserve">Type  2  (2BHK+ Store) </t>
  </si>
  <si>
    <t>Type 1  (3BHK)</t>
  </si>
  <si>
    <t>Type  3  (2BHK)</t>
  </si>
  <si>
    <t>8TH FLOOR</t>
  </si>
  <si>
    <t>13TH FLOOR</t>
  </si>
  <si>
    <t>Type 1T  (3BHK)</t>
  </si>
  <si>
    <t>TOWER-8</t>
  </si>
  <si>
    <t>TOWER-2</t>
  </si>
  <si>
    <t>10th FLOOR</t>
  </si>
  <si>
    <t>11th FLOOR</t>
  </si>
  <si>
    <t>12th FLOOR</t>
  </si>
  <si>
    <t>13th FLOOR</t>
  </si>
  <si>
    <t>14th FLOOR</t>
  </si>
  <si>
    <t>TOWER-7</t>
  </si>
  <si>
    <t>TOWER-6</t>
  </si>
  <si>
    <t>TOWER-3</t>
  </si>
  <si>
    <t>TOWER-4</t>
  </si>
  <si>
    <t>Type 1T (3BHK)</t>
  </si>
  <si>
    <t>TOWER-5</t>
  </si>
  <si>
    <t>carpet Area</t>
  </si>
  <si>
    <t>Toatal salable area</t>
  </si>
  <si>
    <t>Total Plot Area</t>
  </si>
  <si>
    <t>Permissible- Commercial</t>
  </si>
  <si>
    <t>Permissible- Residential</t>
  </si>
  <si>
    <t>Permissible FAR on Commercial</t>
  </si>
  <si>
    <t>Commercial FAR Area</t>
  </si>
  <si>
    <t>IGBC Gold Green Rating 12% extra for Commercial</t>
  </si>
  <si>
    <t>acres</t>
  </si>
  <si>
    <t>sq. mtr.</t>
  </si>
  <si>
    <t>acre</t>
  </si>
  <si>
    <t>Total Permissible FAR for Commercial</t>
  </si>
  <si>
    <t>Permissible FAR on Residential</t>
  </si>
  <si>
    <t>Total Permissible FAR for Residential</t>
  </si>
  <si>
    <t>Ground Coverage for Commercial</t>
  </si>
  <si>
    <t>Covered Area for Residential</t>
  </si>
  <si>
    <t>Ground Coverage for Residential</t>
  </si>
  <si>
    <t>Permissible/Required</t>
  </si>
  <si>
    <t>Proposed</t>
  </si>
  <si>
    <t>Particulars</t>
  </si>
  <si>
    <t>Figure</t>
  </si>
  <si>
    <t>Unit</t>
  </si>
  <si>
    <t>Total Ground Coverage (Residential + Commercial + Aanganwadi)</t>
  </si>
  <si>
    <t>Total Built-up Area (FAR + Commercial +Aanganwadi + Community + Mumty)</t>
  </si>
  <si>
    <t>No. of Units</t>
  </si>
  <si>
    <t>849-1018</t>
  </si>
  <si>
    <t>PPA</t>
  </si>
  <si>
    <t>Units</t>
  </si>
  <si>
    <t>Occupancy per Dwelling Unit</t>
  </si>
  <si>
    <t>Person per Unit</t>
  </si>
  <si>
    <t>Total Population</t>
  </si>
  <si>
    <t>Green Area</t>
  </si>
  <si>
    <t>Density</t>
  </si>
  <si>
    <t>4242-5091</t>
  </si>
  <si>
    <t>750-900</t>
  </si>
  <si>
    <t>Persons</t>
  </si>
  <si>
    <t>%</t>
  </si>
  <si>
    <t>% of the plot</t>
  </si>
  <si>
    <t>Aanganwadi</t>
  </si>
  <si>
    <t>Total Parking Area</t>
  </si>
  <si>
    <t>Sr. No.</t>
  </si>
  <si>
    <t>Grand Total</t>
  </si>
  <si>
    <t xml:space="preserve">Type 2  (2BHK+ Store) </t>
  </si>
  <si>
    <t xml:space="preserve">Type 2P  (2BHK+ Store) </t>
  </si>
  <si>
    <t>Type 3  (2BHK)</t>
  </si>
  <si>
    <t>Type 3P  (2BHK)</t>
  </si>
  <si>
    <t>Tower-1</t>
  </si>
  <si>
    <t>Tower-2</t>
  </si>
  <si>
    <t>Tower-3</t>
  </si>
  <si>
    <t>Tower-4</t>
  </si>
  <si>
    <t>Tower-5</t>
  </si>
  <si>
    <t>Tower-6</t>
  </si>
  <si>
    <t>Tower-7</t>
  </si>
  <si>
    <t>Tower-8</t>
  </si>
  <si>
    <t>Total</t>
  </si>
  <si>
    <t>Type</t>
  </si>
  <si>
    <t>Carpert Area
(in ft2)</t>
  </si>
  <si>
    <t>Balcony Area (in ft2)</t>
  </si>
  <si>
    <t>Tower No.</t>
  </si>
  <si>
    <t>Unit Type</t>
  </si>
  <si>
    <t>Total Carpet Area
(in m2)</t>
  </si>
  <si>
    <t>Balcony / Terrace Area
(in m2)</t>
  </si>
  <si>
    <t>Carpet Area
(in m2)</t>
  </si>
  <si>
    <t>Total-1</t>
  </si>
  <si>
    <t>Total-8</t>
  </si>
  <si>
    <t>Total-7</t>
  </si>
  <si>
    <t>Total-6</t>
  </si>
  <si>
    <t>Total-5</t>
  </si>
  <si>
    <t>Total-4</t>
  </si>
  <si>
    <t>Total-3</t>
  </si>
  <si>
    <t>Total-2</t>
  </si>
  <si>
    <t>\</t>
  </si>
  <si>
    <t>Total No. of Units</t>
  </si>
  <si>
    <t>Rate per Unit</t>
  </si>
  <si>
    <t>Fair Market Value of all the Units</t>
  </si>
  <si>
    <t>Rate on Carpet Area
(per m2)</t>
  </si>
  <si>
    <t>Rate on Balcony 
(per m2)</t>
  </si>
  <si>
    <t>Land Cost</t>
  </si>
  <si>
    <t>Guideline</t>
  </si>
  <si>
    <t>Market</t>
  </si>
  <si>
    <t>Residential</t>
  </si>
  <si>
    <t>As per RERA</t>
  </si>
  <si>
    <t>LAND Cost</t>
  </si>
  <si>
    <t>Structure</t>
  </si>
  <si>
    <t>Additional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</si>
</sst>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* #,##0.0_ ;_ * \-#,##0.0_ ;_ * &quot;-&quot;??_ ;_ @_ "/>
    <numFmt numFmtId="166" formatCode="_ * #,##0_ ;_ * \-#,##0_ ;_ * &quot;-&quot;??_ ;_ @_ "/>
    <numFmt numFmtId="167" formatCode="_ * #,##0.000_ ;_ * \-#,##0.000_ ;_ * &quot;-&quot;??_ ;_ @_ "/>
    <numFmt numFmtId="171" formatCode="_ &quot;₹&quot;\ * #,##0_ ;_ &quot;₹&quot;\ * \-#,##0_ ;_ &quot;₹&quot;\ * &quot;-&quot;??_ ;_ @_ "/>
  </numFmts>
  <fonts count="31" x14ac:knownFonts="1">
    <font>
      <sz val="12"/>
      <name val="Times New Roman"/>
      <family val="1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3"/>
      <color indexed="56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Palatino Linotype"/>
      <family val="1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2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2" fillId="20" borderId="1" applyNumberFormat="0" applyProtection="0">
      <alignment vertical="center"/>
    </xf>
    <xf numFmtId="0" fontId="9" fillId="21" borderId="2" applyNumberFormat="0" applyProtection="0">
      <alignment vertical="center"/>
    </xf>
    <xf numFmtId="0" fontId="19" fillId="0" borderId="0"/>
    <xf numFmtId="0" fontId="11" fillId="0" borderId="0" applyNumberFormat="0" applyFill="0" applyBorder="0" applyProtection="0">
      <alignment vertical="center"/>
    </xf>
    <xf numFmtId="0" fontId="6" fillId="4" borderId="0" applyNumberFormat="0" applyBorder="0" applyProtection="0">
      <alignment vertical="center"/>
    </xf>
    <xf numFmtId="0" fontId="12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3" fillId="0" borderId="5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7" borderId="1" applyNumberFormat="0" applyProtection="0">
      <alignment vertical="center"/>
    </xf>
    <xf numFmtId="0" fontId="15" fillId="0" borderId="6" applyNumberFormat="0" applyFill="0" applyProtection="0">
      <alignment vertical="center"/>
    </xf>
    <xf numFmtId="0" fontId="16" fillId="22" borderId="0" applyNumberFormat="0" applyBorder="0" applyProtection="0">
      <alignment vertical="center"/>
    </xf>
    <xf numFmtId="0" fontId="20" fillId="0" borderId="0"/>
    <xf numFmtId="0" fontId="22" fillId="0" borderId="0"/>
    <xf numFmtId="0" fontId="18" fillId="23" borderId="7" applyNumberFormat="0" applyProtection="0">
      <alignment vertical="center"/>
    </xf>
    <xf numFmtId="0" fontId="7" fillId="20" borderId="8" applyNumberForma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7" fillId="0" borderId="9" applyNumberFormat="0" applyFill="0" applyProtection="0">
      <alignment vertical="center"/>
    </xf>
    <xf numFmtId="0" fontId="5" fillId="0" borderId="0" applyNumberFormat="0" applyFill="0" applyBorder="0" applyProtection="0">
      <alignment vertical="center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0" fontId="21" fillId="25" borderId="10" xfId="0" applyFont="1" applyFill="1" applyBorder="1" applyAlignment="1">
      <alignment horizontal="center" vertical="center"/>
    </xf>
    <xf numFmtId="0" fontId="23" fillId="25" borderId="10" xfId="39" applyFont="1" applyFill="1" applyBorder="1" applyAlignment="1">
      <alignment horizontal="center" vertical="center"/>
    </xf>
    <xf numFmtId="0" fontId="23" fillId="25" borderId="10" xfId="39" applyFont="1" applyFill="1" applyBorder="1" applyAlignment="1">
      <alignment horizontal="center"/>
    </xf>
    <xf numFmtId="0" fontId="0" fillId="0" borderId="0" xfId="0" applyBorder="1">
      <alignment vertical="center"/>
    </xf>
    <xf numFmtId="164" fontId="21" fillId="25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30" borderId="10" xfId="0" applyFill="1" applyBorder="1" applyAlignment="1">
      <alignment vertical="center" wrapText="1"/>
    </xf>
    <xf numFmtId="0" fontId="0" fillId="30" borderId="10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/>
    </xf>
    <xf numFmtId="0" fontId="0" fillId="26" borderId="10" xfId="0" applyFill="1" applyBorder="1" applyAlignment="1">
      <alignment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7" borderId="10" xfId="0" applyFill="1" applyBorder="1" applyAlignment="1">
      <alignment vertical="center" wrapText="1"/>
    </xf>
    <xf numFmtId="0" fontId="0" fillId="27" borderId="10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/>
    </xf>
    <xf numFmtId="0" fontId="0" fillId="28" borderId="10" xfId="0" applyFill="1" applyBorder="1" applyAlignment="1">
      <alignment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1" borderId="10" xfId="0" applyFill="1" applyBorder="1" applyAlignment="1">
      <alignment horizontal="center" vertical="center"/>
    </xf>
    <xf numFmtId="0" fontId="0" fillId="31" borderId="10" xfId="0" applyFill="1" applyBorder="1" applyAlignment="1">
      <alignment vertical="center" wrapText="1"/>
    </xf>
    <xf numFmtId="0" fontId="0" fillId="31" borderId="10" xfId="0" applyFill="1" applyBorder="1" applyAlignment="1">
      <alignment horizontal="center" vertical="center" wrapText="1"/>
    </xf>
    <xf numFmtId="2" fontId="0" fillId="0" borderId="0" xfId="0" applyNumberFormat="1">
      <alignment vertical="center"/>
    </xf>
    <xf numFmtId="0" fontId="25" fillId="0" borderId="0" xfId="0" applyFont="1">
      <alignment vertical="center"/>
    </xf>
    <xf numFmtId="167" fontId="25" fillId="0" borderId="0" xfId="45" applyNumberFormat="1" applyFont="1" applyAlignment="1">
      <alignment vertical="center"/>
    </xf>
    <xf numFmtId="43" fontId="25" fillId="0" borderId="0" xfId="45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167" fontId="25" fillId="0" borderId="10" xfId="45" applyNumberFormat="1" applyFont="1" applyBorder="1" applyAlignment="1">
      <alignment vertical="center"/>
    </xf>
    <xf numFmtId="0" fontId="25" fillId="0" borderId="10" xfId="0" applyFont="1" applyBorder="1">
      <alignment vertical="center"/>
    </xf>
    <xf numFmtId="0" fontId="26" fillId="39" borderId="10" xfId="0" applyFont="1" applyFill="1" applyBorder="1" applyAlignment="1">
      <alignment vertical="center" wrapText="1"/>
    </xf>
    <xf numFmtId="167" fontId="26" fillId="39" borderId="10" xfId="45" applyNumberFormat="1" applyFont="1" applyFill="1" applyBorder="1" applyAlignment="1">
      <alignment vertical="center"/>
    </xf>
    <xf numFmtId="0" fontId="26" fillId="39" borderId="10" xfId="0" applyFont="1" applyFill="1" applyBorder="1">
      <alignment vertical="center"/>
    </xf>
    <xf numFmtId="166" fontId="25" fillId="0" borderId="10" xfId="45" applyNumberFormat="1" applyFont="1" applyBorder="1" applyAlignment="1">
      <alignment vertical="center"/>
    </xf>
    <xf numFmtId="0" fontId="27" fillId="40" borderId="10" xfId="0" applyFont="1" applyFill="1" applyBorder="1" applyAlignment="1">
      <alignment horizontal="center" vertical="center" wrapText="1"/>
    </xf>
    <xf numFmtId="167" fontId="27" fillId="40" borderId="10" xfId="45" applyNumberFormat="1" applyFont="1" applyFill="1" applyBorder="1" applyAlignment="1">
      <alignment horizontal="center" vertical="center"/>
    </xf>
    <xf numFmtId="0" fontId="27" fillId="40" borderId="10" xfId="0" applyFont="1" applyFill="1" applyBorder="1" applyAlignment="1">
      <alignment horizontal="center" vertical="center"/>
    </xf>
    <xf numFmtId="165" fontId="25" fillId="0" borderId="10" xfId="45" applyNumberFormat="1" applyFont="1" applyBorder="1" applyAlignment="1">
      <alignment vertical="center"/>
    </xf>
    <xf numFmtId="43" fontId="25" fillId="0" borderId="10" xfId="45" applyNumberFormat="1" applyFont="1" applyBorder="1" applyAlignment="1">
      <alignment vertical="center"/>
    </xf>
    <xf numFmtId="0" fontId="24" fillId="29" borderId="10" xfId="0" applyFont="1" applyFill="1" applyBorder="1" applyAlignment="1">
      <alignment horizontal="center" vertical="center"/>
    </xf>
    <xf numFmtId="0" fontId="23" fillId="25" borderId="10" xfId="39" applyFont="1" applyFill="1" applyBorder="1" applyAlignment="1">
      <alignment horizontal="center" vertical="center" wrapText="1"/>
    </xf>
    <xf numFmtId="0" fontId="24" fillId="32" borderId="10" xfId="0" applyFont="1" applyFill="1" applyBorder="1" applyAlignment="1">
      <alignment horizontal="center" vertical="center"/>
    </xf>
    <xf numFmtId="0" fontId="24" fillId="36" borderId="10" xfId="0" applyFont="1" applyFill="1" applyBorder="1" applyAlignment="1">
      <alignment horizontal="center" vertical="center"/>
    </xf>
    <xf numFmtId="0" fontId="24" fillId="37" borderId="10" xfId="0" applyFont="1" applyFill="1" applyBorder="1" applyAlignment="1">
      <alignment horizontal="center" vertical="center"/>
    </xf>
    <xf numFmtId="0" fontId="24" fillId="38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45" applyFont="1" applyAlignment="1">
      <alignment vertical="center"/>
    </xf>
    <xf numFmtId="166" fontId="0" fillId="0" borderId="0" xfId="45" applyNumberFormat="1" applyFont="1" applyAlignment="1">
      <alignment vertical="center"/>
    </xf>
    <xf numFmtId="166" fontId="0" fillId="0" borderId="0" xfId="0" applyNumberFormat="1">
      <alignment vertical="center"/>
    </xf>
    <xf numFmtId="166" fontId="26" fillId="0" borderId="0" xfId="45" applyNumberFormat="1" applyFont="1" applyAlignment="1">
      <alignment vertical="center"/>
    </xf>
    <xf numFmtId="0" fontId="28" fillId="41" borderId="10" xfId="0" applyFont="1" applyFill="1" applyBorder="1" applyAlignment="1">
      <alignment horizontal="center" vertical="center"/>
    </xf>
    <xf numFmtId="166" fontId="20" fillId="0" borderId="10" xfId="45" applyNumberFormat="1" applyFont="1" applyBorder="1" applyAlignment="1">
      <alignment vertical="center"/>
    </xf>
    <xf numFmtId="166" fontId="29" fillId="0" borderId="10" xfId="45" applyNumberFormat="1" applyFont="1" applyBorder="1" applyAlignment="1">
      <alignment vertical="center"/>
    </xf>
    <xf numFmtId="0" fontId="30" fillId="42" borderId="10" xfId="0" applyFont="1" applyFill="1" applyBorder="1" applyAlignment="1">
      <alignment horizontal="center" vertical="center"/>
    </xf>
    <xf numFmtId="0" fontId="28" fillId="41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8" fillId="41" borderId="1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166" fontId="30" fillId="42" borderId="10" xfId="0" applyNumberFormat="1" applyFont="1" applyFill="1" applyBorder="1">
      <alignment vertical="center"/>
    </xf>
    <xf numFmtId="0" fontId="2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0" xfId="0" applyFont="1" applyBorder="1">
      <alignment vertical="center"/>
    </xf>
    <xf numFmtId="43" fontId="20" fillId="0" borderId="10" xfId="45" applyFont="1" applyBorder="1" applyAlignment="1">
      <alignment vertical="center"/>
    </xf>
    <xf numFmtId="166" fontId="20" fillId="0" borderId="0" xfId="0" applyNumberFormat="1" applyFont="1">
      <alignment vertical="center"/>
    </xf>
    <xf numFmtId="166" fontId="29" fillId="0" borderId="0" xfId="0" applyNumberFormat="1" applyFont="1">
      <alignment vertical="center"/>
    </xf>
    <xf numFmtId="43" fontId="28" fillId="41" borderId="10" xfId="45" applyFont="1" applyFill="1" applyBorder="1" applyAlignment="1">
      <alignment horizontal="center" vertical="center" wrapText="1"/>
    </xf>
    <xf numFmtId="43" fontId="20" fillId="0" borderId="0" xfId="45" applyFont="1" applyAlignment="1">
      <alignment vertical="center"/>
    </xf>
    <xf numFmtId="166" fontId="28" fillId="41" borderId="10" xfId="45" applyNumberFormat="1" applyFont="1" applyFill="1" applyBorder="1" applyAlignment="1">
      <alignment horizontal="center" vertical="center" wrapText="1"/>
    </xf>
    <xf numFmtId="166" fontId="30" fillId="42" borderId="10" xfId="45" applyNumberFormat="1" applyFont="1" applyFill="1" applyBorder="1" applyAlignment="1">
      <alignment vertical="center"/>
    </xf>
    <xf numFmtId="166" fontId="20" fillId="0" borderId="0" xfId="45" applyNumberFormat="1" applyFont="1" applyAlignment="1">
      <alignment vertical="center"/>
    </xf>
    <xf numFmtId="43" fontId="30" fillId="42" borderId="10" xfId="45" applyFont="1" applyFill="1" applyBorder="1" applyAlignment="1">
      <alignment horizontal="center" vertical="center"/>
    </xf>
    <xf numFmtId="43" fontId="20" fillId="0" borderId="0" xfId="0" applyNumberFormat="1" applyFont="1">
      <alignment vertical="center"/>
    </xf>
    <xf numFmtId="0" fontId="28" fillId="41" borderId="10" xfId="0" applyFont="1" applyFill="1" applyBorder="1">
      <alignment vertical="center"/>
    </xf>
    <xf numFmtId="166" fontId="28" fillId="41" borderId="10" xfId="45" applyNumberFormat="1" applyFont="1" applyFill="1" applyBorder="1" applyAlignment="1">
      <alignment vertical="center"/>
    </xf>
    <xf numFmtId="43" fontId="28" fillId="41" borderId="10" xfId="45" applyFont="1" applyFill="1" applyBorder="1" applyAlignment="1">
      <alignment vertical="center" wrapText="1"/>
    </xf>
    <xf numFmtId="0" fontId="28" fillId="41" borderId="10" xfId="0" applyFont="1" applyFill="1" applyBorder="1" applyAlignment="1">
      <alignment vertical="center" wrapText="1"/>
    </xf>
    <xf numFmtId="43" fontId="29" fillId="42" borderId="10" xfId="45" applyFont="1" applyFill="1" applyBorder="1" applyAlignment="1">
      <alignment vertical="center"/>
    </xf>
    <xf numFmtId="0" fontId="29" fillId="42" borderId="10" xfId="0" applyFont="1" applyFill="1" applyBorder="1">
      <alignment vertical="center"/>
    </xf>
    <xf numFmtId="166" fontId="29" fillId="42" borderId="10" xfId="45" applyNumberFormat="1" applyFont="1" applyFill="1" applyBorder="1" applyAlignment="1">
      <alignment vertical="center"/>
    </xf>
    <xf numFmtId="0" fontId="29" fillId="43" borderId="10" xfId="0" applyFont="1" applyFill="1" applyBorder="1">
      <alignment vertical="center"/>
    </xf>
    <xf numFmtId="166" fontId="29" fillId="43" borderId="10" xfId="45" applyNumberFormat="1" applyFont="1" applyFill="1" applyBorder="1" applyAlignment="1">
      <alignment vertical="center"/>
    </xf>
    <xf numFmtId="43" fontId="29" fillId="43" borderId="10" xfId="45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43" fontId="0" fillId="0" borderId="0" xfId="45" applyNumberFormat="1" applyFont="1" applyAlignment="1">
      <alignment vertical="center"/>
    </xf>
    <xf numFmtId="166" fontId="30" fillId="42" borderId="14" xfId="45" applyNumberFormat="1" applyFont="1" applyFill="1" applyBorder="1" applyAlignment="1">
      <alignment vertical="center"/>
    </xf>
    <xf numFmtId="171" fontId="20" fillId="0" borderId="10" xfId="46" applyNumberFormat="1" applyFont="1" applyBorder="1" applyAlignment="1">
      <alignment vertical="center"/>
    </xf>
    <xf numFmtId="166" fontId="29" fillId="42" borderId="10" xfId="0" applyNumberFormat="1" applyFont="1" applyFill="1" applyBorder="1">
      <alignment vertical="center"/>
    </xf>
    <xf numFmtId="171" fontId="29" fillId="42" borderId="10" xfId="46" applyNumberFormat="1" applyFont="1" applyFill="1" applyBorder="1" applyAlignment="1">
      <alignment vertical="center"/>
    </xf>
    <xf numFmtId="3" fontId="0" fillId="0" borderId="0" xfId="0" applyNumberFormat="1">
      <alignment vertical="center"/>
    </xf>
    <xf numFmtId="3" fontId="20" fillId="0" borderId="0" xfId="0" applyNumberFormat="1" applyFo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4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E74"/>
  <sheetViews>
    <sheetView topLeftCell="P22" zoomScaleNormal="100" workbookViewId="0">
      <selection activeCell="V40" sqref="V40"/>
    </sheetView>
  </sheetViews>
  <sheetFormatPr defaultRowHeight="12.75" x14ac:dyDescent="0.25"/>
  <cols>
    <col min="1" max="1" width="19.25" style="70" bestFit="1" customWidth="1"/>
    <col min="2" max="2" width="7.375" style="67" bestFit="1" customWidth="1"/>
    <col min="3" max="3" width="6.75" style="67" bestFit="1" customWidth="1"/>
    <col min="4" max="4" width="7.25" style="67" bestFit="1" customWidth="1"/>
    <col min="5" max="5" width="7.125" style="67" bestFit="1" customWidth="1"/>
    <col min="6" max="6" width="11.875" style="67" bestFit="1" customWidth="1"/>
    <col min="7" max="7" width="20.75" style="67" customWidth="1"/>
    <col min="8" max="8" width="8.125" style="79" bestFit="1" customWidth="1"/>
    <col min="9" max="9" width="7.25" style="67" hidden="1" customWidth="1"/>
    <col min="10" max="10" width="6.75" style="76" bestFit="1" customWidth="1"/>
    <col min="11" max="11" width="0" style="67" hidden="1" customWidth="1"/>
    <col min="12" max="12" width="12.375" style="67" customWidth="1"/>
    <col min="13" max="13" width="9.875" style="76" customWidth="1"/>
    <col min="14" max="14" width="9" style="67"/>
    <col min="15" max="15" width="20.875" style="67" customWidth="1"/>
    <col min="16" max="17" width="9" style="67"/>
    <col min="18" max="19" width="11.25" style="67" bestFit="1" customWidth="1"/>
    <col min="20" max="20" width="10.375" style="67" bestFit="1" customWidth="1"/>
    <col min="21" max="21" width="15.125" style="67" bestFit="1" customWidth="1"/>
    <col min="22" max="22" width="16.375" style="67" bestFit="1" customWidth="1"/>
    <col min="23" max="23" width="12.625" style="67" bestFit="1" customWidth="1"/>
    <col min="24" max="28" width="9" style="67"/>
    <col min="29" max="29" width="15" style="67" bestFit="1" customWidth="1"/>
    <col min="30" max="30" width="9" style="67"/>
    <col min="31" max="31" width="15" style="67" bestFit="1" customWidth="1"/>
    <col min="32" max="16384" width="9" style="67"/>
  </cols>
  <sheetData>
    <row r="8" spans="1:22" s="66" customFormat="1" ht="25.5" x14ac:dyDescent="0.25">
      <c r="A8" s="69"/>
      <c r="B8" s="63" t="s">
        <v>105</v>
      </c>
      <c r="C8" s="63" t="s">
        <v>32</v>
      </c>
      <c r="D8" s="63" t="s">
        <v>28</v>
      </c>
      <c r="E8" s="63" t="s">
        <v>36</v>
      </c>
      <c r="F8" s="63" t="s">
        <v>92</v>
      </c>
      <c r="G8" s="63" t="s">
        <v>93</v>
      </c>
      <c r="H8" s="77" t="s">
        <v>94</v>
      </c>
      <c r="I8" s="63" t="s">
        <v>95</v>
      </c>
      <c r="J8" s="80" t="s">
        <v>104</v>
      </c>
      <c r="M8" s="75" t="s">
        <v>105</v>
      </c>
      <c r="N8" s="59" t="s">
        <v>96</v>
      </c>
      <c r="O8" s="59" t="s">
        <v>97</v>
      </c>
      <c r="P8" s="59" t="s">
        <v>98</v>
      </c>
      <c r="Q8" s="59" t="s">
        <v>99</v>
      </c>
      <c r="R8" s="59" t="s">
        <v>100</v>
      </c>
      <c r="S8" s="59" t="s">
        <v>101</v>
      </c>
      <c r="T8" s="59" t="s">
        <v>102</v>
      </c>
      <c r="U8" s="59" t="s">
        <v>103</v>
      </c>
    </row>
    <row r="9" spans="1:22" ht="25.5" x14ac:dyDescent="0.25">
      <c r="B9" s="59" t="s">
        <v>96</v>
      </c>
      <c r="C9" s="60">
        <v>50</v>
      </c>
      <c r="D9" s="60">
        <v>4</v>
      </c>
      <c r="E9" s="60">
        <v>2</v>
      </c>
      <c r="F9" s="60">
        <v>16</v>
      </c>
      <c r="G9" s="60">
        <v>2</v>
      </c>
      <c r="H9" s="60">
        <v>26</v>
      </c>
      <c r="I9" s="60">
        <v>2</v>
      </c>
      <c r="J9" s="61">
        <f>SUM(C9:I9)</f>
        <v>102</v>
      </c>
      <c r="M9" s="75" t="s">
        <v>32</v>
      </c>
      <c r="N9" s="60">
        <v>50</v>
      </c>
      <c r="O9" s="60">
        <v>52</v>
      </c>
      <c r="P9" s="60">
        <v>52</v>
      </c>
      <c r="Q9" s="60">
        <v>50</v>
      </c>
      <c r="R9" s="60">
        <v>50</v>
      </c>
      <c r="S9" s="60">
        <v>52</v>
      </c>
      <c r="T9" s="60">
        <v>52</v>
      </c>
      <c r="U9" s="60">
        <v>50</v>
      </c>
      <c r="V9" s="73">
        <f>SUM(N9:U9)</f>
        <v>408</v>
      </c>
    </row>
    <row r="10" spans="1:22" ht="25.5" x14ac:dyDescent="0.25">
      <c r="B10" s="59" t="s">
        <v>97</v>
      </c>
      <c r="C10" s="60">
        <v>52</v>
      </c>
      <c r="D10" s="60">
        <v>4</v>
      </c>
      <c r="E10" s="60">
        <v>0</v>
      </c>
      <c r="F10" s="60">
        <v>0</v>
      </c>
      <c r="G10" s="60">
        <v>0</v>
      </c>
      <c r="H10" s="60">
        <v>52</v>
      </c>
      <c r="I10" s="60">
        <v>4</v>
      </c>
      <c r="J10" s="61">
        <f t="shared" ref="J10:J17" si="0">SUM(C10:I10)</f>
        <v>112</v>
      </c>
      <c r="M10" s="75" t="s">
        <v>28</v>
      </c>
      <c r="N10" s="60">
        <v>4</v>
      </c>
      <c r="O10" s="60">
        <v>4</v>
      </c>
      <c r="P10" s="60">
        <v>4</v>
      </c>
      <c r="Q10" s="60">
        <v>4</v>
      </c>
      <c r="R10" s="60">
        <v>4</v>
      </c>
      <c r="S10" s="60">
        <v>4</v>
      </c>
      <c r="T10" s="60">
        <v>4</v>
      </c>
      <c r="U10" s="60">
        <v>4</v>
      </c>
      <c r="V10" s="73">
        <f t="shared" ref="V10:V15" si="1">SUM(N10:U10)</f>
        <v>32</v>
      </c>
    </row>
    <row r="11" spans="1:22" ht="25.5" x14ac:dyDescent="0.25">
      <c r="B11" s="59" t="s">
        <v>98</v>
      </c>
      <c r="C11" s="60">
        <v>52</v>
      </c>
      <c r="D11" s="60">
        <v>4</v>
      </c>
      <c r="E11" s="60">
        <v>0</v>
      </c>
      <c r="F11" s="60">
        <v>0</v>
      </c>
      <c r="G11" s="60">
        <v>0</v>
      </c>
      <c r="H11" s="60">
        <v>52</v>
      </c>
      <c r="I11" s="60">
        <v>4</v>
      </c>
      <c r="J11" s="61">
        <f t="shared" si="0"/>
        <v>112</v>
      </c>
      <c r="M11" s="75" t="s">
        <v>36</v>
      </c>
      <c r="N11" s="60">
        <v>2</v>
      </c>
      <c r="O11" s="60">
        <v>0</v>
      </c>
      <c r="P11" s="60">
        <v>0</v>
      </c>
      <c r="Q11" s="60">
        <v>2</v>
      </c>
      <c r="R11" s="60">
        <v>2</v>
      </c>
      <c r="S11" s="60">
        <v>0</v>
      </c>
      <c r="T11" s="60">
        <v>0</v>
      </c>
      <c r="U11" s="60">
        <v>2</v>
      </c>
      <c r="V11" s="73">
        <f t="shared" si="1"/>
        <v>8</v>
      </c>
    </row>
    <row r="12" spans="1:22" ht="38.25" x14ac:dyDescent="0.25">
      <c r="B12" s="59" t="s">
        <v>99</v>
      </c>
      <c r="C12" s="60">
        <v>50</v>
      </c>
      <c r="D12" s="60">
        <v>4</v>
      </c>
      <c r="E12" s="60">
        <v>2</v>
      </c>
      <c r="F12" s="60">
        <v>16</v>
      </c>
      <c r="G12" s="60">
        <v>2</v>
      </c>
      <c r="H12" s="60">
        <v>26</v>
      </c>
      <c r="I12" s="60">
        <v>2</v>
      </c>
      <c r="J12" s="61">
        <f t="shared" si="0"/>
        <v>102</v>
      </c>
      <c r="M12" s="75" t="s">
        <v>92</v>
      </c>
      <c r="N12" s="60">
        <v>16</v>
      </c>
      <c r="O12" s="60">
        <v>0</v>
      </c>
      <c r="P12" s="60">
        <v>0</v>
      </c>
      <c r="Q12" s="60">
        <v>16</v>
      </c>
      <c r="R12" s="60">
        <v>16</v>
      </c>
      <c r="S12" s="60">
        <v>0</v>
      </c>
      <c r="T12" s="60">
        <v>0</v>
      </c>
      <c r="U12" s="60">
        <v>16</v>
      </c>
      <c r="V12" s="73">
        <f t="shared" si="1"/>
        <v>64</v>
      </c>
    </row>
    <row r="13" spans="1:22" ht="38.25" x14ac:dyDescent="0.25">
      <c r="B13" s="59" t="s">
        <v>100</v>
      </c>
      <c r="C13" s="60">
        <v>50</v>
      </c>
      <c r="D13" s="60">
        <v>4</v>
      </c>
      <c r="E13" s="60">
        <v>2</v>
      </c>
      <c r="F13" s="60">
        <v>16</v>
      </c>
      <c r="G13" s="60">
        <v>2</v>
      </c>
      <c r="H13" s="60">
        <v>26</v>
      </c>
      <c r="I13" s="60">
        <v>2</v>
      </c>
      <c r="J13" s="61">
        <f t="shared" si="0"/>
        <v>102</v>
      </c>
      <c r="M13" s="75" t="s">
        <v>93</v>
      </c>
      <c r="N13" s="60">
        <v>2</v>
      </c>
      <c r="O13" s="60">
        <v>0</v>
      </c>
      <c r="P13" s="60">
        <v>0</v>
      </c>
      <c r="Q13" s="60">
        <v>2</v>
      </c>
      <c r="R13" s="60">
        <v>2</v>
      </c>
      <c r="S13" s="60">
        <v>0</v>
      </c>
      <c r="T13" s="60">
        <v>0</v>
      </c>
      <c r="U13" s="60">
        <v>2</v>
      </c>
      <c r="V13" s="73">
        <f t="shared" si="1"/>
        <v>8</v>
      </c>
    </row>
    <row r="14" spans="1:22" ht="25.5" x14ac:dyDescent="0.25">
      <c r="B14" s="59" t="s">
        <v>101</v>
      </c>
      <c r="C14" s="60">
        <v>52</v>
      </c>
      <c r="D14" s="60">
        <v>4</v>
      </c>
      <c r="E14" s="60">
        <v>0</v>
      </c>
      <c r="F14" s="60">
        <v>0</v>
      </c>
      <c r="G14" s="60">
        <v>0</v>
      </c>
      <c r="H14" s="60">
        <v>52</v>
      </c>
      <c r="I14" s="60">
        <v>4</v>
      </c>
      <c r="J14" s="61">
        <f t="shared" si="0"/>
        <v>112</v>
      </c>
      <c r="M14" s="75" t="s">
        <v>94</v>
      </c>
      <c r="N14" s="60">
        <v>26</v>
      </c>
      <c r="O14" s="60">
        <v>52</v>
      </c>
      <c r="P14" s="60">
        <v>52</v>
      </c>
      <c r="Q14" s="60">
        <v>26</v>
      </c>
      <c r="R14" s="60">
        <v>26</v>
      </c>
      <c r="S14" s="60">
        <v>52</v>
      </c>
      <c r="T14" s="60">
        <v>52</v>
      </c>
      <c r="U14" s="60">
        <v>26</v>
      </c>
      <c r="V14" s="73">
        <f t="shared" si="1"/>
        <v>312</v>
      </c>
    </row>
    <row r="15" spans="1:22" ht="25.5" x14ac:dyDescent="0.25">
      <c r="B15" s="59" t="s">
        <v>102</v>
      </c>
      <c r="C15" s="60">
        <v>52</v>
      </c>
      <c r="D15" s="60">
        <v>4</v>
      </c>
      <c r="E15" s="60">
        <v>0</v>
      </c>
      <c r="F15" s="60">
        <v>0</v>
      </c>
      <c r="G15" s="60">
        <v>0</v>
      </c>
      <c r="H15" s="60">
        <v>52</v>
      </c>
      <c r="I15" s="60">
        <v>4</v>
      </c>
      <c r="J15" s="61">
        <f t="shared" si="0"/>
        <v>112</v>
      </c>
      <c r="M15" s="75" t="s">
        <v>95</v>
      </c>
      <c r="N15" s="60">
        <v>2</v>
      </c>
      <c r="O15" s="60">
        <v>4</v>
      </c>
      <c r="P15" s="60">
        <v>4</v>
      </c>
      <c r="Q15" s="60">
        <v>2</v>
      </c>
      <c r="R15" s="60">
        <v>2</v>
      </c>
      <c r="S15" s="60">
        <v>4</v>
      </c>
      <c r="T15" s="60">
        <v>4</v>
      </c>
      <c r="U15" s="60">
        <v>2</v>
      </c>
      <c r="V15" s="73">
        <f t="shared" si="1"/>
        <v>24</v>
      </c>
    </row>
    <row r="16" spans="1:22" x14ac:dyDescent="0.25">
      <c r="B16" s="59" t="s">
        <v>103</v>
      </c>
      <c r="C16" s="60">
        <v>50</v>
      </c>
      <c r="D16" s="60">
        <v>4</v>
      </c>
      <c r="E16" s="60">
        <v>2</v>
      </c>
      <c r="F16" s="60">
        <v>16</v>
      </c>
      <c r="G16" s="60">
        <v>2</v>
      </c>
      <c r="H16" s="60">
        <v>26</v>
      </c>
      <c r="I16" s="60">
        <v>2</v>
      </c>
      <c r="J16" s="61">
        <f t="shared" si="0"/>
        <v>102</v>
      </c>
      <c r="N16" s="73">
        <f>SUM(N9:N15)</f>
        <v>102</v>
      </c>
      <c r="O16" s="73">
        <f t="shared" ref="O16:U16" si="2">SUM(O9:O15)</f>
        <v>112</v>
      </c>
      <c r="P16" s="73">
        <f t="shared" si="2"/>
        <v>112</v>
      </c>
      <c r="Q16" s="73">
        <f t="shared" si="2"/>
        <v>102</v>
      </c>
      <c r="R16" s="73">
        <f t="shared" si="2"/>
        <v>102</v>
      </c>
      <c r="S16" s="73">
        <f t="shared" si="2"/>
        <v>112</v>
      </c>
      <c r="T16" s="73">
        <f t="shared" si="2"/>
        <v>112</v>
      </c>
      <c r="U16" s="73">
        <f t="shared" si="2"/>
        <v>102</v>
      </c>
      <c r="V16" s="74">
        <f>SUM(V9:V15)</f>
        <v>856</v>
      </c>
    </row>
    <row r="17" spans="1:31" x14ac:dyDescent="0.25">
      <c r="B17" s="62" t="s">
        <v>104</v>
      </c>
      <c r="C17" s="68">
        <f>SUM(C9:C16)</f>
        <v>408</v>
      </c>
      <c r="D17" s="68">
        <f t="shared" ref="D17:I17" si="3">SUM(D9:D16)</f>
        <v>32</v>
      </c>
      <c r="E17" s="68">
        <f t="shared" si="3"/>
        <v>8</v>
      </c>
      <c r="F17" s="68">
        <f t="shared" si="3"/>
        <v>64</v>
      </c>
      <c r="G17" s="68">
        <f t="shared" si="3"/>
        <v>8</v>
      </c>
      <c r="H17" s="78">
        <f t="shared" si="3"/>
        <v>312</v>
      </c>
      <c r="I17" s="68">
        <f t="shared" si="3"/>
        <v>24</v>
      </c>
      <c r="J17" s="78">
        <f t="shared" si="0"/>
        <v>856</v>
      </c>
    </row>
    <row r="20" spans="1:31" x14ac:dyDescent="0.25">
      <c r="A20" s="65"/>
      <c r="B20" s="63"/>
      <c r="C20" s="63"/>
    </row>
    <row r="21" spans="1:31" ht="51" x14ac:dyDescent="0.25">
      <c r="F21" s="82" t="s">
        <v>108</v>
      </c>
      <c r="G21" s="82" t="s">
        <v>109</v>
      </c>
      <c r="H21" s="83" t="s">
        <v>74</v>
      </c>
      <c r="I21" s="82"/>
      <c r="J21" s="84" t="s">
        <v>112</v>
      </c>
      <c r="K21" s="82"/>
      <c r="L21" s="85" t="s">
        <v>111</v>
      </c>
      <c r="M21" s="84" t="s">
        <v>110</v>
      </c>
      <c r="O21" s="63" t="s">
        <v>105</v>
      </c>
      <c r="P21" s="63" t="s">
        <v>106</v>
      </c>
      <c r="Q21" s="63" t="s">
        <v>107</v>
      </c>
      <c r="R21" s="63" t="s">
        <v>122</v>
      </c>
      <c r="S21" s="63" t="s">
        <v>125</v>
      </c>
      <c r="T21" s="63" t="s">
        <v>126</v>
      </c>
      <c r="U21" s="63" t="s">
        <v>123</v>
      </c>
      <c r="V21" s="63" t="s">
        <v>124</v>
      </c>
      <c r="W21" s="97"/>
    </row>
    <row r="22" spans="1:31" x14ac:dyDescent="0.25">
      <c r="F22" s="92" t="s">
        <v>96</v>
      </c>
      <c r="G22" s="64" t="s">
        <v>32</v>
      </c>
      <c r="H22" s="60">
        <f>VLOOKUP(G22,$M$9:$U$15,2,FALSE)</f>
        <v>50</v>
      </c>
      <c r="I22" s="71">
        <f>VLOOKUP(G22,$O$22:$Q$28,2,FALSE)</f>
        <v>640.66999999999996</v>
      </c>
      <c r="J22" s="72">
        <f>I22/10.764</f>
        <v>59.519695280564846</v>
      </c>
      <c r="K22" s="72">
        <f>VLOOKUP(G22,$O$22:$Q$28,3,FALSE)</f>
        <v>150.69999999999999</v>
      </c>
      <c r="L22" s="72">
        <f>K22/10.764</f>
        <v>14.000371609067262</v>
      </c>
      <c r="M22" s="72">
        <f>J22*H22</f>
        <v>2975.9847640282424</v>
      </c>
      <c r="O22" s="64" t="s">
        <v>32</v>
      </c>
      <c r="P22" s="72">
        <v>640.66999999999996</v>
      </c>
      <c r="Q22" s="72">
        <v>150.69999999999999</v>
      </c>
      <c r="R22" s="71">
        <v>408</v>
      </c>
      <c r="S22" s="98">
        <v>4200</v>
      </c>
      <c r="T22" s="98">
        <v>1000</v>
      </c>
      <c r="U22" s="98">
        <f>U32</f>
        <v>2790814</v>
      </c>
      <c r="V22" s="98">
        <f>U22*R22</f>
        <v>1138652112</v>
      </c>
      <c r="W22" s="73"/>
    </row>
    <row r="23" spans="1:31" x14ac:dyDescent="0.25">
      <c r="F23" s="93"/>
      <c r="G23" s="64" t="s">
        <v>28</v>
      </c>
      <c r="H23" s="60">
        <f t="shared" ref="H23:H28" si="4">VLOOKUP(G23,$M$9:$U$15,2,FALSE)</f>
        <v>4</v>
      </c>
      <c r="I23" s="71">
        <f>VLOOKUP(G23,$O$22:$Q$28,2,FALSE)</f>
        <v>640.66999999999996</v>
      </c>
      <c r="J23" s="72">
        <f t="shared" ref="J23:J72" si="5">I23/10.764</f>
        <v>59.519695280564846</v>
      </c>
      <c r="K23" s="72">
        <f>VLOOKUP(G23,$O$22:$Q$28,3,FALSE)</f>
        <v>491.27</v>
      </c>
      <c r="L23" s="72">
        <f t="shared" ref="L23:L72" si="6">K23/10.764</f>
        <v>45.640096618357489</v>
      </c>
      <c r="M23" s="72">
        <f t="shared" ref="M23:M28" si="7">J23*H23</f>
        <v>238.07878112225939</v>
      </c>
      <c r="O23" s="64" t="s">
        <v>28</v>
      </c>
      <c r="P23" s="72">
        <v>640.66999999999996</v>
      </c>
      <c r="Q23" s="72">
        <v>491.27</v>
      </c>
      <c r="R23" s="71">
        <v>32</v>
      </c>
      <c r="S23" s="98">
        <v>4200</v>
      </c>
      <c r="T23" s="98">
        <v>1000</v>
      </c>
      <c r="U23" s="98">
        <f t="shared" ref="U23:U28" si="8">U33</f>
        <v>2790814</v>
      </c>
      <c r="V23" s="98">
        <f t="shared" ref="V23:V28" si="9">U23*R23</f>
        <v>89306048</v>
      </c>
      <c r="W23" s="73"/>
    </row>
    <row r="24" spans="1:31" x14ac:dyDescent="0.25">
      <c r="F24" s="93"/>
      <c r="G24" s="64" t="s">
        <v>36</v>
      </c>
      <c r="H24" s="60">
        <f t="shared" si="4"/>
        <v>2</v>
      </c>
      <c r="I24" s="71">
        <f>VLOOKUP(G24,$O$22:$Q$28,2,FALSE)</f>
        <v>640.66999999999996</v>
      </c>
      <c r="J24" s="72">
        <f t="shared" si="5"/>
        <v>59.519695280564846</v>
      </c>
      <c r="K24" s="72">
        <f>VLOOKUP(G24,$O$22:$Q$28,3,FALSE)</f>
        <v>771.78</v>
      </c>
      <c r="L24" s="72">
        <f t="shared" si="6"/>
        <v>71.700111482720175</v>
      </c>
      <c r="M24" s="72">
        <f t="shared" si="7"/>
        <v>119.03939056112969</v>
      </c>
      <c r="O24" s="64" t="s">
        <v>36</v>
      </c>
      <c r="P24" s="72">
        <v>640.66999999999996</v>
      </c>
      <c r="Q24" s="72">
        <v>771.78</v>
      </c>
      <c r="R24" s="71">
        <v>8</v>
      </c>
      <c r="S24" s="98">
        <v>4200</v>
      </c>
      <c r="T24" s="98">
        <v>1000</v>
      </c>
      <c r="U24" s="98">
        <f t="shared" si="8"/>
        <v>2790814</v>
      </c>
      <c r="V24" s="98">
        <f t="shared" si="9"/>
        <v>22326512</v>
      </c>
      <c r="W24" s="73"/>
    </row>
    <row r="25" spans="1:31" x14ac:dyDescent="0.25">
      <c r="F25" s="93"/>
      <c r="G25" s="64" t="s">
        <v>92</v>
      </c>
      <c r="H25" s="60">
        <f t="shared" si="4"/>
        <v>16</v>
      </c>
      <c r="I25" s="71">
        <f>VLOOKUP(G25,$O$22:$Q$28,2,FALSE)</f>
        <v>621.62</v>
      </c>
      <c r="J25" s="72">
        <f t="shared" si="5"/>
        <v>57.749907097733185</v>
      </c>
      <c r="K25" s="72">
        <f>VLOOKUP(G25,$O$22:$Q$28,3,FALSE)</f>
        <v>99.03</v>
      </c>
      <c r="L25" s="72">
        <f t="shared" si="6"/>
        <v>9.2001114827201782</v>
      </c>
      <c r="M25" s="72">
        <f t="shared" si="7"/>
        <v>923.99851356373097</v>
      </c>
      <c r="O25" s="64" t="s">
        <v>92</v>
      </c>
      <c r="P25" s="72">
        <v>621.62</v>
      </c>
      <c r="Q25" s="72">
        <v>99.03</v>
      </c>
      <c r="R25" s="71">
        <v>64</v>
      </c>
      <c r="S25" s="98">
        <v>4200</v>
      </c>
      <c r="T25" s="98">
        <v>1000</v>
      </c>
      <c r="U25" s="98">
        <f t="shared" si="8"/>
        <v>2709834</v>
      </c>
      <c r="V25" s="98">
        <f t="shared" si="9"/>
        <v>173429376</v>
      </c>
      <c r="W25" s="73"/>
    </row>
    <row r="26" spans="1:31" x14ac:dyDescent="0.25">
      <c r="F26" s="93"/>
      <c r="G26" s="64" t="s">
        <v>93</v>
      </c>
      <c r="H26" s="60">
        <f t="shared" si="4"/>
        <v>2</v>
      </c>
      <c r="I26" s="71">
        <f>VLOOKUP(G26,$O$22:$Q$28,2,FALSE)</f>
        <v>621.62</v>
      </c>
      <c r="J26" s="72">
        <f t="shared" si="5"/>
        <v>57.749907097733185</v>
      </c>
      <c r="K26" s="72">
        <f>VLOOKUP(G26,$O$22:$Q$28,3,FALSE)</f>
        <v>240.68</v>
      </c>
      <c r="L26" s="72">
        <f t="shared" si="6"/>
        <v>22.359717577108885</v>
      </c>
      <c r="M26" s="72">
        <f t="shared" si="7"/>
        <v>115.49981419546637</v>
      </c>
      <c r="O26" s="64" t="s">
        <v>93</v>
      </c>
      <c r="P26" s="72">
        <v>621.62</v>
      </c>
      <c r="Q26" s="72">
        <v>240.68</v>
      </c>
      <c r="R26" s="71">
        <v>8</v>
      </c>
      <c r="S26" s="98">
        <v>4200</v>
      </c>
      <c r="T26" s="98">
        <v>1000</v>
      </c>
      <c r="U26" s="98">
        <f t="shared" si="8"/>
        <v>2710804</v>
      </c>
      <c r="V26" s="98">
        <f t="shared" si="9"/>
        <v>21686432</v>
      </c>
      <c r="W26" s="73"/>
    </row>
    <row r="27" spans="1:31" x14ac:dyDescent="0.25">
      <c r="F27" s="93"/>
      <c r="G27" s="64" t="s">
        <v>94</v>
      </c>
      <c r="H27" s="60">
        <f t="shared" si="4"/>
        <v>26</v>
      </c>
      <c r="I27" s="71">
        <f>VLOOKUP(G27,$O$22:$Q$28,2,FALSE)</f>
        <v>542.61</v>
      </c>
      <c r="J27" s="72">
        <f t="shared" si="5"/>
        <v>50.409698996655521</v>
      </c>
      <c r="K27" s="72">
        <f>VLOOKUP(G27,$O$22:$Q$28,3,FALSE)</f>
        <v>94.62</v>
      </c>
      <c r="L27" s="72">
        <f t="shared" si="6"/>
        <v>8.7904124860646604</v>
      </c>
      <c r="M27" s="72">
        <f t="shared" si="7"/>
        <v>1310.6521739130435</v>
      </c>
      <c r="O27" s="64" t="s">
        <v>94</v>
      </c>
      <c r="P27" s="72">
        <v>542.61</v>
      </c>
      <c r="Q27" s="72">
        <v>94.62</v>
      </c>
      <c r="R27" s="71">
        <v>312</v>
      </c>
      <c r="S27" s="98">
        <v>4200</v>
      </c>
      <c r="T27" s="98">
        <v>1000</v>
      </c>
      <c r="U27" s="98">
        <f t="shared" si="8"/>
        <v>2373582</v>
      </c>
      <c r="V27" s="98">
        <f t="shared" si="9"/>
        <v>740557584</v>
      </c>
      <c r="W27" s="73"/>
    </row>
    <row r="28" spans="1:31" x14ac:dyDescent="0.25">
      <c r="F28" s="93"/>
      <c r="G28" s="64" t="s">
        <v>95</v>
      </c>
      <c r="H28" s="60">
        <f t="shared" si="4"/>
        <v>2</v>
      </c>
      <c r="I28" s="71">
        <f>VLOOKUP(G28,$O$22:$Q$28,2,FALSE)</f>
        <v>542.61</v>
      </c>
      <c r="J28" s="72">
        <f t="shared" si="5"/>
        <v>50.409698996655521</v>
      </c>
      <c r="K28" s="72">
        <f>VLOOKUP(G28,$O$22:$Q$28,3,FALSE)</f>
        <v>94.62</v>
      </c>
      <c r="L28" s="72">
        <f t="shared" si="6"/>
        <v>8.7904124860646604</v>
      </c>
      <c r="M28" s="72">
        <f t="shared" si="7"/>
        <v>100.81939799331104</v>
      </c>
      <c r="O28" s="64" t="s">
        <v>95</v>
      </c>
      <c r="P28" s="72">
        <v>542.61</v>
      </c>
      <c r="Q28" s="72">
        <v>94.62</v>
      </c>
      <c r="R28" s="71">
        <v>24</v>
      </c>
      <c r="S28" s="98">
        <v>4200</v>
      </c>
      <c r="T28" s="98">
        <v>1000</v>
      </c>
      <c r="U28" s="98">
        <f t="shared" si="8"/>
        <v>2373582</v>
      </c>
      <c r="V28" s="98">
        <f t="shared" si="9"/>
        <v>56965968</v>
      </c>
      <c r="W28" s="73"/>
      <c r="AB28" s="79">
        <f>Land!D15</f>
        <v>22897.077299999997</v>
      </c>
      <c r="AC28" s="79">
        <f>AB28*1.196</f>
        <v>27384.904450799997</v>
      </c>
      <c r="AD28" s="102">
        <v>135000</v>
      </c>
      <c r="AE28" s="79">
        <f>AD28*AC28</f>
        <v>3696962100.8579998</v>
      </c>
    </row>
    <row r="29" spans="1:31" x14ac:dyDescent="0.25">
      <c r="F29" s="94"/>
      <c r="G29" s="86" t="s">
        <v>113</v>
      </c>
      <c r="H29" s="88">
        <f>SUM(H22:H28)</f>
        <v>102</v>
      </c>
      <c r="I29" s="87" t="e">
        <f>VLOOKUP(G29,$O$22:$Q$28,2,FALSE)</f>
        <v>#N/A</v>
      </c>
      <c r="J29" s="86" t="e">
        <f t="shared" si="5"/>
        <v>#N/A</v>
      </c>
      <c r="K29" s="86" t="e">
        <f>VLOOKUP(G29,$O$22:$Q$28,3,FALSE)</f>
        <v>#N/A</v>
      </c>
      <c r="L29" s="86">
        <f>SUM(L22:L28)</f>
        <v>180.48123374210334</v>
      </c>
      <c r="M29" s="86">
        <f>SUM(M22:M28)</f>
        <v>5784.0728353771829</v>
      </c>
      <c r="O29" s="87"/>
      <c r="P29" s="87"/>
      <c r="Q29" s="87" t="s">
        <v>104</v>
      </c>
      <c r="R29" s="99">
        <f>SUM(R21:R28)</f>
        <v>856</v>
      </c>
      <c r="S29" s="87"/>
      <c r="T29" s="87"/>
      <c r="U29" s="99"/>
      <c r="V29" s="100">
        <f t="shared" ref="U29:W29" si="10">SUM(V21:V28)</f>
        <v>2242924032</v>
      </c>
      <c r="W29" s="74"/>
      <c r="AB29" s="67">
        <v>36500</v>
      </c>
      <c r="AC29" s="79">
        <f>AC28*AB29</f>
        <v>999549012.45419991</v>
      </c>
    </row>
    <row r="30" spans="1:31" x14ac:dyDescent="0.25">
      <c r="F30" s="92" t="s">
        <v>97</v>
      </c>
      <c r="G30" s="64" t="s">
        <v>32</v>
      </c>
      <c r="H30" s="60">
        <f>VLOOKUP(G30,$M$9:$U$15,3,FALSE)</f>
        <v>52</v>
      </c>
      <c r="I30" s="71">
        <f>VLOOKUP(G30,$O$22:$Q$28,2,FALSE)</f>
        <v>640.66999999999996</v>
      </c>
      <c r="J30" s="72">
        <f t="shared" si="5"/>
        <v>59.519695280564846</v>
      </c>
      <c r="K30" s="72">
        <f>VLOOKUP(G30,$O$22:$Q$28,3,FALSE)</f>
        <v>150.69999999999999</v>
      </c>
      <c r="L30" s="72">
        <f t="shared" si="6"/>
        <v>14.000371609067262</v>
      </c>
      <c r="M30" s="72">
        <f t="shared" ref="M30:M33" si="11">J30*H30</f>
        <v>3095.0241545893718</v>
      </c>
    </row>
    <row r="31" spans="1:31" x14ac:dyDescent="0.25">
      <c r="F31" s="93"/>
      <c r="G31" s="64" t="s">
        <v>28</v>
      </c>
      <c r="H31" s="60">
        <f t="shared" ref="H31:H33" si="12">VLOOKUP(G31,$M$9:$U$15,3,FALSE)</f>
        <v>4</v>
      </c>
      <c r="I31" s="71">
        <f>VLOOKUP(G31,$O$22:$Q$28,2,FALSE)</f>
        <v>640.66999999999996</v>
      </c>
      <c r="J31" s="72">
        <f t="shared" si="5"/>
        <v>59.519695280564846</v>
      </c>
      <c r="K31" s="72">
        <f>VLOOKUP(G31,$O$22:$Q$28,3,FALSE)</f>
        <v>491.27</v>
      </c>
      <c r="L31" s="72">
        <f t="shared" si="6"/>
        <v>45.640096618357489</v>
      </c>
      <c r="M31" s="72">
        <f t="shared" si="11"/>
        <v>238.07878112225939</v>
      </c>
    </row>
    <row r="32" spans="1:31" x14ac:dyDescent="0.25">
      <c r="C32" s="67">
        <v>24900</v>
      </c>
      <c r="D32" s="67">
        <f t="shared" ref="D32:D36" si="13">C32/4047</f>
        <v>6.1527057079318013</v>
      </c>
      <c r="F32" s="93"/>
      <c r="G32" s="64" t="s">
        <v>94</v>
      </c>
      <c r="H32" s="60">
        <f t="shared" si="12"/>
        <v>52</v>
      </c>
      <c r="I32" s="71">
        <f>VLOOKUP(G32,$O$22:$Q$28,2,FALSE)</f>
        <v>542.61</v>
      </c>
      <c r="J32" s="72">
        <f t="shared" si="5"/>
        <v>50.409698996655521</v>
      </c>
      <c r="K32" s="72">
        <f>VLOOKUP(G32,$O$22:$Q$28,3,FALSE)</f>
        <v>94.62</v>
      </c>
      <c r="L32" s="72">
        <f t="shared" si="6"/>
        <v>8.7904124860646604</v>
      </c>
      <c r="M32" s="72">
        <f t="shared" si="11"/>
        <v>2621.304347826087</v>
      </c>
      <c r="Q32" s="81">
        <f>P22</f>
        <v>640.66999999999996</v>
      </c>
      <c r="R32" s="79">
        <f>P22*R22</f>
        <v>261393.36</v>
      </c>
      <c r="S32" s="79">
        <f>S22*P22</f>
        <v>2690814</v>
      </c>
      <c r="T32" s="79">
        <v>100000</v>
      </c>
      <c r="U32" s="79">
        <f>SUM(S32:T32)</f>
        <v>2790814</v>
      </c>
    </row>
    <row r="33" spans="4:23" x14ac:dyDescent="0.25">
      <c r="D33" s="67">
        <f t="shared" si="13"/>
        <v>0</v>
      </c>
      <c r="F33" s="93"/>
      <c r="G33" s="64" t="s">
        <v>95</v>
      </c>
      <c r="H33" s="60">
        <f t="shared" si="12"/>
        <v>4</v>
      </c>
      <c r="I33" s="71">
        <f>VLOOKUP(G33,$O$22:$Q$28,2,FALSE)</f>
        <v>542.61</v>
      </c>
      <c r="J33" s="72">
        <f t="shared" si="5"/>
        <v>50.409698996655521</v>
      </c>
      <c r="K33" s="72">
        <f>VLOOKUP(G33,$O$22:$Q$28,3,FALSE)</f>
        <v>94.62</v>
      </c>
      <c r="L33" s="72">
        <f t="shared" si="6"/>
        <v>8.7904124860646604</v>
      </c>
      <c r="M33" s="72">
        <f t="shared" si="11"/>
        <v>201.63879598662209</v>
      </c>
      <c r="Q33" s="81">
        <f t="shared" ref="Q33:Q38" si="14">P23</f>
        <v>640.66999999999996</v>
      </c>
      <c r="R33" s="79">
        <f t="shared" ref="R33:R38" si="15">P23*R23</f>
        <v>20501.439999999999</v>
      </c>
      <c r="S33" s="79">
        <f t="shared" ref="S33:T33" si="16">S23*P23</f>
        <v>2690814</v>
      </c>
      <c r="T33" s="79">
        <v>100000</v>
      </c>
      <c r="U33" s="79">
        <f t="shared" ref="U33:U38" si="17">SUM(S33:T33)</f>
        <v>2790814</v>
      </c>
    </row>
    <row r="34" spans="4:23" x14ac:dyDescent="0.25">
      <c r="D34" s="67">
        <f t="shared" si="13"/>
        <v>0</v>
      </c>
      <c r="F34" s="94"/>
      <c r="G34" s="86" t="s">
        <v>120</v>
      </c>
      <c r="H34" s="88">
        <f>SUM(H30:H33)</f>
        <v>112</v>
      </c>
      <c r="I34" s="87"/>
      <c r="J34" s="86"/>
      <c r="K34" s="86"/>
      <c r="L34" s="86">
        <f>SUM(L30:L33)</f>
        <v>77.221293199554083</v>
      </c>
      <c r="M34" s="86">
        <f>SUM(M30:M33)</f>
        <v>6156.0460795243407</v>
      </c>
      <c r="Q34" s="81">
        <f t="shared" si="14"/>
        <v>640.66999999999996</v>
      </c>
      <c r="R34" s="79">
        <f t="shared" si="15"/>
        <v>5125.3599999999997</v>
      </c>
      <c r="S34" s="79">
        <f t="shared" ref="S34:T34" si="18">S24*P24</f>
        <v>2690814</v>
      </c>
      <c r="T34" s="79">
        <v>100000</v>
      </c>
      <c r="U34" s="79">
        <f t="shared" si="17"/>
        <v>2790814</v>
      </c>
      <c r="V34" s="67">
        <v>2790814</v>
      </c>
      <c r="W34" s="73">
        <f>V34-S34</f>
        <v>100000</v>
      </c>
    </row>
    <row r="35" spans="4:23" x14ac:dyDescent="0.25">
      <c r="D35" s="67">
        <f t="shared" si="13"/>
        <v>0</v>
      </c>
      <c r="F35" s="92" t="s">
        <v>98</v>
      </c>
      <c r="G35" s="64" t="s">
        <v>32</v>
      </c>
      <c r="H35" s="60">
        <f>VLOOKUP(G35,$M$9:$U$15,4,FALSE)</f>
        <v>52</v>
      </c>
      <c r="I35" s="71">
        <f>VLOOKUP(G35,$O$22:$Q$28,2,FALSE)</f>
        <v>640.66999999999996</v>
      </c>
      <c r="J35" s="72">
        <f t="shared" si="5"/>
        <v>59.519695280564846</v>
      </c>
      <c r="K35" s="72">
        <f>VLOOKUP(G35,$O$22:$Q$28,3,FALSE)</f>
        <v>150.69999999999999</v>
      </c>
      <c r="L35" s="72">
        <f t="shared" si="6"/>
        <v>14.000371609067262</v>
      </c>
      <c r="M35" s="72">
        <f t="shared" ref="M35:M38" si="19">J35*H35</f>
        <v>3095.0241545893718</v>
      </c>
      <c r="Q35" s="81">
        <f t="shared" si="14"/>
        <v>621.62</v>
      </c>
      <c r="R35" s="79">
        <f t="shared" si="15"/>
        <v>39783.68</v>
      </c>
      <c r="S35" s="79">
        <f t="shared" ref="S35:T35" si="20">S25*P25</f>
        <v>2610804</v>
      </c>
      <c r="T35" s="79">
        <f t="shared" si="20"/>
        <v>99030</v>
      </c>
      <c r="U35" s="79">
        <f t="shared" si="17"/>
        <v>2709834</v>
      </c>
    </row>
    <row r="36" spans="4:23" x14ac:dyDescent="0.25">
      <c r="D36" s="67">
        <f t="shared" si="13"/>
        <v>0</v>
      </c>
      <c r="F36" s="93"/>
      <c r="G36" s="64" t="s">
        <v>28</v>
      </c>
      <c r="H36" s="60">
        <f t="shared" ref="H36:H38" si="21">VLOOKUP(G36,$M$9:$U$15,4,FALSE)</f>
        <v>4</v>
      </c>
      <c r="I36" s="71">
        <f>VLOOKUP(G36,$O$22:$Q$28,2,FALSE)</f>
        <v>640.66999999999996</v>
      </c>
      <c r="J36" s="72">
        <f t="shared" si="5"/>
        <v>59.519695280564846</v>
      </c>
      <c r="K36" s="72">
        <f>VLOOKUP(G36,$O$22:$Q$28,3,FALSE)</f>
        <v>491.27</v>
      </c>
      <c r="L36" s="72">
        <f t="shared" si="6"/>
        <v>45.640096618357489</v>
      </c>
      <c r="M36" s="72">
        <f t="shared" si="19"/>
        <v>238.07878112225939</v>
      </c>
      <c r="Q36" s="81">
        <f t="shared" si="14"/>
        <v>621.62</v>
      </c>
      <c r="R36" s="79">
        <f t="shared" si="15"/>
        <v>4972.96</v>
      </c>
      <c r="S36" s="79">
        <f t="shared" ref="S36:T36" si="22">S26*P26</f>
        <v>2610804</v>
      </c>
      <c r="T36" s="79">
        <v>100000</v>
      </c>
      <c r="U36" s="79">
        <f t="shared" si="17"/>
        <v>2710804</v>
      </c>
    </row>
    <row r="37" spans="4:23" x14ac:dyDescent="0.25">
      <c r="F37" s="93"/>
      <c r="G37" s="64" t="s">
        <v>94</v>
      </c>
      <c r="H37" s="60">
        <f t="shared" si="21"/>
        <v>52</v>
      </c>
      <c r="I37" s="71">
        <f>VLOOKUP(G37,$O$22:$Q$28,2,FALSE)</f>
        <v>542.61</v>
      </c>
      <c r="J37" s="72">
        <f t="shared" si="5"/>
        <v>50.409698996655521</v>
      </c>
      <c r="K37" s="72">
        <f>VLOOKUP(G37,$O$22:$Q$28,3,FALSE)</f>
        <v>94.62</v>
      </c>
      <c r="L37" s="72">
        <f t="shared" si="6"/>
        <v>8.7904124860646604</v>
      </c>
      <c r="M37" s="72">
        <f t="shared" si="19"/>
        <v>2621.304347826087</v>
      </c>
      <c r="Q37" s="81">
        <f t="shared" si="14"/>
        <v>542.61</v>
      </c>
      <c r="R37" s="79">
        <f t="shared" si="15"/>
        <v>169294.32</v>
      </c>
      <c r="S37" s="79">
        <f t="shared" ref="S37:T37" si="23">S27*P27</f>
        <v>2278962</v>
      </c>
      <c r="T37" s="79">
        <f t="shared" si="23"/>
        <v>94620</v>
      </c>
      <c r="U37" s="79">
        <f t="shared" si="17"/>
        <v>2373582</v>
      </c>
    </row>
    <row r="38" spans="4:23" x14ac:dyDescent="0.25">
      <c r="F38" s="93"/>
      <c r="G38" s="64" t="s">
        <v>95</v>
      </c>
      <c r="H38" s="60">
        <f t="shared" si="21"/>
        <v>4</v>
      </c>
      <c r="I38" s="71">
        <f>VLOOKUP(G38,$O$22:$Q$28,2,FALSE)</f>
        <v>542.61</v>
      </c>
      <c r="J38" s="72">
        <f t="shared" si="5"/>
        <v>50.409698996655521</v>
      </c>
      <c r="K38" s="72">
        <f>VLOOKUP(G38,$O$22:$Q$28,3,FALSE)</f>
        <v>94.62</v>
      </c>
      <c r="L38" s="72">
        <f t="shared" si="6"/>
        <v>8.7904124860646604</v>
      </c>
      <c r="M38" s="72">
        <f t="shared" si="19"/>
        <v>201.63879598662209</v>
      </c>
      <c r="Q38" s="81">
        <f t="shared" si="14"/>
        <v>542.61</v>
      </c>
      <c r="R38" s="79">
        <f t="shared" si="15"/>
        <v>13022.64</v>
      </c>
      <c r="S38" s="79">
        <f t="shared" ref="S38:T38" si="24">S28*P28</f>
        <v>2278962</v>
      </c>
      <c r="T38" s="79">
        <f t="shared" si="24"/>
        <v>94620</v>
      </c>
      <c r="U38" s="79">
        <f t="shared" si="17"/>
        <v>2373582</v>
      </c>
    </row>
    <row r="39" spans="4:23" x14ac:dyDescent="0.25">
      <c r="F39" s="94"/>
      <c r="G39" s="86" t="s">
        <v>119</v>
      </c>
      <c r="H39" s="88">
        <f>SUM(H35:H38)</f>
        <v>112</v>
      </c>
      <c r="I39" s="87"/>
      <c r="J39" s="86"/>
      <c r="K39" s="86"/>
      <c r="L39" s="86">
        <f>SUM(L35:L38)</f>
        <v>77.221293199554083</v>
      </c>
      <c r="M39" s="86">
        <f>SUM(M35:M38)</f>
        <v>6156.0460795243407</v>
      </c>
      <c r="R39" s="73">
        <f>SUM(R32:R38)</f>
        <v>514093.76</v>
      </c>
    </row>
    <row r="40" spans="4:23" x14ac:dyDescent="0.25">
      <c r="F40" s="92" t="s">
        <v>99</v>
      </c>
      <c r="G40" s="64" t="s">
        <v>32</v>
      </c>
      <c r="H40" s="60">
        <f>VLOOKUP(G40,$M$9:$U$15,5,FALSE)</f>
        <v>50</v>
      </c>
      <c r="I40" s="71">
        <f>VLOOKUP(G40,$O$22:$Q$28,2,FALSE)</f>
        <v>640.66999999999996</v>
      </c>
      <c r="J40" s="72">
        <f t="shared" si="5"/>
        <v>59.519695280564846</v>
      </c>
      <c r="K40" s="72">
        <f>VLOOKUP(G40,$O$22:$Q$28,3,FALSE)</f>
        <v>150.69999999999999</v>
      </c>
      <c r="L40" s="72">
        <f t="shared" si="6"/>
        <v>14.000371609067262</v>
      </c>
      <c r="M40" s="72">
        <f t="shared" ref="M40:M46" si="25">J40*H40</f>
        <v>2975.9847640282424</v>
      </c>
      <c r="R40" s="81">
        <f>R39/10.764</f>
        <v>47760.475659606098</v>
      </c>
    </row>
    <row r="41" spans="4:23" x14ac:dyDescent="0.25">
      <c r="F41" s="93"/>
      <c r="G41" s="64" t="s">
        <v>28</v>
      </c>
      <c r="H41" s="60">
        <f t="shared" ref="H41:H46" si="26">VLOOKUP(G41,$M$9:$U$15,5,FALSE)</f>
        <v>4</v>
      </c>
      <c r="I41" s="71">
        <f>VLOOKUP(G41,$O$22:$Q$28,2,FALSE)</f>
        <v>640.66999999999996</v>
      </c>
      <c r="J41" s="72">
        <f t="shared" si="5"/>
        <v>59.519695280564846</v>
      </c>
      <c r="K41" s="72">
        <f>VLOOKUP(G41,$O$22:$Q$28,3,FALSE)</f>
        <v>491.27</v>
      </c>
      <c r="L41" s="72">
        <f t="shared" si="6"/>
        <v>45.640096618357489</v>
      </c>
      <c r="M41" s="72">
        <f t="shared" si="25"/>
        <v>238.07878112225939</v>
      </c>
    </row>
    <row r="42" spans="4:23" x14ac:dyDescent="0.25">
      <c r="F42" s="93"/>
      <c r="G42" s="64" t="s">
        <v>36</v>
      </c>
      <c r="H42" s="60">
        <f t="shared" si="26"/>
        <v>2</v>
      </c>
      <c r="I42" s="71">
        <f>VLOOKUP(G42,$O$22:$Q$28,2,FALSE)</f>
        <v>640.66999999999996</v>
      </c>
      <c r="J42" s="72">
        <f t="shared" si="5"/>
        <v>59.519695280564846</v>
      </c>
      <c r="K42" s="72">
        <f>VLOOKUP(G42,$O$22:$Q$28,3,FALSE)</f>
        <v>771.78</v>
      </c>
      <c r="L42" s="72">
        <f t="shared" si="6"/>
        <v>71.700111482720175</v>
      </c>
      <c r="M42" s="72">
        <f t="shared" si="25"/>
        <v>119.03939056112969</v>
      </c>
    </row>
    <row r="43" spans="4:23" x14ac:dyDescent="0.25">
      <c r="F43" s="93"/>
      <c r="G43" s="64" t="s">
        <v>92</v>
      </c>
      <c r="H43" s="60">
        <f t="shared" si="26"/>
        <v>16</v>
      </c>
      <c r="I43" s="71">
        <f>VLOOKUP(G43,$O$22:$Q$28,2,FALSE)</f>
        <v>621.62</v>
      </c>
      <c r="J43" s="72">
        <f t="shared" si="5"/>
        <v>57.749907097733185</v>
      </c>
      <c r="K43" s="72">
        <f>VLOOKUP(G43,$O$22:$Q$28,3,FALSE)</f>
        <v>99.03</v>
      </c>
      <c r="L43" s="72">
        <f t="shared" si="6"/>
        <v>9.2001114827201782</v>
      </c>
      <c r="M43" s="72">
        <f t="shared" si="25"/>
        <v>923.99851356373097</v>
      </c>
      <c r="R43" s="67">
        <f>Q22*R22</f>
        <v>61485.599999999999</v>
      </c>
    </row>
    <row r="44" spans="4:23" x14ac:dyDescent="0.25">
      <c r="F44" s="93"/>
      <c r="G44" s="64" t="s">
        <v>93</v>
      </c>
      <c r="H44" s="60">
        <f t="shared" si="26"/>
        <v>2</v>
      </c>
      <c r="I44" s="71">
        <f>VLOOKUP(G44,$O$22:$Q$28,2,FALSE)</f>
        <v>621.62</v>
      </c>
      <c r="J44" s="72">
        <f t="shared" si="5"/>
        <v>57.749907097733185</v>
      </c>
      <c r="K44" s="72">
        <f>VLOOKUP(G44,$O$22:$Q$28,3,FALSE)</f>
        <v>240.68</v>
      </c>
      <c r="L44" s="72">
        <f t="shared" si="6"/>
        <v>22.359717577108885</v>
      </c>
      <c r="M44" s="72">
        <f t="shared" si="25"/>
        <v>115.49981419546637</v>
      </c>
      <c r="R44" s="67">
        <f t="shared" ref="R44:R52" si="27">Q23*R23</f>
        <v>15720.64</v>
      </c>
    </row>
    <row r="45" spans="4:23" x14ac:dyDescent="0.25">
      <c r="F45" s="93"/>
      <c r="G45" s="64" t="s">
        <v>94</v>
      </c>
      <c r="H45" s="60">
        <f t="shared" si="26"/>
        <v>26</v>
      </c>
      <c r="I45" s="71">
        <f>VLOOKUP(G45,$O$22:$Q$28,2,FALSE)</f>
        <v>542.61</v>
      </c>
      <c r="J45" s="72">
        <f t="shared" si="5"/>
        <v>50.409698996655521</v>
      </c>
      <c r="K45" s="72">
        <f>VLOOKUP(G45,$O$22:$Q$28,3,FALSE)</f>
        <v>94.62</v>
      </c>
      <c r="L45" s="72">
        <f t="shared" si="6"/>
        <v>8.7904124860646604</v>
      </c>
      <c r="M45" s="72">
        <f t="shared" si="25"/>
        <v>1310.6521739130435</v>
      </c>
      <c r="R45" s="67">
        <f t="shared" si="27"/>
        <v>6174.24</v>
      </c>
    </row>
    <row r="46" spans="4:23" x14ac:dyDescent="0.25">
      <c r="F46" s="93"/>
      <c r="G46" s="64" t="s">
        <v>95</v>
      </c>
      <c r="H46" s="60">
        <f t="shared" si="26"/>
        <v>2</v>
      </c>
      <c r="I46" s="71">
        <f>VLOOKUP(G46,$O$22:$Q$28,2,FALSE)</f>
        <v>542.61</v>
      </c>
      <c r="J46" s="72">
        <f t="shared" si="5"/>
        <v>50.409698996655521</v>
      </c>
      <c r="K46" s="72">
        <f>VLOOKUP(G46,$O$22:$Q$28,3,FALSE)</f>
        <v>94.62</v>
      </c>
      <c r="L46" s="72">
        <f t="shared" si="6"/>
        <v>8.7904124860646604</v>
      </c>
      <c r="M46" s="72">
        <f t="shared" si="25"/>
        <v>100.81939799331104</v>
      </c>
      <c r="R46" s="67">
        <f t="shared" si="27"/>
        <v>6337.92</v>
      </c>
    </row>
    <row r="47" spans="4:23" x14ac:dyDescent="0.25">
      <c r="F47" s="94"/>
      <c r="G47" s="86" t="s">
        <v>118</v>
      </c>
      <c r="H47" s="88">
        <f>SUM(H40:H46)</f>
        <v>102</v>
      </c>
      <c r="I47" s="87"/>
      <c r="J47" s="86"/>
      <c r="K47" s="86"/>
      <c r="L47" s="86">
        <f>SUM(L40:L46)</f>
        <v>180.48123374210334</v>
      </c>
      <c r="M47" s="86">
        <f>SUM(M40:M46)</f>
        <v>5784.0728353771829</v>
      </c>
      <c r="R47" s="67">
        <f t="shared" si="27"/>
        <v>1925.44</v>
      </c>
    </row>
    <row r="48" spans="4:23" x14ac:dyDescent="0.25">
      <c r="F48" s="92" t="s">
        <v>100</v>
      </c>
      <c r="G48" s="64" t="s">
        <v>32</v>
      </c>
      <c r="H48" s="60">
        <f>VLOOKUP(G48,$M$9:$U$15,6,FALSE)</f>
        <v>50</v>
      </c>
      <c r="I48" s="71">
        <f>VLOOKUP(G48,$O$22:$Q$28,2,FALSE)</f>
        <v>640.66999999999996</v>
      </c>
      <c r="J48" s="72">
        <f t="shared" si="5"/>
        <v>59.519695280564846</v>
      </c>
      <c r="K48" s="72">
        <f>VLOOKUP(G48,$O$22:$Q$28,3,FALSE)</f>
        <v>150.69999999999999</v>
      </c>
      <c r="L48" s="72">
        <f t="shared" si="6"/>
        <v>14.000371609067262</v>
      </c>
      <c r="M48" s="72">
        <f t="shared" ref="M48:M54" si="28">J48*H48</f>
        <v>2975.9847640282424</v>
      </c>
      <c r="R48" s="67">
        <f t="shared" si="27"/>
        <v>29521.440000000002</v>
      </c>
    </row>
    <row r="49" spans="6:19" x14ac:dyDescent="0.25">
      <c r="F49" s="93"/>
      <c r="G49" s="64" t="s">
        <v>28</v>
      </c>
      <c r="H49" s="60">
        <f t="shared" ref="H49:H54" si="29">VLOOKUP(G49,$M$9:$U$15,6,FALSE)</f>
        <v>4</v>
      </c>
      <c r="I49" s="71">
        <f>VLOOKUP(G49,$O$22:$Q$28,2,FALSE)</f>
        <v>640.66999999999996</v>
      </c>
      <c r="J49" s="72">
        <f t="shared" si="5"/>
        <v>59.519695280564846</v>
      </c>
      <c r="K49" s="72">
        <f>VLOOKUP(G49,$O$22:$Q$28,3,FALSE)</f>
        <v>491.27</v>
      </c>
      <c r="L49" s="72">
        <f t="shared" si="6"/>
        <v>45.640096618357489</v>
      </c>
      <c r="M49" s="72">
        <f t="shared" si="28"/>
        <v>238.07878112225939</v>
      </c>
      <c r="R49" s="67">
        <f t="shared" si="27"/>
        <v>2270.88</v>
      </c>
    </row>
    <row r="50" spans="6:19" x14ac:dyDescent="0.25">
      <c r="F50" s="93"/>
      <c r="G50" s="64" t="s">
        <v>36</v>
      </c>
      <c r="H50" s="60">
        <f t="shared" si="29"/>
        <v>2</v>
      </c>
      <c r="I50" s="71">
        <f>VLOOKUP(G50,$O$22:$Q$28,2,FALSE)</f>
        <v>640.66999999999996</v>
      </c>
      <c r="J50" s="72">
        <f t="shared" si="5"/>
        <v>59.519695280564846</v>
      </c>
      <c r="K50" s="72">
        <f>VLOOKUP(G50,$O$22:$Q$28,3,FALSE)</f>
        <v>771.78</v>
      </c>
      <c r="L50" s="72">
        <f t="shared" si="6"/>
        <v>71.700111482720175</v>
      </c>
      <c r="M50" s="72">
        <f t="shared" si="28"/>
        <v>119.03939056112969</v>
      </c>
      <c r="R50" s="67">
        <f>SUM(R43:R49)</f>
        <v>123436.16</v>
      </c>
    </row>
    <row r="51" spans="6:19" x14ac:dyDescent="0.25">
      <c r="F51" s="93"/>
      <c r="G51" s="64" t="s">
        <v>92</v>
      </c>
      <c r="H51" s="60">
        <f t="shared" si="29"/>
        <v>16</v>
      </c>
      <c r="I51" s="71">
        <f>VLOOKUP(G51,$O$22:$Q$28,2,FALSE)</f>
        <v>621.62</v>
      </c>
      <c r="J51" s="72">
        <f t="shared" si="5"/>
        <v>57.749907097733185</v>
      </c>
      <c r="K51" s="72">
        <f>VLOOKUP(G51,$O$22:$Q$28,3,FALSE)</f>
        <v>99.03</v>
      </c>
      <c r="L51" s="72">
        <f t="shared" si="6"/>
        <v>9.2001114827201782</v>
      </c>
      <c r="M51" s="72">
        <f t="shared" si="28"/>
        <v>923.99851356373097</v>
      </c>
      <c r="R51" s="76">
        <f>R50/10.764</f>
        <v>11467.499070977334</v>
      </c>
      <c r="S51" s="76">
        <f>R51+R40</f>
        <v>59227.974730583432</v>
      </c>
    </row>
    <row r="52" spans="6:19" x14ac:dyDescent="0.25">
      <c r="F52" s="93"/>
      <c r="G52" s="64" t="s">
        <v>93</v>
      </c>
      <c r="H52" s="60">
        <f t="shared" si="29"/>
        <v>2</v>
      </c>
      <c r="I52" s="71">
        <f>VLOOKUP(G52,$O$22:$Q$28,2,FALSE)</f>
        <v>621.62</v>
      </c>
      <c r="J52" s="72">
        <f t="shared" si="5"/>
        <v>57.749907097733185</v>
      </c>
      <c r="K52" s="72">
        <f>VLOOKUP(G52,$O$22:$Q$28,3,FALSE)</f>
        <v>240.68</v>
      </c>
      <c r="L52" s="72">
        <f t="shared" si="6"/>
        <v>22.359717577108885</v>
      </c>
      <c r="M52" s="72">
        <f t="shared" si="28"/>
        <v>115.49981419546637</v>
      </c>
    </row>
    <row r="53" spans="6:19" x14ac:dyDescent="0.25">
      <c r="F53" s="93"/>
      <c r="G53" s="64" t="s">
        <v>94</v>
      </c>
      <c r="H53" s="60">
        <f t="shared" si="29"/>
        <v>26</v>
      </c>
      <c r="I53" s="71">
        <f>VLOOKUP(G53,$O$22:$Q$28,2,FALSE)</f>
        <v>542.61</v>
      </c>
      <c r="J53" s="72">
        <f t="shared" si="5"/>
        <v>50.409698996655521</v>
      </c>
      <c r="K53" s="72">
        <f>VLOOKUP(G53,$O$22:$Q$28,3,FALSE)</f>
        <v>94.62</v>
      </c>
      <c r="L53" s="72">
        <f t="shared" si="6"/>
        <v>8.7904124860646604</v>
      </c>
      <c r="M53" s="72">
        <f t="shared" si="28"/>
        <v>1310.6521739130435</v>
      </c>
    </row>
    <row r="54" spans="6:19" x14ac:dyDescent="0.25">
      <c r="F54" s="93"/>
      <c r="G54" s="64" t="s">
        <v>95</v>
      </c>
      <c r="H54" s="60">
        <f t="shared" si="29"/>
        <v>2</v>
      </c>
      <c r="I54" s="71">
        <f>VLOOKUP(G54,$O$22:$Q$28,2,FALSE)</f>
        <v>542.61</v>
      </c>
      <c r="J54" s="72">
        <f t="shared" si="5"/>
        <v>50.409698996655521</v>
      </c>
      <c r="K54" s="72">
        <f>VLOOKUP(G54,$O$22:$Q$28,3,FALSE)</f>
        <v>94.62</v>
      </c>
      <c r="L54" s="72">
        <f t="shared" si="6"/>
        <v>8.7904124860646604</v>
      </c>
      <c r="M54" s="72">
        <f t="shared" si="28"/>
        <v>100.81939799331104</v>
      </c>
    </row>
    <row r="55" spans="6:19" x14ac:dyDescent="0.25">
      <c r="F55" s="94"/>
      <c r="G55" s="86" t="s">
        <v>117</v>
      </c>
      <c r="H55" s="88">
        <f>SUM(H48:H54)</f>
        <v>102</v>
      </c>
      <c r="I55" s="87"/>
      <c r="J55" s="86"/>
      <c r="K55" s="86"/>
      <c r="L55" s="86">
        <f>SUM(L48:L54)</f>
        <v>180.48123374210334</v>
      </c>
      <c r="M55" s="86">
        <f>SUM(M48:M54)</f>
        <v>5784.0728353771829</v>
      </c>
    </row>
    <row r="56" spans="6:19" x14ac:dyDescent="0.25">
      <c r="F56" s="92" t="s">
        <v>101</v>
      </c>
      <c r="G56" s="64" t="s">
        <v>32</v>
      </c>
      <c r="H56" s="60">
        <f>VLOOKUP(G56,$M$9:$U$15,7,FALSE)</f>
        <v>52</v>
      </c>
      <c r="I56" s="71">
        <f>VLOOKUP(G56,$O$22:$Q$28,2,FALSE)</f>
        <v>640.66999999999996</v>
      </c>
      <c r="J56" s="72">
        <f t="shared" si="5"/>
        <v>59.519695280564846</v>
      </c>
      <c r="K56" s="72">
        <f>VLOOKUP(G56,$O$22:$Q$28,3,FALSE)</f>
        <v>150.69999999999999</v>
      </c>
      <c r="L56" s="72">
        <f t="shared" si="6"/>
        <v>14.000371609067262</v>
      </c>
      <c r="M56" s="72">
        <f t="shared" ref="M56:M59" si="30">J56*H56</f>
        <v>3095.0241545893718</v>
      </c>
    </row>
    <row r="57" spans="6:19" x14ac:dyDescent="0.25">
      <c r="F57" s="93"/>
      <c r="G57" s="64" t="s">
        <v>28</v>
      </c>
      <c r="H57" s="60">
        <f t="shared" ref="H57:H59" si="31">VLOOKUP(G57,$M$9:$U$15,7,FALSE)</f>
        <v>4</v>
      </c>
      <c r="I57" s="71">
        <f>VLOOKUP(G57,$O$22:$Q$28,2,FALSE)</f>
        <v>640.66999999999996</v>
      </c>
      <c r="J57" s="72">
        <f t="shared" si="5"/>
        <v>59.519695280564846</v>
      </c>
      <c r="K57" s="72">
        <f>VLOOKUP(G57,$O$22:$Q$28,3,FALSE)</f>
        <v>491.27</v>
      </c>
      <c r="L57" s="72">
        <f t="shared" si="6"/>
        <v>45.640096618357489</v>
      </c>
      <c r="M57" s="72">
        <f t="shared" si="30"/>
        <v>238.07878112225939</v>
      </c>
    </row>
    <row r="58" spans="6:19" x14ac:dyDescent="0.25">
      <c r="F58" s="93"/>
      <c r="G58" s="64" t="s">
        <v>94</v>
      </c>
      <c r="H58" s="60">
        <f t="shared" si="31"/>
        <v>52</v>
      </c>
      <c r="I58" s="71">
        <f>VLOOKUP(G58,$O$22:$Q$28,2,FALSE)</f>
        <v>542.61</v>
      </c>
      <c r="J58" s="72">
        <f t="shared" si="5"/>
        <v>50.409698996655521</v>
      </c>
      <c r="K58" s="72">
        <f>VLOOKUP(G58,$O$22:$Q$28,3,FALSE)</f>
        <v>94.62</v>
      </c>
      <c r="L58" s="72">
        <f t="shared" si="6"/>
        <v>8.7904124860646604</v>
      </c>
      <c r="M58" s="72">
        <f t="shared" si="30"/>
        <v>2621.304347826087</v>
      </c>
    </row>
    <row r="59" spans="6:19" x14ac:dyDescent="0.25">
      <c r="F59" s="93"/>
      <c r="G59" s="64" t="s">
        <v>95</v>
      </c>
      <c r="H59" s="60">
        <f t="shared" si="31"/>
        <v>4</v>
      </c>
      <c r="I59" s="71">
        <f>VLOOKUP(G59,$O$22:$Q$28,2,FALSE)</f>
        <v>542.61</v>
      </c>
      <c r="J59" s="72">
        <f t="shared" si="5"/>
        <v>50.409698996655521</v>
      </c>
      <c r="K59" s="72">
        <f>VLOOKUP(G59,$O$22:$Q$28,3,FALSE)</f>
        <v>94.62</v>
      </c>
      <c r="L59" s="72">
        <f t="shared" si="6"/>
        <v>8.7904124860646604</v>
      </c>
      <c r="M59" s="72">
        <f t="shared" si="30"/>
        <v>201.63879598662209</v>
      </c>
    </row>
    <row r="60" spans="6:19" x14ac:dyDescent="0.25">
      <c r="F60" s="94"/>
      <c r="G60" s="86" t="s">
        <v>116</v>
      </c>
      <c r="H60" s="88">
        <f>SUM(H56:H59)</f>
        <v>112</v>
      </c>
      <c r="I60" s="87"/>
      <c r="J60" s="86"/>
      <c r="K60" s="86"/>
      <c r="L60" s="86">
        <f>SUM(L56:L59)</f>
        <v>77.221293199554083</v>
      </c>
      <c r="M60" s="86">
        <f>SUM(M56:M59)</f>
        <v>6156.0460795243407</v>
      </c>
    </row>
    <row r="61" spans="6:19" x14ac:dyDescent="0.25">
      <c r="F61" s="92" t="s">
        <v>102</v>
      </c>
      <c r="G61" s="64" t="s">
        <v>32</v>
      </c>
      <c r="H61" s="60">
        <f>VLOOKUP(G61,$M$9:$U$15,8,FALSE)</f>
        <v>52</v>
      </c>
      <c r="I61" s="71">
        <f>VLOOKUP(G61,$O$22:$Q$28,2,FALSE)</f>
        <v>640.66999999999996</v>
      </c>
      <c r="J61" s="72">
        <f t="shared" si="5"/>
        <v>59.519695280564846</v>
      </c>
      <c r="K61" s="72">
        <f>VLOOKUP(G61,$O$22:$Q$28,3,FALSE)</f>
        <v>150.69999999999999</v>
      </c>
      <c r="L61" s="72">
        <f t="shared" si="6"/>
        <v>14.000371609067262</v>
      </c>
      <c r="M61" s="72">
        <f t="shared" ref="M61:M64" si="32">J61*H61</f>
        <v>3095.0241545893718</v>
      </c>
    </row>
    <row r="62" spans="6:19" x14ac:dyDescent="0.25">
      <c r="F62" s="93"/>
      <c r="G62" s="64" t="s">
        <v>28</v>
      </c>
      <c r="H62" s="60">
        <f t="shared" ref="H62:H64" si="33">VLOOKUP(G62,$M$9:$U$15,8,FALSE)</f>
        <v>4</v>
      </c>
      <c r="I62" s="71">
        <f>VLOOKUP(G62,$O$22:$Q$28,2,FALSE)</f>
        <v>640.66999999999996</v>
      </c>
      <c r="J62" s="72">
        <f t="shared" si="5"/>
        <v>59.519695280564846</v>
      </c>
      <c r="K62" s="72">
        <f>VLOOKUP(G62,$O$22:$Q$28,3,FALSE)</f>
        <v>491.27</v>
      </c>
      <c r="L62" s="72">
        <f t="shared" si="6"/>
        <v>45.640096618357489</v>
      </c>
      <c r="M62" s="72">
        <f t="shared" si="32"/>
        <v>238.07878112225939</v>
      </c>
    </row>
    <row r="63" spans="6:19" x14ac:dyDescent="0.25">
      <c r="F63" s="93"/>
      <c r="G63" s="64" t="s">
        <v>94</v>
      </c>
      <c r="H63" s="60">
        <f t="shared" si="33"/>
        <v>52</v>
      </c>
      <c r="I63" s="71">
        <f>VLOOKUP(G63,$O$22:$Q$28,2,FALSE)</f>
        <v>542.61</v>
      </c>
      <c r="J63" s="72">
        <f t="shared" si="5"/>
        <v>50.409698996655521</v>
      </c>
      <c r="K63" s="72">
        <f>VLOOKUP(G63,$O$22:$Q$28,3,FALSE)</f>
        <v>94.62</v>
      </c>
      <c r="L63" s="72">
        <f t="shared" si="6"/>
        <v>8.7904124860646604</v>
      </c>
      <c r="M63" s="72">
        <f t="shared" si="32"/>
        <v>2621.304347826087</v>
      </c>
    </row>
    <row r="64" spans="6:19" x14ac:dyDescent="0.25">
      <c r="F64" s="93"/>
      <c r="G64" s="64" t="s">
        <v>95</v>
      </c>
      <c r="H64" s="60">
        <f t="shared" si="33"/>
        <v>4</v>
      </c>
      <c r="I64" s="71">
        <f>VLOOKUP(G64,$O$22:$Q$28,2,FALSE)</f>
        <v>542.61</v>
      </c>
      <c r="J64" s="72">
        <f t="shared" si="5"/>
        <v>50.409698996655521</v>
      </c>
      <c r="K64" s="72">
        <f>VLOOKUP(G64,$O$22:$Q$28,3,FALSE)</f>
        <v>94.62</v>
      </c>
      <c r="L64" s="72">
        <f t="shared" si="6"/>
        <v>8.7904124860646604</v>
      </c>
      <c r="M64" s="72">
        <f t="shared" si="32"/>
        <v>201.63879598662209</v>
      </c>
    </row>
    <row r="65" spans="6:14" x14ac:dyDescent="0.25">
      <c r="F65" s="94"/>
      <c r="G65" s="86" t="s">
        <v>115</v>
      </c>
      <c r="H65" s="88">
        <f>SUM(H61:H64)</f>
        <v>112</v>
      </c>
      <c r="I65" s="87"/>
      <c r="J65" s="86"/>
      <c r="K65" s="86"/>
      <c r="L65" s="86">
        <f>SUM(L61:L64)</f>
        <v>77.221293199554083</v>
      </c>
      <c r="M65" s="86">
        <f>SUM(M61:M64)</f>
        <v>6156.0460795243407</v>
      </c>
    </row>
    <row r="66" spans="6:14" x14ac:dyDescent="0.25">
      <c r="F66" s="92" t="s">
        <v>103</v>
      </c>
      <c r="G66" s="64" t="s">
        <v>32</v>
      </c>
      <c r="H66" s="60">
        <f>VLOOKUP(G66,$M$9:$U$15,9,FALSE)</f>
        <v>50</v>
      </c>
      <c r="I66" s="71">
        <f>VLOOKUP(G66,$O$22:$Q$28,2,FALSE)</f>
        <v>640.66999999999996</v>
      </c>
      <c r="J66" s="72">
        <f t="shared" si="5"/>
        <v>59.519695280564846</v>
      </c>
      <c r="K66" s="72">
        <f>VLOOKUP(G66,$O$22:$Q$28,3,FALSE)</f>
        <v>150.69999999999999</v>
      </c>
      <c r="L66" s="72">
        <f t="shared" si="6"/>
        <v>14.000371609067262</v>
      </c>
      <c r="M66" s="72">
        <f t="shared" ref="M66:M72" si="34">J66*H66</f>
        <v>2975.9847640282424</v>
      </c>
    </row>
    <row r="67" spans="6:14" x14ac:dyDescent="0.25">
      <c r="F67" s="93"/>
      <c r="G67" s="64" t="s">
        <v>28</v>
      </c>
      <c r="H67" s="60">
        <f t="shared" ref="H67:H72" si="35">VLOOKUP(G67,$M$9:$U$15,9,FALSE)</f>
        <v>4</v>
      </c>
      <c r="I67" s="71">
        <f>VLOOKUP(G67,$O$22:$Q$28,2,FALSE)</f>
        <v>640.66999999999996</v>
      </c>
      <c r="J67" s="72">
        <f t="shared" si="5"/>
        <v>59.519695280564846</v>
      </c>
      <c r="K67" s="72">
        <f>VLOOKUP(G67,$O$22:$Q$28,3,FALSE)</f>
        <v>491.27</v>
      </c>
      <c r="L67" s="72">
        <f t="shared" si="6"/>
        <v>45.640096618357489</v>
      </c>
      <c r="M67" s="72">
        <f t="shared" si="34"/>
        <v>238.07878112225939</v>
      </c>
    </row>
    <row r="68" spans="6:14" x14ac:dyDescent="0.25">
      <c r="F68" s="93"/>
      <c r="G68" s="64" t="s">
        <v>36</v>
      </c>
      <c r="H68" s="60">
        <f t="shared" si="35"/>
        <v>2</v>
      </c>
      <c r="I68" s="71">
        <f>VLOOKUP(G68,$O$22:$Q$28,2,FALSE)</f>
        <v>640.66999999999996</v>
      </c>
      <c r="J68" s="72">
        <f t="shared" si="5"/>
        <v>59.519695280564846</v>
      </c>
      <c r="K68" s="72">
        <f>VLOOKUP(G68,$O$22:$Q$28,3,FALSE)</f>
        <v>771.78</v>
      </c>
      <c r="L68" s="72">
        <f t="shared" si="6"/>
        <v>71.700111482720175</v>
      </c>
      <c r="M68" s="72">
        <f t="shared" si="34"/>
        <v>119.03939056112969</v>
      </c>
    </row>
    <row r="69" spans="6:14" x14ac:dyDescent="0.25">
      <c r="F69" s="93"/>
      <c r="G69" s="64" t="s">
        <v>92</v>
      </c>
      <c r="H69" s="60">
        <f t="shared" si="35"/>
        <v>16</v>
      </c>
      <c r="I69" s="71">
        <f>VLOOKUP(G69,$O$22:$Q$28,2,FALSE)</f>
        <v>621.62</v>
      </c>
      <c r="J69" s="72">
        <f t="shared" si="5"/>
        <v>57.749907097733185</v>
      </c>
      <c r="K69" s="72">
        <f>VLOOKUP(G69,$O$22:$Q$28,3,FALSE)</f>
        <v>99.03</v>
      </c>
      <c r="L69" s="72">
        <f t="shared" si="6"/>
        <v>9.2001114827201782</v>
      </c>
      <c r="M69" s="72">
        <f t="shared" si="34"/>
        <v>923.99851356373097</v>
      </c>
    </row>
    <row r="70" spans="6:14" x14ac:dyDescent="0.25">
      <c r="F70" s="93"/>
      <c r="G70" s="64" t="s">
        <v>93</v>
      </c>
      <c r="H70" s="60">
        <f t="shared" si="35"/>
        <v>2</v>
      </c>
      <c r="I70" s="71">
        <f>VLOOKUP(G70,$O$22:$Q$28,2,FALSE)</f>
        <v>621.62</v>
      </c>
      <c r="J70" s="72">
        <f t="shared" si="5"/>
        <v>57.749907097733185</v>
      </c>
      <c r="K70" s="72">
        <f>VLOOKUP(G70,$O$22:$Q$28,3,FALSE)</f>
        <v>240.68</v>
      </c>
      <c r="L70" s="72">
        <f t="shared" si="6"/>
        <v>22.359717577108885</v>
      </c>
      <c r="M70" s="72">
        <f t="shared" si="34"/>
        <v>115.49981419546637</v>
      </c>
    </row>
    <row r="71" spans="6:14" x14ac:dyDescent="0.25">
      <c r="F71" s="93"/>
      <c r="G71" s="64" t="s">
        <v>94</v>
      </c>
      <c r="H71" s="60">
        <f t="shared" si="35"/>
        <v>26</v>
      </c>
      <c r="I71" s="71">
        <f>VLOOKUP(G71,$O$22:$Q$28,2,FALSE)</f>
        <v>542.61</v>
      </c>
      <c r="J71" s="72">
        <f t="shared" si="5"/>
        <v>50.409698996655521</v>
      </c>
      <c r="K71" s="72">
        <f>VLOOKUP(G71,$O$22:$Q$28,3,FALSE)</f>
        <v>94.62</v>
      </c>
      <c r="L71" s="72">
        <f t="shared" si="6"/>
        <v>8.7904124860646604</v>
      </c>
      <c r="M71" s="72">
        <f t="shared" si="34"/>
        <v>1310.6521739130435</v>
      </c>
    </row>
    <row r="72" spans="6:14" x14ac:dyDescent="0.25">
      <c r="F72" s="93"/>
      <c r="G72" s="64" t="s">
        <v>95</v>
      </c>
      <c r="H72" s="60">
        <f t="shared" si="35"/>
        <v>2</v>
      </c>
      <c r="I72" s="71">
        <f>VLOOKUP(G72,$O$22:$Q$28,2,FALSE)</f>
        <v>542.61</v>
      </c>
      <c r="J72" s="72">
        <f t="shared" si="5"/>
        <v>50.409698996655521</v>
      </c>
      <c r="K72" s="72">
        <f>VLOOKUP(G72,$O$22:$Q$28,3,FALSE)</f>
        <v>94.62</v>
      </c>
      <c r="L72" s="72">
        <f t="shared" si="6"/>
        <v>8.7904124860646604</v>
      </c>
      <c r="M72" s="72">
        <f t="shared" si="34"/>
        <v>100.81939799331104</v>
      </c>
    </row>
    <row r="73" spans="6:14" x14ac:dyDescent="0.25">
      <c r="F73" s="94"/>
      <c r="G73" s="86" t="s">
        <v>114</v>
      </c>
      <c r="H73" s="88">
        <f>SUM(H66:H72)</f>
        <v>102</v>
      </c>
      <c r="I73" s="87"/>
      <c r="J73" s="86"/>
      <c r="K73" s="86"/>
      <c r="L73" s="86">
        <f>SUM(L66:L72)</f>
        <v>180.48123374210334</v>
      </c>
      <c r="M73" s="86">
        <f>SUM(M66:M72)</f>
        <v>5784.0728353771829</v>
      </c>
    </row>
    <row r="74" spans="6:14" x14ac:dyDescent="0.25">
      <c r="F74" s="89"/>
      <c r="G74" s="89" t="s">
        <v>91</v>
      </c>
      <c r="H74" s="90">
        <f>H73+H65+H60+H55+H47+H39+H34+H29</f>
        <v>856</v>
      </c>
      <c r="I74" s="89"/>
      <c r="J74" s="91"/>
      <c r="K74" s="89"/>
      <c r="L74" s="91">
        <f>L73+L65+L60+L55+L47+L39+L34+L29</f>
        <v>1030.8101077666297</v>
      </c>
      <c r="M74" s="91">
        <f>M73+M65+M60+M55+M47+M39+M34+M29</f>
        <v>47760.475659606098</v>
      </c>
      <c r="N74" s="73">
        <f>SUM(L74:M74)</f>
        <v>48791.285767372727</v>
      </c>
    </row>
  </sheetData>
  <mergeCells count="8">
    <mergeCell ref="F22:F29"/>
    <mergeCell ref="F30:F34"/>
    <mergeCell ref="F35:F39"/>
    <mergeCell ref="F40:F47"/>
    <mergeCell ref="F48:F55"/>
    <mergeCell ref="F56:F60"/>
    <mergeCell ref="F61:F65"/>
    <mergeCell ref="F66:F7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E52" zoomScale="115" zoomScaleNormal="115" workbookViewId="0">
      <selection activeCell="K70" sqref="K70"/>
    </sheetView>
  </sheetViews>
  <sheetFormatPr defaultRowHeight="15.75" x14ac:dyDescent="0.25"/>
  <cols>
    <col min="1" max="1" width="12.125" customWidth="1"/>
    <col min="2" max="2" width="13.375" customWidth="1"/>
    <col min="3" max="3" width="23.25" customWidth="1"/>
    <col min="4" max="4" width="13.25" customWidth="1"/>
    <col min="5" max="6" width="12.125" customWidth="1"/>
    <col min="7" max="7" width="10.5" customWidth="1"/>
  </cols>
  <sheetData>
    <row r="1" spans="1:7" ht="23.25" customHeight="1" x14ac:dyDescent="0.25">
      <c r="A1" s="46" t="s">
        <v>15</v>
      </c>
      <c r="B1" s="46"/>
      <c r="C1" s="46"/>
      <c r="D1" s="46"/>
      <c r="E1" s="46"/>
      <c r="F1" s="46"/>
      <c r="G1" s="46"/>
    </row>
    <row r="2" spans="1:7" ht="47.25" x14ac:dyDescent="0.25">
      <c r="A2" s="11" t="s">
        <v>0</v>
      </c>
      <c r="B2" s="11" t="s">
        <v>1</v>
      </c>
      <c r="C2" s="12" t="s">
        <v>2</v>
      </c>
      <c r="D2" s="13" t="s">
        <v>12</v>
      </c>
      <c r="E2" s="13" t="s">
        <v>3</v>
      </c>
      <c r="F2" s="13" t="s">
        <v>13</v>
      </c>
      <c r="G2" s="13" t="s">
        <v>14</v>
      </c>
    </row>
    <row r="3" spans="1:7" ht="16.5" x14ac:dyDescent="0.3">
      <c r="A3" s="47" t="s">
        <v>16</v>
      </c>
      <c r="B3" s="3">
        <v>101</v>
      </c>
      <c r="C3" s="2" t="s">
        <v>30</v>
      </c>
      <c r="D3" s="1">
        <v>57.75</v>
      </c>
      <c r="E3" s="5">
        <f>D3*10.764</f>
        <v>621.62099999999998</v>
      </c>
      <c r="F3" s="6">
        <v>22.36</v>
      </c>
      <c r="G3" s="7">
        <f>F3*10.764</f>
        <v>240.68303999999998</v>
      </c>
    </row>
    <row r="4" spans="1:7" ht="16.5" x14ac:dyDescent="0.3">
      <c r="A4" s="47"/>
      <c r="B4" s="3">
        <v>102</v>
      </c>
      <c r="C4" s="2" t="s">
        <v>28</v>
      </c>
      <c r="D4" s="2">
        <v>59.52</v>
      </c>
      <c r="E4" s="5">
        <f t="shared" ref="E4:E18" si="0">D4*10.764</f>
        <v>640.67327999999998</v>
      </c>
      <c r="F4" s="7">
        <v>45.64</v>
      </c>
      <c r="G4" s="7">
        <f t="shared" ref="G4:G18" si="1">F4*10.764</f>
        <v>491.26895999999999</v>
      </c>
    </row>
    <row r="5" spans="1:7" ht="16.5" x14ac:dyDescent="0.3">
      <c r="A5" s="47"/>
      <c r="B5" s="3">
        <v>103</v>
      </c>
      <c r="C5" s="2" t="s">
        <v>28</v>
      </c>
      <c r="D5" s="2">
        <v>59.52</v>
      </c>
      <c r="E5" s="5">
        <f t="shared" ref="E5" si="2">D5*10.764</f>
        <v>640.67327999999998</v>
      </c>
      <c r="F5" s="7">
        <v>45.64</v>
      </c>
      <c r="G5" s="7">
        <f t="shared" ref="G5" si="3">F5*10.764</f>
        <v>491.26895999999999</v>
      </c>
    </row>
    <row r="6" spans="1:7" ht="16.5" x14ac:dyDescent="0.3">
      <c r="A6" s="47"/>
      <c r="B6" s="3">
        <v>104</v>
      </c>
      <c r="C6" s="2" t="s">
        <v>29</v>
      </c>
      <c r="D6" s="2">
        <v>50.41</v>
      </c>
      <c r="E6" s="5">
        <f t="shared" si="0"/>
        <v>542.61323999999991</v>
      </c>
      <c r="F6" s="6">
        <v>8.7899999999999991</v>
      </c>
      <c r="G6" s="7">
        <f t="shared" si="1"/>
        <v>94.615559999999988</v>
      </c>
    </row>
    <row r="7" spans="1:7" ht="16.5" x14ac:dyDescent="0.3">
      <c r="A7" s="47"/>
      <c r="B7" s="3">
        <v>105</v>
      </c>
      <c r="C7" s="2" t="s">
        <v>29</v>
      </c>
      <c r="D7" s="2">
        <v>50.41</v>
      </c>
      <c r="E7" s="5">
        <f t="shared" ref="E7" si="4">D7*10.764</f>
        <v>542.61323999999991</v>
      </c>
      <c r="F7" s="6">
        <v>8.7899999999999991</v>
      </c>
      <c r="G7" s="7">
        <f t="shared" ref="G7" si="5">F7*10.764</f>
        <v>94.615559999999988</v>
      </c>
    </row>
    <row r="8" spans="1:7" ht="16.5" x14ac:dyDescent="0.3">
      <c r="A8" s="47"/>
      <c r="B8" s="3">
        <v>106</v>
      </c>
      <c r="C8" s="2" t="s">
        <v>28</v>
      </c>
      <c r="D8" s="2">
        <v>59.52</v>
      </c>
      <c r="E8" s="5">
        <f t="shared" ref="E8:E9" si="6">D8*10.764</f>
        <v>640.67327999999998</v>
      </c>
      <c r="F8" s="7">
        <v>45.64</v>
      </c>
      <c r="G8" s="7">
        <f t="shared" ref="G8:G9" si="7">F8*10.764</f>
        <v>491.26895999999999</v>
      </c>
    </row>
    <row r="9" spans="1:7" ht="16.5" x14ac:dyDescent="0.3">
      <c r="A9" s="47"/>
      <c r="B9" s="3">
        <v>107</v>
      </c>
      <c r="C9" s="2" t="s">
        <v>28</v>
      </c>
      <c r="D9" s="2">
        <v>59.52</v>
      </c>
      <c r="E9" s="5">
        <f t="shared" si="6"/>
        <v>640.67327999999998</v>
      </c>
      <c r="F9" s="7">
        <v>45.64</v>
      </c>
      <c r="G9" s="7">
        <f t="shared" si="7"/>
        <v>491.26895999999999</v>
      </c>
    </row>
    <row r="10" spans="1:7" ht="16.5" x14ac:dyDescent="0.3">
      <c r="A10" s="47"/>
      <c r="B10" s="3">
        <v>108</v>
      </c>
      <c r="C10" s="2" t="s">
        <v>30</v>
      </c>
      <c r="D10" s="1">
        <v>57.75</v>
      </c>
      <c r="E10" s="5">
        <f>D10*10.764</f>
        <v>621.62099999999998</v>
      </c>
      <c r="F10" s="6">
        <v>22.36</v>
      </c>
      <c r="G10" s="7">
        <f>F10*10.764</f>
        <v>240.68303999999998</v>
      </c>
    </row>
    <row r="11" spans="1:7" ht="16.5" x14ac:dyDescent="0.3">
      <c r="A11" s="47" t="s">
        <v>17</v>
      </c>
      <c r="B11" s="3">
        <v>201</v>
      </c>
      <c r="C11" s="2" t="s">
        <v>31</v>
      </c>
      <c r="D11" s="1">
        <v>57.75</v>
      </c>
      <c r="E11" s="5">
        <f t="shared" si="0"/>
        <v>621.62099999999998</v>
      </c>
      <c r="F11" s="6">
        <v>9.1999999999999993</v>
      </c>
      <c r="G11" s="7">
        <f>F11*10.764</f>
        <v>99.02879999999999</v>
      </c>
    </row>
    <row r="12" spans="1:7" ht="16.5" x14ac:dyDescent="0.3">
      <c r="A12" s="47"/>
      <c r="B12" s="3">
        <v>202</v>
      </c>
      <c r="C12" s="2" t="s">
        <v>32</v>
      </c>
      <c r="D12" s="2">
        <v>59.52</v>
      </c>
      <c r="E12" s="5">
        <f t="shared" si="0"/>
        <v>640.67327999999998</v>
      </c>
      <c r="F12" s="7">
        <v>14</v>
      </c>
      <c r="G12" s="7">
        <f t="shared" si="1"/>
        <v>150.696</v>
      </c>
    </row>
    <row r="13" spans="1:7" ht="16.5" x14ac:dyDescent="0.3">
      <c r="A13" s="47"/>
      <c r="B13" s="3">
        <v>203</v>
      </c>
      <c r="C13" s="2" t="s">
        <v>32</v>
      </c>
      <c r="D13" s="2">
        <v>59.52</v>
      </c>
      <c r="E13" s="5">
        <f t="shared" si="0"/>
        <v>640.67327999999998</v>
      </c>
      <c r="F13" s="7">
        <v>14</v>
      </c>
      <c r="G13" s="7">
        <f t="shared" si="1"/>
        <v>150.696</v>
      </c>
    </row>
    <row r="14" spans="1:7" ht="16.5" x14ac:dyDescent="0.3">
      <c r="A14" s="47"/>
      <c r="B14" s="3">
        <v>204</v>
      </c>
      <c r="C14" s="2" t="s">
        <v>33</v>
      </c>
      <c r="D14" s="2">
        <v>50.41</v>
      </c>
      <c r="E14" s="5">
        <f t="shared" si="0"/>
        <v>542.61323999999991</v>
      </c>
      <c r="F14" s="6">
        <v>8.7899999999999991</v>
      </c>
      <c r="G14" s="7">
        <f t="shared" si="1"/>
        <v>94.615559999999988</v>
      </c>
    </row>
    <row r="15" spans="1:7" ht="16.5" x14ac:dyDescent="0.3">
      <c r="A15" s="47"/>
      <c r="B15" s="3">
        <v>205</v>
      </c>
      <c r="C15" s="2" t="s">
        <v>33</v>
      </c>
      <c r="D15" s="2">
        <v>50.41</v>
      </c>
      <c r="E15" s="5">
        <f t="shared" si="0"/>
        <v>542.61323999999991</v>
      </c>
      <c r="F15" s="6">
        <v>8.7899999999999991</v>
      </c>
      <c r="G15" s="7">
        <f t="shared" si="1"/>
        <v>94.615559999999988</v>
      </c>
    </row>
    <row r="16" spans="1:7" ht="16.5" x14ac:dyDescent="0.3">
      <c r="A16" s="47"/>
      <c r="B16" s="3">
        <v>206</v>
      </c>
      <c r="C16" s="2" t="s">
        <v>32</v>
      </c>
      <c r="D16" s="2">
        <v>59.52</v>
      </c>
      <c r="E16" s="5">
        <f t="shared" si="0"/>
        <v>640.67327999999998</v>
      </c>
      <c r="F16" s="7">
        <v>14</v>
      </c>
      <c r="G16" s="7">
        <f t="shared" si="1"/>
        <v>150.696</v>
      </c>
    </row>
    <row r="17" spans="1:7" ht="16.5" x14ac:dyDescent="0.3">
      <c r="A17" s="47"/>
      <c r="B17" s="3">
        <v>207</v>
      </c>
      <c r="C17" s="2" t="s">
        <v>32</v>
      </c>
      <c r="D17" s="2">
        <v>59.52</v>
      </c>
      <c r="E17" s="5">
        <f t="shared" si="0"/>
        <v>640.67327999999998</v>
      </c>
      <c r="F17" s="7">
        <v>14</v>
      </c>
      <c r="G17" s="7">
        <f t="shared" si="1"/>
        <v>150.696</v>
      </c>
    </row>
    <row r="18" spans="1:7" ht="16.5" x14ac:dyDescent="0.3">
      <c r="A18" s="47"/>
      <c r="B18" s="3">
        <v>208</v>
      </c>
      <c r="C18" s="2" t="s">
        <v>31</v>
      </c>
      <c r="D18" s="1">
        <v>57.75</v>
      </c>
      <c r="E18" s="5">
        <f t="shared" si="0"/>
        <v>621.62099999999998</v>
      </c>
      <c r="F18" s="6">
        <v>9.1999999999999993</v>
      </c>
      <c r="G18" s="7">
        <f t="shared" si="1"/>
        <v>99.02879999999999</v>
      </c>
    </row>
    <row r="19" spans="1:7" ht="16.5" x14ac:dyDescent="0.3">
      <c r="A19" s="47" t="s">
        <v>18</v>
      </c>
      <c r="B19" s="3">
        <v>301</v>
      </c>
      <c r="C19" s="2" t="s">
        <v>31</v>
      </c>
      <c r="D19" s="1">
        <v>57.75</v>
      </c>
      <c r="E19" s="5">
        <f t="shared" ref="E19:E74" si="8">D19*10.764</f>
        <v>621.62099999999998</v>
      </c>
      <c r="F19" s="6">
        <v>9.1999999999999993</v>
      </c>
      <c r="G19" s="7">
        <f>F19*10.764</f>
        <v>99.02879999999999</v>
      </c>
    </row>
    <row r="20" spans="1:7" ht="16.5" x14ac:dyDescent="0.3">
      <c r="A20" s="47"/>
      <c r="B20" s="3">
        <v>302</v>
      </c>
      <c r="C20" s="2" t="s">
        <v>32</v>
      </c>
      <c r="D20" s="2">
        <v>59.52</v>
      </c>
      <c r="E20" s="5">
        <f t="shared" si="8"/>
        <v>640.67327999999998</v>
      </c>
      <c r="F20" s="7">
        <v>14</v>
      </c>
      <c r="G20" s="7">
        <f t="shared" ref="G20:G26" si="9">F20*10.764</f>
        <v>150.696</v>
      </c>
    </row>
    <row r="21" spans="1:7" ht="16.5" x14ac:dyDescent="0.3">
      <c r="A21" s="47"/>
      <c r="B21" s="3">
        <v>303</v>
      </c>
      <c r="C21" s="2" t="s">
        <v>32</v>
      </c>
      <c r="D21" s="2">
        <v>59.52</v>
      </c>
      <c r="E21" s="5">
        <f t="shared" si="8"/>
        <v>640.67327999999998</v>
      </c>
      <c r="F21" s="7">
        <v>14</v>
      </c>
      <c r="G21" s="7">
        <f t="shared" si="9"/>
        <v>150.696</v>
      </c>
    </row>
    <row r="22" spans="1:7" ht="16.5" x14ac:dyDescent="0.3">
      <c r="A22" s="47"/>
      <c r="B22" s="3">
        <v>304</v>
      </c>
      <c r="C22" s="2" t="s">
        <v>33</v>
      </c>
      <c r="D22" s="2">
        <v>50.41</v>
      </c>
      <c r="E22" s="5">
        <f t="shared" si="8"/>
        <v>542.61323999999991</v>
      </c>
      <c r="F22" s="6">
        <v>8.7899999999999991</v>
      </c>
      <c r="G22" s="7">
        <f t="shared" si="9"/>
        <v>94.615559999999988</v>
      </c>
    </row>
    <row r="23" spans="1:7" ht="16.5" x14ac:dyDescent="0.3">
      <c r="A23" s="47"/>
      <c r="B23" s="3">
        <v>305</v>
      </c>
      <c r="C23" s="2" t="s">
        <v>33</v>
      </c>
      <c r="D23" s="2">
        <v>50.41</v>
      </c>
      <c r="E23" s="5">
        <f t="shared" si="8"/>
        <v>542.61323999999991</v>
      </c>
      <c r="F23" s="6">
        <v>8.7899999999999991</v>
      </c>
      <c r="G23" s="7">
        <f t="shared" si="9"/>
        <v>94.615559999999988</v>
      </c>
    </row>
    <row r="24" spans="1:7" ht="16.5" x14ac:dyDescent="0.3">
      <c r="A24" s="47"/>
      <c r="B24" s="3">
        <v>306</v>
      </c>
      <c r="C24" s="2" t="s">
        <v>32</v>
      </c>
      <c r="D24" s="2">
        <v>59.52</v>
      </c>
      <c r="E24" s="5">
        <f t="shared" si="8"/>
        <v>640.67327999999998</v>
      </c>
      <c r="F24" s="7">
        <v>14</v>
      </c>
      <c r="G24" s="7">
        <f t="shared" si="9"/>
        <v>150.696</v>
      </c>
    </row>
    <row r="25" spans="1:7" ht="16.5" x14ac:dyDescent="0.3">
      <c r="A25" s="47"/>
      <c r="B25" s="3">
        <v>307</v>
      </c>
      <c r="C25" s="2" t="s">
        <v>32</v>
      </c>
      <c r="D25" s="2">
        <v>59.52</v>
      </c>
      <c r="E25" s="5">
        <f t="shared" si="8"/>
        <v>640.67327999999998</v>
      </c>
      <c r="F25" s="7">
        <v>14</v>
      </c>
      <c r="G25" s="7">
        <f t="shared" si="9"/>
        <v>150.696</v>
      </c>
    </row>
    <row r="26" spans="1:7" ht="16.5" x14ac:dyDescent="0.3">
      <c r="A26" s="47"/>
      <c r="B26" s="3">
        <v>308</v>
      </c>
      <c r="C26" s="2" t="s">
        <v>31</v>
      </c>
      <c r="D26" s="1">
        <v>57.75</v>
      </c>
      <c r="E26" s="5">
        <f t="shared" si="8"/>
        <v>621.62099999999998</v>
      </c>
      <c r="F26" s="6">
        <v>9.1999999999999993</v>
      </c>
      <c r="G26" s="7">
        <f t="shared" si="9"/>
        <v>99.02879999999999</v>
      </c>
    </row>
    <row r="27" spans="1:7" ht="16.5" x14ac:dyDescent="0.3">
      <c r="A27" s="47" t="s">
        <v>19</v>
      </c>
      <c r="B27" s="3">
        <v>401</v>
      </c>
      <c r="C27" s="2" t="s">
        <v>31</v>
      </c>
      <c r="D27" s="1">
        <v>57.75</v>
      </c>
      <c r="E27" s="5">
        <f t="shared" si="8"/>
        <v>621.62099999999998</v>
      </c>
      <c r="F27" s="6">
        <v>9.1999999999999993</v>
      </c>
      <c r="G27" s="7">
        <f>F27*10.764</f>
        <v>99.02879999999999</v>
      </c>
    </row>
    <row r="28" spans="1:7" ht="16.5" x14ac:dyDescent="0.3">
      <c r="A28" s="47"/>
      <c r="B28" s="3">
        <v>402</v>
      </c>
      <c r="C28" s="2" t="s">
        <v>32</v>
      </c>
      <c r="D28" s="2">
        <v>59.52</v>
      </c>
      <c r="E28" s="5">
        <f t="shared" si="8"/>
        <v>640.67327999999998</v>
      </c>
      <c r="F28" s="7">
        <v>14</v>
      </c>
      <c r="G28" s="7">
        <f t="shared" ref="G28:G34" si="10">F28*10.764</f>
        <v>150.696</v>
      </c>
    </row>
    <row r="29" spans="1:7" ht="16.5" x14ac:dyDescent="0.3">
      <c r="A29" s="47"/>
      <c r="B29" s="3">
        <v>403</v>
      </c>
      <c r="C29" s="2" t="s">
        <v>32</v>
      </c>
      <c r="D29" s="2">
        <v>59.52</v>
      </c>
      <c r="E29" s="5">
        <f t="shared" si="8"/>
        <v>640.67327999999998</v>
      </c>
      <c r="F29" s="7">
        <v>14</v>
      </c>
      <c r="G29" s="7">
        <f t="shared" si="10"/>
        <v>150.696</v>
      </c>
    </row>
    <row r="30" spans="1:7" ht="16.5" x14ac:dyDescent="0.3">
      <c r="A30" s="47"/>
      <c r="B30" s="3">
        <v>404</v>
      </c>
      <c r="C30" s="2" t="s">
        <v>33</v>
      </c>
      <c r="D30" s="2">
        <v>50.41</v>
      </c>
      <c r="E30" s="5">
        <f t="shared" si="8"/>
        <v>542.61323999999991</v>
      </c>
      <c r="F30" s="6">
        <v>8.7899999999999991</v>
      </c>
      <c r="G30" s="7">
        <f t="shared" si="10"/>
        <v>94.615559999999988</v>
      </c>
    </row>
    <row r="31" spans="1:7" ht="16.5" x14ac:dyDescent="0.3">
      <c r="A31" s="47"/>
      <c r="B31" s="3">
        <v>405</v>
      </c>
      <c r="C31" s="2" t="s">
        <v>33</v>
      </c>
      <c r="D31" s="2">
        <v>50.41</v>
      </c>
      <c r="E31" s="5">
        <f t="shared" si="8"/>
        <v>542.61323999999991</v>
      </c>
      <c r="F31" s="6">
        <v>8.7899999999999991</v>
      </c>
      <c r="G31" s="7">
        <f t="shared" si="10"/>
        <v>94.615559999999988</v>
      </c>
    </row>
    <row r="32" spans="1:7" ht="16.5" x14ac:dyDescent="0.3">
      <c r="A32" s="47"/>
      <c r="B32" s="3">
        <v>406</v>
      </c>
      <c r="C32" s="2" t="s">
        <v>32</v>
      </c>
      <c r="D32" s="2">
        <v>59.52</v>
      </c>
      <c r="E32" s="5">
        <f t="shared" si="8"/>
        <v>640.67327999999998</v>
      </c>
      <c r="F32" s="7">
        <v>14</v>
      </c>
      <c r="G32" s="7">
        <f t="shared" si="10"/>
        <v>150.696</v>
      </c>
    </row>
    <row r="33" spans="1:7" ht="16.5" x14ac:dyDescent="0.3">
      <c r="A33" s="47"/>
      <c r="B33" s="3">
        <v>407</v>
      </c>
      <c r="C33" s="2" t="s">
        <v>32</v>
      </c>
      <c r="D33" s="2">
        <v>59.52</v>
      </c>
      <c r="E33" s="5">
        <f t="shared" si="8"/>
        <v>640.67327999999998</v>
      </c>
      <c r="F33" s="7">
        <v>14</v>
      </c>
      <c r="G33" s="7">
        <f t="shared" si="10"/>
        <v>150.696</v>
      </c>
    </row>
    <row r="34" spans="1:7" ht="16.5" x14ac:dyDescent="0.3">
      <c r="A34" s="47"/>
      <c r="B34" s="3">
        <v>408</v>
      </c>
      <c r="C34" s="2" t="s">
        <v>31</v>
      </c>
      <c r="D34" s="1">
        <v>57.75</v>
      </c>
      <c r="E34" s="5">
        <f t="shared" si="8"/>
        <v>621.62099999999998</v>
      </c>
      <c r="F34" s="6">
        <v>9.1999999999999993</v>
      </c>
      <c r="G34" s="7">
        <f t="shared" si="10"/>
        <v>99.02879999999999</v>
      </c>
    </row>
    <row r="35" spans="1:7" ht="16.5" x14ac:dyDescent="0.3">
      <c r="A35" s="47" t="s">
        <v>20</v>
      </c>
      <c r="B35" s="3">
        <v>501</v>
      </c>
      <c r="C35" s="2" t="s">
        <v>31</v>
      </c>
      <c r="D35" s="1">
        <v>57.75</v>
      </c>
      <c r="E35" s="5">
        <f t="shared" si="8"/>
        <v>621.62099999999998</v>
      </c>
      <c r="F35" s="6">
        <v>9.1999999999999993</v>
      </c>
      <c r="G35" s="7">
        <f>F35*10.764</f>
        <v>99.02879999999999</v>
      </c>
    </row>
    <row r="36" spans="1:7" ht="16.5" x14ac:dyDescent="0.3">
      <c r="A36" s="47"/>
      <c r="B36" s="3">
        <v>502</v>
      </c>
      <c r="C36" s="2" t="s">
        <v>32</v>
      </c>
      <c r="D36" s="2">
        <v>59.52</v>
      </c>
      <c r="E36" s="5">
        <f t="shared" si="8"/>
        <v>640.67327999999998</v>
      </c>
      <c r="F36" s="7">
        <v>14</v>
      </c>
      <c r="G36" s="7">
        <f t="shared" ref="G36:G42" si="11">F36*10.764</f>
        <v>150.696</v>
      </c>
    </row>
    <row r="37" spans="1:7" ht="16.5" x14ac:dyDescent="0.3">
      <c r="A37" s="47"/>
      <c r="B37" s="3">
        <v>503</v>
      </c>
      <c r="C37" s="2" t="s">
        <v>32</v>
      </c>
      <c r="D37" s="2">
        <v>59.52</v>
      </c>
      <c r="E37" s="5">
        <f t="shared" si="8"/>
        <v>640.67327999999998</v>
      </c>
      <c r="F37" s="7">
        <v>14</v>
      </c>
      <c r="G37" s="7">
        <f t="shared" si="11"/>
        <v>150.696</v>
      </c>
    </row>
    <row r="38" spans="1:7" ht="16.5" x14ac:dyDescent="0.3">
      <c r="A38" s="47"/>
      <c r="B38" s="3">
        <v>504</v>
      </c>
      <c r="C38" s="2" t="s">
        <v>33</v>
      </c>
      <c r="D38" s="2">
        <v>50.41</v>
      </c>
      <c r="E38" s="5">
        <f t="shared" si="8"/>
        <v>542.61323999999991</v>
      </c>
      <c r="F38" s="6">
        <v>8.7899999999999991</v>
      </c>
      <c r="G38" s="7">
        <f t="shared" si="11"/>
        <v>94.615559999999988</v>
      </c>
    </row>
    <row r="39" spans="1:7" ht="16.5" x14ac:dyDescent="0.3">
      <c r="A39" s="47"/>
      <c r="B39" s="3">
        <v>505</v>
      </c>
      <c r="C39" s="2" t="s">
        <v>33</v>
      </c>
      <c r="D39" s="2">
        <v>50.41</v>
      </c>
      <c r="E39" s="5">
        <f t="shared" si="8"/>
        <v>542.61323999999991</v>
      </c>
      <c r="F39" s="6">
        <v>8.7899999999999991</v>
      </c>
      <c r="G39" s="7">
        <f t="shared" si="11"/>
        <v>94.615559999999988</v>
      </c>
    </row>
    <row r="40" spans="1:7" ht="16.5" x14ac:dyDescent="0.3">
      <c r="A40" s="47"/>
      <c r="B40" s="3">
        <v>506</v>
      </c>
      <c r="C40" s="2" t="s">
        <v>32</v>
      </c>
      <c r="D40" s="2">
        <v>59.52</v>
      </c>
      <c r="E40" s="5">
        <f t="shared" si="8"/>
        <v>640.67327999999998</v>
      </c>
      <c r="F40" s="7">
        <v>14</v>
      </c>
      <c r="G40" s="7">
        <f t="shared" si="11"/>
        <v>150.696</v>
      </c>
    </row>
    <row r="41" spans="1:7" ht="16.5" x14ac:dyDescent="0.3">
      <c r="A41" s="47"/>
      <c r="B41" s="3">
        <v>507</v>
      </c>
      <c r="C41" s="2" t="s">
        <v>32</v>
      </c>
      <c r="D41" s="2">
        <v>59.52</v>
      </c>
      <c r="E41" s="5">
        <f t="shared" si="8"/>
        <v>640.67327999999998</v>
      </c>
      <c r="F41" s="7">
        <v>14</v>
      </c>
      <c r="G41" s="7">
        <f t="shared" si="11"/>
        <v>150.696</v>
      </c>
    </row>
    <row r="42" spans="1:7" ht="16.5" x14ac:dyDescent="0.3">
      <c r="A42" s="47"/>
      <c r="B42" s="3">
        <v>508</v>
      </c>
      <c r="C42" s="2" t="s">
        <v>31</v>
      </c>
      <c r="D42" s="1">
        <v>57.75</v>
      </c>
      <c r="E42" s="5">
        <f t="shared" si="8"/>
        <v>621.62099999999998</v>
      </c>
      <c r="F42" s="6">
        <v>9.1999999999999993</v>
      </c>
      <c r="G42" s="7">
        <f t="shared" si="11"/>
        <v>99.02879999999999</v>
      </c>
    </row>
    <row r="43" spans="1:7" ht="16.5" x14ac:dyDescent="0.3">
      <c r="A43" s="47" t="s">
        <v>21</v>
      </c>
      <c r="B43" s="3">
        <v>601</v>
      </c>
      <c r="C43" s="2" t="s">
        <v>31</v>
      </c>
      <c r="D43" s="1">
        <v>57.75</v>
      </c>
      <c r="E43" s="5">
        <f t="shared" si="8"/>
        <v>621.62099999999998</v>
      </c>
      <c r="F43" s="6">
        <v>9.1999999999999993</v>
      </c>
      <c r="G43" s="7">
        <f>F43*10.764</f>
        <v>99.02879999999999</v>
      </c>
    </row>
    <row r="44" spans="1:7" ht="16.5" x14ac:dyDescent="0.3">
      <c r="A44" s="47"/>
      <c r="B44" s="3">
        <v>602</v>
      </c>
      <c r="C44" s="2" t="s">
        <v>32</v>
      </c>
      <c r="D44" s="2">
        <v>59.52</v>
      </c>
      <c r="E44" s="5">
        <f t="shared" si="8"/>
        <v>640.67327999999998</v>
      </c>
      <c r="F44" s="7">
        <v>14</v>
      </c>
      <c r="G44" s="7">
        <f t="shared" ref="G44:G50" si="12">F44*10.764</f>
        <v>150.696</v>
      </c>
    </row>
    <row r="45" spans="1:7" ht="16.5" x14ac:dyDescent="0.3">
      <c r="A45" s="47"/>
      <c r="B45" s="3">
        <v>603</v>
      </c>
      <c r="C45" s="2" t="s">
        <v>32</v>
      </c>
      <c r="D45" s="2">
        <v>59.52</v>
      </c>
      <c r="E45" s="5">
        <f t="shared" si="8"/>
        <v>640.67327999999998</v>
      </c>
      <c r="F45" s="7">
        <v>14</v>
      </c>
      <c r="G45" s="7">
        <f t="shared" si="12"/>
        <v>150.696</v>
      </c>
    </row>
    <row r="46" spans="1:7" ht="16.5" x14ac:dyDescent="0.3">
      <c r="A46" s="47"/>
      <c r="B46" s="3">
        <v>604</v>
      </c>
      <c r="C46" s="2" t="s">
        <v>33</v>
      </c>
      <c r="D46" s="2">
        <v>50.41</v>
      </c>
      <c r="E46" s="5">
        <f t="shared" si="8"/>
        <v>542.61323999999991</v>
      </c>
      <c r="F46" s="6">
        <v>8.7899999999999991</v>
      </c>
      <c r="G46" s="7">
        <f t="shared" si="12"/>
        <v>94.615559999999988</v>
      </c>
    </row>
    <row r="47" spans="1:7" ht="16.5" x14ac:dyDescent="0.3">
      <c r="A47" s="47"/>
      <c r="B47" s="3">
        <v>605</v>
      </c>
      <c r="C47" s="2" t="s">
        <v>33</v>
      </c>
      <c r="D47" s="2">
        <v>50.41</v>
      </c>
      <c r="E47" s="5">
        <f t="shared" si="8"/>
        <v>542.61323999999991</v>
      </c>
      <c r="F47" s="6">
        <v>8.7899999999999991</v>
      </c>
      <c r="G47" s="7">
        <f t="shared" si="12"/>
        <v>94.615559999999988</v>
      </c>
    </row>
    <row r="48" spans="1:7" ht="16.5" x14ac:dyDescent="0.3">
      <c r="A48" s="47"/>
      <c r="B48" s="3">
        <v>606</v>
      </c>
      <c r="C48" s="2" t="s">
        <v>32</v>
      </c>
      <c r="D48" s="2">
        <v>59.52</v>
      </c>
      <c r="E48" s="5">
        <f t="shared" si="8"/>
        <v>640.67327999999998</v>
      </c>
      <c r="F48" s="7">
        <v>14</v>
      </c>
      <c r="G48" s="7">
        <f t="shared" si="12"/>
        <v>150.696</v>
      </c>
    </row>
    <row r="49" spans="1:7" ht="16.5" x14ac:dyDescent="0.3">
      <c r="A49" s="47"/>
      <c r="B49" s="3">
        <v>607</v>
      </c>
      <c r="C49" s="2" t="s">
        <v>32</v>
      </c>
      <c r="D49" s="2">
        <v>59.52</v>
      </c>
      <c r="E49" s="5">
        <f t="shared" si="8"/>
        <v>640.67327999999998</v>
      </c>
      <c r="F49" s="7">
        <v>14</v>
      </c>
      <c r="G49" s="7">
        <f t="shared" si="12"/>
        <v>150.696</v>
      </c>
    </row>
    <row r="50" spans="1:7" ht="16.5" x14ac:dyDescent="0.3">
      <c r="A50" s="47"/>
      <c r="B50" s="3">
        <v>608</v>
      </c>
      <c r="C50" s="2" t="s">
        <v>31</v>
      </c>
      <c r="D50" s="1">
        <v>57.75</v>
      </c>
      <c r="E50" s="5">
        <f t="shared" si="8"/>
        <v>621.62099999999998</v>
      </c>
      <c r="F50" s="6">
        <v>9.1999999999999993</v>
      </c>
      <c r="G50" s="7">
        <f t="shared" si="12"/>
        <v>99.02879999999999</v>
      </c>
    </row>
    <row r="51" spans="1:7" ht="16.5" x14ac:dyDescent="0.3">
      <c r="A51" s="47" t="s">
        <v>22</v>
      </c>
      <c r="B51" s="3">
        <v>701</v>
      </c>
      <c r="C51" s="2" t="s">
        <v>31</v>
      </c>
      <c r="D51" s="1">
        <v>57.75</v>
      </c>
      <c r="E51" s="5">
        <f t="shared" si="8"/>
        <v>621.62099999999998</v>
      </c>
      <c r="F51" s="6">
        <v>9.1999999999999993</v>
      </c>
      <c r="G51" s="7">
        <f>F51*10.764</f>
        <v>99.02879999999999</v>
      </c>
    </row>
    <row r="52" spans="1:7" ht="16.5" x14ac:dyDescent="0.3">
      <c r="A52" s="47"/>
      <c r="B52" s="3">
        <v>702</v>
      </c>
      <c r="C52" s="2" t="s">
        <v>32</v>
      </c>
      <c r="D52" s="2">
        <v>59.52</v>
      </c>
      <c r="E52" s="5">
        <f t="shared" si="8"/>
        <v>640.67327999999998</v>
      </c>
      <c r="F52" s="7">
        <v>14</v>
      </c>
      <c r="G52" s="7">
        <f t="shared" ref="G52:G58" si="13">F52*10.764</f>
        <v>150.696</v>
      </c>
    </row>
    <row r="53" spans="1:7" ht="16.5" x14ac:dyDescent="0.3">
      <c r="A53" s="47"/>
      <c r="B53" s="3">
        <v>703</v>
      </c>
      <c r="C53" s="2" t="s">
        <v>32</v>
      </c>
      <c r="D53" s="2">
        <v>59.52</v>
      </c>
      <c r="E53" s="5">
        <f t="shared" si="8"/>
        <v>640.67327999999998</v>
      </c>
      <c r="F53" s="7">
        <v>14</v>
      </c>
      <c r="G53" s="7">
        <f t="shared" si="13"/>
        <v>150.696</v>
      </c>
    </row>
    <row r="54" spans="1:7" ht="16.5" x14ac:dyDescent="0.3">
      <c r="A54" s="47"/>
      <c r="B54" s="3">
        <v>704</v>
      </c>
      <c r="C54" s="2" t="s">
        <v>33</v>
      </c>
      <c r="D54" s="2">
        <v>50.41</v>
      </c>
      <c r="E54" s="5">
        <f t="shared" si="8"/>
        <v>542.61323999999991</v>
      </c>
      <c r="F54" s="6">
        <v>8.7899999999999991</v>
      </c>
      <c r="G54" s="7">
        <f t="shared" si="13"/>
        <v>94.615559999999988</v>
      </c>
    </row>
    <row r="55" spans="1:7" ht="16.5" x14ac:dyDescent="0.3">
      <c r="A55" s="47"/>
      <c r="B55" s="3">
        <v>705</v>
      </c>
      <c r="C55" s="2" t="s">
        <v>33</v>
      </c>
      <c r="D55" s="2">
        <v>50.41</v>
      </c>
      <c r="E55" s="5">
        <f t="shared" si="8"/>
        <v>542.61323999999991</v>
      </c>
      <c r="F55" s="6">
        <v>8.7899999999999991</v>
      </c>
      <c r="G55" s="7">
        <f t="shared" si="13"/>
        <v>94.615559999999988</v>
      </c>
    </row>
    <row r="56" spans="1:7" ht="16.5" x14ac:dyDescent="0.3">
      <c r="A56" s="47"/>
      <c r="B56" s="3">
        <v>706</v>
      </c>
      <c r="C56" s="2" t="s">
        <v>32</v>
      </c>
      <c r="D56" s="2">
        <v>59.52</v>
      </c>
      <c r="E56" s="5">
        <f t="shared" si="8"/>
        <v>640.67327999999998</v>
      </c>
      <c r="F56" s="7">
        <v>14</v>
      </c>
      <c r="G56" s="7">
        <f t="shared" si="13"/>
        <v>150.696</v>
      </c>
    </row>
    <row r="57" spans="1:7" ht="16.5" x14ac:dyDescent="0.3">
      <c r="A57" s="47"/>
      <c r="B57" s="3">
        <v>707</v>
      </c>
      <c r="C57" s="2" t="s">
        <v>32</v>
      </c>
      <c r="D57" s="2">
        <v>59.52</v>
      </c>
      <c r="E57" s="5">
        <f t="shared" si="8"/>
        <v>640.67327999999998</v>
      </c>
      <c r="F57" s="7">
        <v>14</v>
      </c>
      <c r="G57" s="7">
        <f t="shared" si="13"/>
        <v>150.696</v>
      </c>
    </row>
    <row r="58" spans="1:7" ht="16.5" x14ac:dyDescent="0.3">
      <c r="A58" s="47"/>
      <c r="B58" s="3">
        <v>708</v>
      </c>
      <c r="C58" s="2" t="s">
        <v>31</v>
      </c>
      <c r="D58" s="1">
        <v>57.75</v>
      </c>
      <c r="E58" s="5">
        <f t="shared" si="8"/>
        <v>621.62099999999998</v>
      </c>
      <c r="F58" s="6">
        <v>9.1999999999999993</v>
      </c>
      <c r="G58" s="7">
        <f t="shared" si="13"/>
        <v>99.02879999999999</v>
      </c>
    </row>
    <row r="59" spans="1:7" ht="16.5" x14ac:dyDescent="0.3">
      <c r="A59" s="47" t="s">
        <v>34</v>
      </c>
      <c r="B59" s="3">
        <v>801</v>
      </c>
      <c r="C59" s="2" t="s">
        <v>31</v>
      </c>
      <c r="D59" s="1">
        <v>57.75</v>
      </c>
      <c r="E59" s="5">
        <f t="shared" si="8"/>
        <v>621.62099999999998</v>
      </c>
      <c r="F59" s="6">
        <v>9.1999999999999993</v>
      </c>
      <c r="G59" s="7">
        <f>F59*10.764</f>
        <v>99.02879999999999</v>
      </c>
    </row>
    <row r="60" spans="1:7" ht="16.5" x14ac:dyDescent="0.3">
      <c r="A60" s="47"/>
      <c r="B60" s="3">
        <v>802</v>
      </c>
      <c r="C60" s="2" t="s">
        <v>32</v>
      </c>
      <c r="D60" s="2">
        <v>59.52</v>
      </c>
      <c r="E60" s="5">
        <f t="shared" si="8"/>
        <v>640.67327999999998</v>
      </c>
      <c r="F60" s="7">
        <v>14</v>
      </c>
      <c r="G60" s="7">
        <f t="shared" ref="G60:G66" si="14">F60*10.764</f>
        <v>150.696</v>
      </c>
    </row>
    <row r="61" spans="1:7" ht="16.5" x14ac:dyDescent="0.3">
      <c r="A61" s="47"/>
      <c r="B61" s="3">
        <v>803</v>
      </c>
      <c r="C61" s="2" t="s">
        <v>32</v>
      </c>
      <c r="D61" s="2">
        <v>59.52</v>
      </c>
      <c r="E61" s="5">
        <f t="shared" si="8"/>
        <v>640.67327999999998</v>
      </c>
      <c r="F61" s="7">
        <v>14</v>
      </c>
      <c r="G61" s="7">
        <f t="shared" si="14"/>
        <v>150.696</v>
      </c>
    </row>
    <row r="62" spans="1:7" ht="16.5" x14ac:dyDescent="0.3">
      <c r="A62" s="47"/>
      <c r="B62" s="3">
        <v>804</v>
      </c>
      <c r="C62" s="2" t="s">
        <v>33</v>
      </c>
      <c r="D62" s="2">
        <v>50.41</v>
      </c>
      <c r="E62" s="5">
        <f t="shared" si="8"/>
        <v>542.61323999999991</v>
      </c>
      <c r="F62" s="6">
        <v>8.7899999999999991</v>
      </c>
      <c r="G62" s="7">
        <f t="shared" si="14"/>
        <v>94.615559999999988</v>
      </c>
    </row>
    <row r="63" spans="1:7" ht="16.5" x14ac:dyDescent="0.3">
      <c r="A63" s="47"/>
      <c r="B63" s="3">
        <v>805</v>
      </c>
      <c r="C63" s="2" t="s">
        <v>33</v>
      </c>
      <c r="D63" s="2">
        <v>50.41</v>
      </c>
      <c r="E63" s="5">
        <f t="shared" si="8"/>
        <v>542.61323999999991</v>
      </c>
      <c r="F63" s="6">
        <v>8.7899999999999991</v>
      </c>
      <c r="G63" s="7">
        <f t="shared" si="14"/>
        <v>94.615559999999988</v>
      </c>
    </row>
    <row r="64" spans="1:7" ht="16.5" x14ac:dyDescent="0.3">
      <c r="A64" s="47"/>
      <c r="B64" s="3">
        <v>806</v>
      </c>
      <c r="C64" s="2" t="s">
        <v>32</v>
      </c>
      <c r="D64" s="2">
        <v>59.52</v>
      </c>
      <c r="E64" s="5">
        <f t="shared" si="8"/>
        <v>640.67327999999998</v>
      </c>
      <c r="F64" s="7">
        <v>14</v>
      </c>
      <c r="G64" s="7">
        <f t="shared" si="14"/>
        <v>150.696</v>
      </c>
    </row>
    <row r="65" spans="1:11" ht="16.5" x14ac:dyDescent="0.3">
      <c r="A65" s="47"/>
      <c r="B65" s="3">
        <v>807</v>
      </c>
      <c r="C65" s="2" t="s">
        <v>32</v>
      </c>
      <c r="D65" s="2">
        <v>59.52</v>
      </c>
      <c r="E65" s="5">
        <f t="shared" si="8"/>
        <v>640.67327999999998</v>
      </c>
      <c r="F65" s="7">
        <v>14</v>
      </c>
      <c r="G65" s="7">
        <f t="shared" si="14"/>
        <v>150.696</v>
      </c>
    </row>
    <row r="66" spans="1:11" ht="16.5" x14ac:dyDescent="0.3">
      <c r="A66" s="47"/>
      <c r="B66" s="3">
        <v>808</v>
      </c>
      <c r="C66" s="2" t="s">
        <v>31</v>
      </c>
      <c r="D66" s="1">
        <v>57.75</v>
      </c>
      <c r="E66" s="5">
        <f t="shared" si="8"/>
        <v>621.62099999999998</v>
      </c>
      <c r="F66" s="6">
        <v>9.1999999999999993</v>
      </c>
      <c r="G66" s="7">
        <f t="shared" si="14"/>
        <v>99.02879999999999</v>
      </c>
    </row>
    <row r="67" spans="1:11" ht="16.5" x14ac:dyDescent="0.3">
      <c r="A67" s="47" t="s">
        <v>23</v>
      </c>
      <c r="B67" s="3">
        <v>901</v>
      </c>
      <c r="C67" s="2" t="s">
        <v>31</v>
      </c>
      <c r="D67" s="1">
        <v>57.75</v>
      </c>
      <c r="E67" s="5">
        <f t="shared" si="8"/>
        <v>621.62099999999998</v>
      </c>
      <c r="F67" s="6">
        <v>9.1999999999999993</v>
      </c>
      <c r="G67" s="7">
        <f>F67*10.764</f>
        <v>99.02879999999999</v>
      </c>
      <c r="K67">
        <v>2950</v>
      </c>
    </row>
    <row r="68" spans="1:11" ht="16.5" x14ac:dyDescent="0.3">
      <c r="A68" s="47"/>
      <c r="B68" s="3">
        <v>902</v>
      </c>
      <c r="C68" s="2" t="s">
        <v>32</v>
      </c>
      <c r="D68" s="2">
        <v>59.52</v>
      </c>
      <c r="E68" s="5">
        <f t="shared" si="8"/>
        <v>640.67327999999998</v>
      </c>
      <c r="F68" s="7">
        <v>14</v>
      </c>
      <c r="G68" s="7">
        <f t="shared" ref="G68:G74" si="15">F68*10.764</f>
        <v>150.696</v>
      </c>
      <c r="K68">
        <v>2.95</v>
      </c>
    </row>
    <row r="69" spans="1:11" ht="16.5" x14ac:dyDescent="0.3">
      <c r="A69" s="47"/>
      <c r="B69" s="3">
        <v>903</v>
      </c>
      <c r="C69" s="2" t="s">
        <v>32</v>
      </c>
      <c r="D69" s="2">
        <v>59.52</v>
      </c>
      <c r="E69" s="5">
        <f t="shared" si="8"/>
        <v>640.67327999999998</v>
      </c>
      <c r="F69" s="7">
        <v>14</v>
      </c>
      <c r="G69" s="7">
        <f t="shared" si="15"/>
        <v>150.696</v>
      </c>
      <c r="K69">
        <f>K68*3.28</f>
        <v>9.6760000000000002</v>
      </c>
    </row>
    <row r="70" spans="1:11" ht="16.5" x14ac:dyDescent="0.3">
      <c r="A70" s="47"/>
      <c r="B70" s="3">
        <v>904</v>
      </c>
      <c r="C70" s="2" t="s">
        <v>33</v>
      </c>
      <c r="D70" s="2">
        <v>50.41</v>
      </c>
      <c r="E70" s="5">
        <f t="shared" si="8"/>
        <v>542.61323999999991</v>
      </c>
      <c r="F70" s="6">
        <v>8.7899999999999991</v>
      </c>
      <c r="G70" s="7">
        <f t="shared" si="15"/>
        <v>94.615559999999988</v>
      </c>
    </row>
    <row r="71" spans="1:11" ht="16.5" x14ac:dyDescent="0.3">
      <c r="A71" s="47"/>
      <c r="B71" s="3">
        <v>905</v>
      </c>
      <c r="C71" s="2" t="s">
        <v>33</v>
      </c>
      <c r="D71" s="2">
        <v>50.41</v>
      </c>
      <c r="E71" s="5">
        <f t="shared" si="8"/>
        <v>542.61323999999991</v>
      </c>
      <c r="F71" s="6">
        <v>8.7899999999999991</v>
      </c>
      <c r="G71" s="7">
        <f t="shared" si="15"/>
        <v>94.615559999999988</v>
      </c>
    </row>
    <row r="72" spans="1:11" ht="16.5" x14ac:dyDescent="0.3">
      <c r="A72" s="47"/>
      <c r="B72" s="3">
        <v>906</v>
      </c>
      <c r="C72" s="2" t="s">
        <v>32</v>
      </c>
      <c r="D72" s="2">
        <v>59.52</v>
      </c>
      <c r="E72" s="5">
        <f t="shared" si="8"/>
        <v>640.67327999999998</v>
      </c>
      <c r="F72" s="7">
        <v>14</v>
      </c>
      <c r="G72" s="7">
        <f t="shared" si="15"/>
        <v>150.696</v>
      </c>
    </row>
    <row r="73" spans="1:11" ht="16.5" x14ac:dyDescent="0.3">
      <c r="A73" s="47"/>
      <c r="B73" s="3">
        <v>907</v>
      </c>
      <c r="C73" s="2" t="s">
        <v>32</v>
      </c>
      <c r="D73" s="2">
        <v>59.52</v>
      </c>
      <c r="E73" s="5">
        <f t="shared" si="8"/>
        <v>640.67327999999998</v>
      </c>
      <c r="F73" s="7">
        <v>14</v>
      </c>
      <c r="G73" s="7">
        <f t="shared" si="15"/>
        <v>150.696</v>
      </c>
    </row>
    <row r="74" spans="1:11" ht="20.25" customHeight="1" x14ac:dyDescent="0.3">
      <c r="A74" s="47"/>
      <c r="B74" s="3">
        <v>908</v>
      </c>
      <c r="C74" s="2" t="s">
        <v>31</v>
      </c>
      <c r="D74" s="1">
        <v>57.75</v>
      </c>
      <c r="E74" s="5">
        <f t="shared" si="8"/>
        <v>621.62099999999998</v>
      </c>
      <c r="F74" s="6">
        <v>9.1999999999999993</v>
      </c>
      <c r="G74" s="7">
        <f t="shared" si="15"/>
        <v>99.02879999999999</v>
      </c>
    </row>
    <row r="75" spans="1:11" ht="16.5" x14ac:dyDescent="0.3">
      <c r="A75" s="47" t="s">
        <v>24</v>
      </c>
      <c r="B75" s="3">
        <v>1002</v>
      </c>
      <c r="C75" s="2" t="s">
        <v>36</v>
      </c>
      <c r="D75" s="2">
        <v>59.52</v>
      </c>
      <c r="E75" s="5">
        <f t="shared" ref="E75:E80" si="16">D75*10.764</f>
        <v>640.67327999999998</v>
      </c>
      <c r="F75" s="7">
        <v>71.7</v>
      </c>
      <c r="G75" s="7">
        <f t="shared" ref="G75:G80" si="17">F75*10.764</f>
        <v>771.77879999999993</v>
      </c>
    </row>
    <row r="76" spans="1:11" ht="16.5" x14ac:dyDescent="0.3">
      <c r="A76" s="47"/>
      <c r="B76" s="3">
        <v>1003</v>
      </c>
      <c r="C76" s="2" t="s">
        <v>32</v>
      </c>
      <c r="D76" s="2">
        <v>59.52</v>
      </c>
      <c r="E76" s="5">
        <f t="shared" si="16"/>
        <v>640.67327999999998</v>
      </c>
      <c r="F76" s="7">
        <v>14</v>
      </c>
      <c r="G76" s="7">
        <f t="shared" si="17"/>
        <v>150.696</v>
      </c>
    </row>
    <row r="77" spans="1:11" ht="16.5" x14ac:dyDescent="0.3">
      <c r="A77" s="47"/>
      <c r="B77" s="3">
        <v>1004</v>
      </c>
      <c r="C77" s="2" t="s">
        <v>33</v>
      </c>
      <c r="D77" s="2">
        <v>50.41</v>
      </c>
      <c r="E77" s="5">
        <f t="shared" si="16"/>
        <v>542.61323999999991</v>
      </c>
      <c r="F77" s="6">
        <v>8.7899999999999991</v>
      </c>
      <c r="G77" s="7">
        <f t="shared" si="17"/>
        <v>94.615559999999988</v>
      </c>
    </row>
    <row r="78" spans="1:11" ht="16.5" x14ac:dyDescent="0.3">
      <c r="A78" s="47"/>
      <c r="B78" s="3">
        <v>1005</v>
      </c>
      <c r="C78" s="2" t="s">
        <v>33</v>
      </c>
      <c r="D78" s="2">
        <v>50.41</v>
      </c>
      <c r="E78" s="5">
        <f t="shared" si="16"/>
        <v>542.61323999999991</v>
      </c>
      <c r="F78" s="6">
        <v>8.7899999999999991</v>
      </c>
      <c r="G78" s="7">
        <f t="shared" si="17"/>
        <v>94.615559999999988</v>
      </c>
    </row>
    <row r="79" spans="1:11" ht="16.5" x14ac:dyDescent="0.3">
      <c r="A79" s="47"/>
      <c r="B79" s="3">
        <v>1006</v>
      </c>
      <c r="C79" s="2" t="s">
        <v>32</v>
      </c>
      <c r="D79" s="2">
        <v>59.52</v>
      </c>
      <c r="E79" s="5">
        <f t="shared" si="16"/>
        <v>640.67327999999998</v>
      </c>
      <c r="F79" s="7">
        <v>14</v>
      </c>
      <c r="G79" s="7">
        <f t="shared" si="17"/>
        <v>150.696</v>
      </c>
    </row>
    <row r="80" spans="1:11" ht="16.5" x14ac:dyDescent="0.3">
      <c r="A80" s="47"/>
      <c r="B80" s="3">
        <v>1007</v>
      </c>
      <c r="C80" s="2" t="s">
        <v>36</v>
      </c>
      <c r="D80" s="2">
        <v>59.52</v>
      </c>
      <c r="E80" s="5">
        <f t="shared" si="16"/>
        <v>640.67327999999998</v>
      </c>
      <c r="F80" s="7">
        <v>71.7</v>
      </c>
      <c r="G80" s="7">
        <f t="shared" si="17"/>
        <v>771.77879999999993</v>
      </c>
    </row>
    <row r="81" spans="1:7" ht="16.5" x14ac:dyDescent="0.3">
      <c r="A81" s="47" t="s">
        <v>25</v>
      </c>
      <c r="B81" s="3">
        <v>1102</v>
      </c>
      <c r="C81" s="2" t="s">
        <v>32</v>
      </c>
      <c r="D81" s="2">
        <v>59.52</v>
      </c>
      <c r="E81" s="5">
        <f t="shared" ref="E81:E86" si="18">D81*10.764</f>
        <v>640.67327999999998</v>
      </c>
      <c r="F81" s="7">
        <v>14</v>
      </c>
      <c r="G81" s="7">
        <f t="shared" ref="G81:G86" si="19">F81*10.764</f>
        <v>150.696</v>
      </c>
    </row>
    <row r="82" spans="1:7" ht="16.5" x14ac:dyDescent="0.3">
      <c r="A82" s="47"/>
      <c r="B82" s="3">
        <v>1103</v>
      </c>
      <c r="C82" s="2" t="s">
        <v>32</v>
      </c>
      <c r="D82" s="2">
        <v>59.52</v>
      </c>
      <c r="E82" s="5">
        <f t="shared" si="18"/>
        <v>640.67327999999998</v>
      </c>
      <c r="F82" s="7">
        <v>14</v>
      </c>
      <c r="G82" s="7">
        <f t="shared" si="19"/>
        <v>150.696</v>
      </c>
    </row>
    <row r="83" spans="1:7" ht="16.5" x14ac:dyDescent="0.3">
      <c r="A83" s="47"/>
      <c r="B83" s="3">
        <v>1104</v>
      </c>
      <c r="C83" s="2" t="s">
        <v>33</v>
      </c>
      <c r="D83" s="2">
        <v>50.41</v>
      </c>
      <c r="E83" s="5">
        <f t="shared" si="18"/>
        <v>542.61323999999991</v>
      </c>
      <c r="F83" s="6">
        <v>8.7899999999999991</v>
      </c>
      <c r="G83" s="7">
        <f t="shared" si="19"/>
        <v>94.615559999999988</v>
      </c>
    </row>
    <row r="84" spans="1:7" ht="16.5" x14ac:dyDescent="0.3">
      <c r="A84" s="47"/>
      <c r="B84" s="3">
        <v>1105</v>
      </c>
      <c r="C84" s="2" t="s">
        <v>33</v>
      </c>
      <c r="D84" s="2">
        <v>50.41</v>
      </c>
      <c r="E84" s="5">
        <f t="shared" si="18"/>
        <v>542.61323999999991</v>
      </c>
      <c r="F84" s="6">
        <v>8.7899999999999991</v>
      </c>
      <c r="G84" s="7">
        <f t="shared" si="19"/>
        <v>94.615559999999988</v>
      </c>
    </row>
    <row r="85" spans="1:7" ht="16.5" x14ac:dyDescent="0.3">
      <c r="A85" s="47"/>
      <c r="B85" s="3">
        <v>1106</v>
      </c>
      <c r="C85" s="2" t="s">
        <v>32</v>
      </c>
      <c r="D85" s="2">
        <v>59.52</v>
      </c>
      <c r="E85" s="5">
        <f t="shared" si="18"/>
        <v>640.67327999999998</v>
      </c>
      <c r="F85" s="7">
        <v>14</v>
      </c>
      <c r="G85" s="7">
        <f t="shared" si="19"/>
        <v>150.696</v>
      </c>
    </row>
    <row r="86" spans="1:7" ht="16.5" x14ac:dyDescent="0.3">
      <c r="A86" s="47"/>
      <c r="B86" s="3">
        <v>1107</v>
      </c>
      <c r="C86" s="2" t="s">
        <v>32</v>
      </c>
      <c r="D86" s="2">
        <v>59.52</v>
      </c>
      <c r="E86" s="5">
        <f t="shared" si="18"/>
        <v>640.67327999999998</v>
      </c>
      <c r="F86" s="7">
        <v>14</v>
      </c>
      <c r="G86" s="7">
        <f t="shared" si="19"/>
        <v>150.696</v>
      </c>
    </row>
    <row r="87" spans="1:7" ht="16.5" x14ac:dyDescent="0.3">
      <c r="A87" s="47" t="s">
        <v>26</v>
      </c>
      <c r="B87" s="3">
        <v>1202</v>
      </c>
      <c r="C87" s="2" t="s">
        <v>32</v>
      </c>
      <c r="D87" s="2">
        <v>59.52</v>
      </c>
      <c r="E87" s="5">
        <f t="shared" ref="E87:E104" si="20">D87*10.764</f>
        <v>640.67327999999998</v>
      </c>
      <c r="F87" s="7">
        <v>14</v>
      </c>
      <c r="G87" s="7">
        <f t="shared" ref="G87:G104" si="21">F87*10.764</f>
        <v>150.696</v>
      </c>
    </row>
    <row r="88" spans="1:7" ht="16.5" x14ac:dyDescent="0.3">
      <c r="A88" s="47"/>
      <c r="B88" s="3">
        <v>1203</v>
      </c>
      <c r="C88" s="2" t="s">
        <v>32</v>
      </c>
      <c r="D88" s="2">
        <v>59.52</v>
      </c>
      <c r="E88" s="5">
        <f t="shared" si="20"/>
        <v>640.67327999999998</v>
      </c>
      <c r="F88" s="7">
        <v>14</v>
      </c>
      <c r="G88" s="7">
        <f t="shared" si="21"/>
        <v>150.696</v>
      </c>
    </row>
    <row r="89" spans="1:7" ht="16.5" x14ac:dyDescent="0.3">
      <c r="A89" s="47"/>
      <c r="B89" s="3">
        <v>1204</v>
      </c>
      <c r="C89" s="2" t="s">
        <v>33</v>
      </c>
      <c r="D89" s="2">
        <v>50.41</v>
      </c>
      <c r="E89" s="5">
        <f t="shared" si="20"/>
        <v>542.61323999999991</v>
      </c>
      <c r="F89" s="6">
        <v>8.7899999999999991</v>
      </c>
      <c r="G89" s="7">
        <f t="shared" si="21"/>
        <v>94.615559999999988</v>
      </c>
    </row>
    <row r="90" spans="1:7" ht="16.5" x14ac:dyDescent="0.3">
      <c r="A90" s="47"/>
      <c r="B90" s="3">
        <v>1205</v>
      </c>
      <c r="C90" s="2" t="s">
        <v>33</v>
      </c>
      <c r="D90" s="2">
        <v>50.41</v>
      </c>
      <c r="E90" s="5">
        <f t="shared" si="20"/>
        <v>542.61323999999991</v>
      </c>
      <c r="F90" s="6">
        <v>8.7899999999999991</v>
      </c>
      <c r="G90" s="7">
        <f t="shared" si="21"/>
        <v>94.615559999999988</v>
      </c>
    </row>
    <row r="91" spans="1:7" ht="16.5" x14ac:dyDescent="0.3">
      <c r="A91" s="47"/>
      <c r="B91" s="3">
        <v>1206</v>
      </c>
      <c r="C91" s="2" t="s">
        <v>32</v>
      </c>
      <c r="D91" s="2">
        <v>59.52</v>
      </c>
      <c r="E91" s="5">
        <f t="shared" si="20"/>
        <v>640.67327999999998</v>
      </c>
      <c r="F91" s="7">
        <v>14</v>
      </c>
      <c r="G91" s="7">
        <f t="shared" si="21"/>
        <v>150.696</v>
      </c>
    </row>
    <row r="92" spans="1:7" ht="16.5" x14ac:dyDescent="0.3">
      <c r="A92" s="47"/>
      <c r="B92" s="3">
        <v>1207</v>
      </c>
      <c r="C92" s="2" t="s">
        <v>32</v>
      </c>
      <c r="D92" s="2">
        <v>59.52</v>
      </c>
      <c r="E92" s="5">
        <f t="shared" si="20"/>
        <v>640.67327999999998</v>
      </c>
      <c r="F92" s="7">
        <v>14</v>
      </c>
      <c r="G92" s="7">
        <f t="shared" si="21"/>
        <v>150.696</v>
      </c>
    </row>
    <row r="93" spans="1:7" ht="16.5" x14ac:dyDescent="0.3">
      <c r="A93" s="47" t="s">
        <v>35</v>
      </c>
      <c r="B93" s="3" t="s">
        <v>5</v>
      </c>
      <c r="C93" s="2" t="s">
        <v>32</v>
      </c>
      <c r="D93" s="2">
        <v>59.52</v>
      </c>
      <c r="E93" s="5">
        <f t="shared" si="20"/>
        <v>640.67327999999998</v>
      </c>
      <c r="F93" s="7">
        <v>14</v>
      </c>
      <c r="G93" s="7">
        <f t="shared" si="21"/>
        <v>150.696</v>
      </c>
    </row>
    <row r="94" spans="1:7" ht="16.5" x14ac:dyDescent="0.3">
      <c r="A94" s="47"/>
      <c r="B94" s="3" t="s">
        <v>6</v>
      </c>
      <c r="C94" s="2" t="s">
        <v>32</v>
      </c>
      <c r="D94" s="2">
        <v>59.52</v>
      </c>
      <c r="E94" s="5">
        <f t="shared" si="20"/>
        <v>640.67327999999998</v>
      </c>
      <c r="F94" s="7">
        <v>14</v>
      </c>
      <c r="G94" s="7">
        <f t="shared" si="21"/>
        <v>150.696</v>
      </c>
    </row>
    <row r="95" spans="1:7" ht="16.5" x14ac:dyDescent="0.3">
      <c r="A95" s="47"/>
      <c r="B95" s="3" t="s">
        <v>7</v>
      </c>
      <c r="C95" s="2" t="s">
        <v>33</v>
      </c>
      <c r="D95" s="2">
        <v>50.41</v>
      </c>
      <c r="E95" s="5">
        <f t="shared" si="20"/>
        <v>542.61323999999991</v>
      </c>
      <c r="F95" s="6">
        <v>8.7899999999999991</v>
      </c>
      <c r="G95" s="7">
        <f t="shared" si="21"/>
        <v>94.615559999999988</v>
      </c>
    </row>
    <row r="96" spans="1:7" ht="16.5" x14ac:dyDescent="0.3">
      <c r="A96" s="47"/>
      <c r="B96" s="3" t="s">
        <v>8</v>
      </c>
      <c r="C96" s="2" t="s">
        <v>33</v>
      </c>
      <c r="D96" s="2">
        <v>50.41</v>
      </c>
      <c r="E96" s="5">
        <f t="shared" si="20"/>
        <v>542.61323999999991</v>
      </c>
      <c r="F96" s="6">
        <v>8.7899999999999991</v>
      </c>
      <c r="G96" s="7">
        <f t="shared" si="21"/>
        <v>94.615559999999988</v>
      </c>
    </row>
    <row r="97" spans="1:7" ht="16.5" x14ac:dyDescent="0.3">
      <c r="A97" s="47"/>
      <c r="B97" s="3" t="s">
        <v>9</v>
      </c>
      <c r="C97" s="2" t="s">
        <v>32</v>
      </c>
      <c r="D97" s="2">
        <v>59.52</v>
      </c>
      <c r="E97" s="5">
        <f t="shared" si="20"/>
        <v>640.67327999999998</v>
      </c>
      <c r="F97" s="7">
        <v>14</v>
      </c>
      <c r="G97" s="7">
        <f t="shared" si="21"/>
        <v>150.696</v>
      </c>
    </row>
    <row r="98" spans="1:7" ht="16.5" x14ac:dyDescent="0.3">
      <c r="A98" s="47"/>
      <c r="B98" s="3" t="s">
        <v>10</v>
      </c>
      <c r="C98" s="2" t="s">
        <v>32</v>
      </c>
      <c r="D98" s="2">
        <v>59.52</v>
      </c>
      <c r="E98" s="5">
        <f t="shared" si="20"/>
        <v>640.67327999999998</v>
      </c>
      <c r="F98" s="7">
        <v>14</v>
      </c>
      <c r="G98" s="7">
        <f t="shared" si="21"/>
        <v>150.696</v>
      </c>
    </row>
    <row r="99" spans="1:7" ht="16.5" x14ac:dyDescent="0.3">
      <c r="A99" s="47" t="s">
        <v>27</v>
      </c>
      <c r="B99" s="3">
        <v>1402</v>
      </c>
      <c r="C99" s="2" t="s">
        <v>32</v>
      </c>
      <c r="D99" s="2">
        <v>59.52</v>
      </c>
      <c r="E99" s="5">
        <f t="shared" si="20"/>
        <v>640.67327999999998</v>
      </c>
      <c r="F99" s="7">
        <v>14</v>
      </c>
      <c r="G99" s="7">
        <f t="shared" si="21"/>
        <v>150.696</v>
      </c>
    </row>
    <row r="100" spans="1:7" ht="16.5" x14ac:dyDescent="0.3">
      <c r="A100" s="47"/>
      <c r="B100" s="3">
        <v>1403</v>
      </c>
      <c r="C100" s="2" t="s">
        <v>32</v>
      </c>
      <c r="D100" s="2">
        <v>59.52</v>
      </c>
      <c r="E100" s="5">
        <f t="shared" si="20"/>
        <v>640.67327999999998</v>
      </c>
      <c r="F100" s="7">
        <v>14</v>
      </c>
      <c r="G100" s="7">
        <f t="shared" si="21"/>
        <v>150.696</v>
      </c>
    </row>
    <row r="101" spans="1:7" ht="16.5" x14ac:dyDescent="0.3">
      <c r="A101" s="47"/>
      <c r="B101" s="3">
        <v>1404</v>
      </c>
      <c r="C101" s="2" t="s">
        <v>33</v>
      </c>
      <c r="D101" s="2">
        <v>50.41</v>
      </c>
      <c r="E101" s="5">
        <f t="shared" si="20"/>
        <v>542.61323999999991</v>
      </c>
      <c r="F101" s="6">
        <v>8.7899999999999991</v>
      </c>
      <c r="G101" s="7">
        <f t="shared" si="21"/>
        <v>94.615559999999988</v>
      </c>
    </row>
    <row r="102" spans="1:7" ht="16.5" x14ac:dyDescent="0.3">
      <c r="A102" s="47"/>
      <c r="B102" s="3">
        <v>1405</v>
      </c>
      <c r="C102" s="2" t="s">
        <v>33</v>
      </c>
      <c r="D102" s="2">
        <v>50.41</v>
      </c>
      <c r="E102" s="5">
        <f t="shared" si="20"/>
        <v>542.61323999999991</v>
      </c>
      <c r="F102" s="6">
        <v>8.7899999999999991</v>
      </c>
      <c r="G102" s="7">
        <f t="shared" si="21"/>
        <v>94.615559999999988</v>
      </c>
    </row>
    <row r="103" spans="1:7" ht="16.5" x14ac:dyDescent="0.3">
      <c r="A103" s="47"/>
      <c r="B103" s="3">
        <v>1406</v>
      </c>
      <c r="C103" s="2" t="s">
        <v>32</v>
      </c>
      <c r="D103" s="2">
        <v>59.52</v>
      </c>
      <c r="E103" s="5">
        <f t="shared" si="20"/>
        <v>640.67327999999998</v>
      </c>
      <c r="F103" s="7">
        <v>14</v>
      </c>
      <c r="G103" s="7">
        <f t="shared" si="21"/>
        <v>150.696</v>
      </c>
    </row>
    <row r="104" spans="1:7" ht="16.5" x14ac:dyDescent="0.3">
      <c r="A104" s="47"/>
      <c r="B104" s="3">
        <v>1407</v>
      </c>
      <c r="C104" s="2" t="s">
        <v>32</v>
      </c>
      <c r="D104" s="2">
        <v>59.52</v>
      </c>
      <c r="E104" s="5">
        <f t="shared" si="20"/>
        <v>640.67327999999998</v>
      </c>
      <c r="F104" s="7">
        <v>14</v>
      </c>
      <c r="G104" s="7">
        <f t="shared" si="21"/>
        <v>150.696</v>
      </c>
    </row>
    <row r="105" spans="1:7" x14ac:dyDescent="0.25">
      <c r="A105" s="4"/>
      <c r="B105" s="4"/>
      <c r="D105">
        <f>SUM(D3:D104)</f>
        <v>5784.1000000000058</v>
      </c>
      <c r="E105" s="29">
        <f t="shared" ref="E105:G105" si="22">SUM(E3:E104)</f>
        <v>62260.052400000022</v>
      </c>
      <c r="F105">
        <f t="shared" si="22"/>
        <v>1463.9999999999998</v>
      </c>
      <c r="G105">
        <f t="shared" si="22"/>
        <v>15758.496000000001</v>
      </c>
    </row>
    <row r="106" spans="1:7" x14ac:dyDescent="0.25">
      <c r="A106" s="4"/>
      <c r="B106" s="4"/>
      <c r="E106" s="4"/>
    </row>
    <row r="107" spans="1:7" x14ac:dyDescent="0.25">
      <c r="A107" s="4"/>
      <c r="B107" s="4"/>
      <c r="E107" s="4"/>
    </row>
    <row r="108" spans="1:7" x14ac:dyDescent="0.25">
      <c r="A108" s="4"/>
      <c r="B108" s="4"/>
      <c r="E108" s="4"/>
    </row>
    <row r="109" spans="1:7" x14ac:dyDescent="0.25">
      <c r="A109" s="4"/>
      <c r="B109" s="4"/>
      <c r="E109" s="4"/>
    </row>
    <row r="110" spans="1:7" x14ac:dyDescent="0.25">
      <c r="A110" s="4"/>
      <c r="B110" s="4"/>
      <c r="E110" s="4"/>
    </row>
    <row r="111" spans="1:7" x14ac:dyDescent="0.25">
      <c r="A111" s="4"/>
      <c r="B111" s="4"/>
      <c r="E111" s="4"/>
    </row>
    <row r="112" spans="1:7" x14ac:dyDescent="0.25">
      <c r="A112" s="4"/>
      <c r="B112" s="4"/>
      <c r="E112" s="4"/>
    </row>
    <row r="113" spans="1:5" x14ac:dyDescent="0.25">
      <c r="A113" s="4"/>
      <c r="B113" s="4"/>
      <c r="E113" s="4"/>
    </row>
    <row r="114" spans="1:5" x14ac:dyDescent="0.25">
      <c r="A114" s="4"/>
      <c r="B114" s="4"/>
      <c r="E114" s="4"/>
    </row>
    <row r="115" spans="1:5" x14ac:dyDescent="0.25">
      <c r="A115" s="4"/>
      <c r="B115" s="4"/>
      <c r="E115" s="4"/>
    </row>
    <row r="116" spans="1:5" x14ac:dyDescent="0.25">
      <c r="A116" s="4"/>
      <c r="B116" s="4"/>
      <c r="E116" s="4"/>
    </row>
    <row r="117" spans="1:5" x14ac:dyDescent="0.25">
      <c r="A117" s="4"/>
      <c r="B117" s="4"/>
      <c r="E117" s="4"/>
    </row>
    <row r="118" spans="1:5" x14ac:dyDescent="0.25">
      <c r="A118" s="4"/>
      <c r="B118" s="4"/>
      <c r="E118" s="4"/>
    </row>
    <row r="119" spans="1:5" x14ac:dyDescent="0.25">
      <c r="A119" s="4"/>
      <c r="B119" s="4"/>
      <c r="E119" s="4"/>
    </row>
  </sheetData>
  <mergeCells count="15">
    <mergeCell ref="A75:A80"/>
    <mergeCell ref="A81:A86"/>
    <mergeCell ref="A87:A92"/>
    <mergeCell ref="A93:A98"/>
    <mergeCell ref="A99:A104"/>
    <mergeCell ref="A35:A42"/>
    <mergeCell ref="A43:A50"/>
    <mergeCell ref="A51:A58"/>
    <mergeCell ref="A59:A66"/>
    <mergeCell ref="A67:A74"/>
    <mergeCell ref="A1:G1"/>
    <mergeCell ref="A3:A10"/>
    <mergeCell ref="A11:A18"/>
    <mergeCell ref="A19:A26"/>
    <mergeCell ref="A27:A34"/>
  </mergeCells>
  <pageMargins left="0.70866141732283472" right="0.70866141732283472" top="1.4173228346456694" bottom="0.74803149606299213" header="0.31496062992125984" footer="0.31496062992125984"/>
  <pageSetup scale="90" orientation="portrait" r:id="rId1"/>
  <headerFooter differentFirst="1">
    <firstHeader xml:space="preserve">&amp;C&amp;20Silverglades Infrastructure Private Limited&amp;12Regd.Office : 404, Nirmal Tower, 26 Barakhamba Road, New Delhi-110001 Company CIN :- U45201DL2005PTC138897E-mail : cs@silverglades.com Ph. No.:- 011-41059896 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95" zoomScale="130" zoomScaleNormal="130" workbookViewId="0">
      <selection activeCell="C114" sqref="C114"/>
    </sheetView>
  </sheetViews>
  <sheetFormatPr defaultRowHeight="15.75" x14ac:dyDescent="0.25"/>
  <cols>
    <col min="1" max="1" width="12.75" customWidth="1"/>
    <col min="2" max="2" width="14.125" customWidth="1"/>
    <col min="3" max="3" width="21.5" customWidth="1"/>
    <col min="4" max="4" width="16.375" customWidth="1"/>
    <col min="5" max="5" width="9.875" customWidth="1"/>
    <col min="7" max="7" width="11.125" customWidth="1"/>
    <col min="8" max="8" width="12.75" customWidth="1"/>
  </cols>
  <sheetData>
    <row r="1" spans="1:7" ht="21.75" customHeight="1" x14ac:dyDescent="0.25">
      <c r="A1" s="48" t="s">
        <v>38</v>
      </c>
      <c r="B1" s="48"/>
      <c r="C1" s="48"/>
      <c r="D1" s="48"/>
      <c r="E1" s="48"/>
      <c r="F1" s="48"/>
      <c r="G1" s="48"/>
    </row>
    <row r="2" spans="1:7" ht="47.25" x14ac:dyDescent="0.25">
      <c r="A2" s="17" t="s">
        <v>0</v>
      </c>
      <c r="B2" s="17" t="s">
        <v>1</v>
      </c>
      <c r="C2" s="18" t="s">
        <v>2</v>
      </c>
      <c r="D2" s="19" t="s">
        <v>12</v>
      </c>
      <c r="E2" s="19" t="s">
        <v>3</v>
      </c>
      <c r="F2" s="19" t="s">
        <v>13</v>
      </c>
      <c r="G2" s="19" t="s">
        <v>14</v>
      </c>
    </row>
    <row r="3" spans="1:7" ht="16.5" x14ac:dyDescent="0.3">
      <c r="A3" s="47" t="s">
        <v>16</v>
      </c>
      <c r="B3" s="3">
        <v>101</v>
      </c>
      <c r="C3" s="2" t="s">
        <v>29</v>
      </c>
      <c r="D3" s="2">
        <v>50.41</v>
      </c>
      <c r="E3" s="5">
        <f t="shared" ref="E3" si="0">D3*10.764</f>
        <v>542.61323999999991</v>
      </c>
      <c r="F3" s="6">
        <v>8.7899999999999991</v>
      </c>
      <c r="G3" s="7">
        <f t="shared" ref="G3" si="1">F3*10.764</f>
        <v>94.615559999999988</v>
      </c>
    </row>
    <row r="4" spans="1:7" ht="16.5" x14ac:dyDescent="0.3">
      <c r="A4" s="47"/>
      <c r="B4" s="3">
        <v>102</v>
      </c>
      <c r="C4" s="2" t="s">
        <v>28</v>
      </c>
      <c r="D4" s="2">
        <v>59.52</v>
      </c>
      <c r="E4" s="5">
        <f t="shared" ref="E4:E17" si="2">D4*10.764</f>
        <v>640.67327999999998</v>
      </c>
      <c r="F4" s="7">
        <v>45.64</v>
      </c>
      <c r="G4" s="7">
        <f t="shared" ref="G4:G17" si="3">F4*10.764</f>
        <v>491.26895999999999</v>
      </c>
    </row>
    <row r="5" spans="1:7" ht="16.5" x14ac:dyDescent="0.3">
      <c r="A5" s="47"/>
      <c r="B5" s="3">
        <v>103</v>
      </c>
      <c r="C5" s="2" t="s">
        <v>28</v>
      </c>
      <c r="D5" s="2">
        <v>59.52</v>
      </c>
      <c r="E5" s="5">
        <f t="shared" si="2"/>
        <v>640.67327999999998</v>
      </c>
      <c r="F5" s="7">
        <v>45.64</v>
      </c>
      <c r="G5" s="7">
        <f t="shared" si="3"/>
        <v>491.26895999999999</v>
      </c>
    </row>
    <row r="6" spans="1:7" ht="16.5" x14ac:dyDescent="0.3">
      <c r="A6" s="47"/>
      <c r="B6" s="3">
        <v>104</v>
      </c>
      <c r="C6" s="2" t="s">
        <v>29</v>
      </c>
      <c r="D6" s="2">
        <v>50.41</v>
      </c>
      <c r="E6" s="5">
        <f t="shared" si="2"/>
        <v>542.61323999999991</v>
      </c>
      <c r="F6" s="6">
        <v>8.7899999999999991</v>
      </c>
      <c r="G6" s="7">
        <f t="shared" si="3"/>
        <v>94.615559999999988</v>
      </c>
    </row>
    <row r="7" spans="1:7" ht="16.5" x14ac:dyDescent="0.3">
      <c r="A7" s="47"/>
      <c r="B7" s="3">
        <v>105</v>
      </c>
      <c r="C7" s="2" t="s">
        <v>29</v>
      </c>
      <c r="D7" s="2">
        <v>50.41</v>
      </c>
      <c r="E7" s="5">
        <f t="shared" si="2"/>
        <v>542.61323999999991</v>
      </c>
      <c r="F7" s="6">
        <v>8.7899999999999991</v>
      </c>
      <c r="G7" s="7">
        <f t="shared" si="3"/>
        <v>94.615559999999988</v>
      </c>
    </row>
    <row r="8" spans="1:7" ht="16.5" x14ac:dyDescent="0.3">
      <c r="A8" s="47"/>
      <c r="B8" s="3">
        <v>106</v>
      </c>
      <c r="C8" s="2" t="s">
        <v>28</v>
      </c>
      <c r="D8" s="2">
        <v>59.52</v>
      </c>
      <c r="E8" s="5">
        <f t="shared" si="2"/>
        <v>640.67327999999998</v>
      </c>
      <c r="F8" s="7">
        <v>45.64</v>
      </c>
      <c r="G8" s="7">
        <f t="shared" si="3"/>
        <v>491.26895999999999</v>
      </c>
    </row>
    <row r="9" spans="1:7" ht="16.5" x14ac:dyDescent="0.3">
      <c r="A9" s="47"/>
      <c r="B9" s="3">
        <v>107</v>
      </c>
      <c r="C9" s="2" t="s">
        <v>28</v>
      </c>
      <c r="D9" s="2">
        <v>59.52</v>
      </c>
      <c r="E9" s="5">
        <f t="shared" si="2"/>
        <v>640.67327999999998</v>
      </c>
      <c r="F9" s="7">
        <v>45.64</v>
      </c>
      <c r="G9" s="7">
        <f t="shared" si="3"/>
        <v>491.26895999999999</v>
      </c>
    </row>
    <row r="10" spans="1:7" ht="16.5" x14ac:dyDescent="0.3">
      <c r="A10" s="47"/>
      <c r="B10" s="3">
        <v>108</v>
      </c>
      <c r="C10" s="2" t="s">
        <v>29</v>
      </c>
      <c r="D10" s="2">
        <v>50.41</v>
      </c>
      <c r="E10" s="5">
        <f t="shared" ref="E10:E11" si="4">D10*10.764</f>
        <v>542.61323999999991</v>
      </c>
      <c r="F10" s="6">
        <v>8.7899999999999991</v>
      </c>
      <c r="G10" s="7">
        <f t="shared" ref="G10:G11" si="5">F10*10.764</f>
        <v>94.615559999999988</v>
      </c>
    </row>
    <row r="11" spans="1:7" ht="16.5" x14ac:dyDescent="0.3">
      <c r="A11" s="47" t="s">
        <v>17</v>
      </c>
      <c r="B11" s="3">
        <v>201</v>
      </c>
      <c r="C11" s="2" t="s">
        <v>33</v>
      </c>
      <c r="D11" s="2">
        <v>50.41</v>
      </c>
      <c r="E11" s="5">
        <f t="shared" si="4"/>
        <v>542.61323999999991</v>
      </c>
      <c r="F11" s="6">
        <v>8.7899999999999991</v>
      </c>
      <c r="G11" s="7">
        <f t="shared" si="5"/>
        <v>94.615559999999988</v>
      </c>
    </row>
    <row r="12" spans="1:7" ht="16.5" x14ac:dyDescent="0.3">
      <c r="A12" s="47"/>
      <c r="B12" s="3">
        <v>202</v>
      </c>
      <c r="C12" s="2" t="s">
        <v>32</v>
      </c>
      <c r="D12" s="2">
        <v>59.52</v>
      </c>
      <c r="E12" s="5">
        <f t="shared" si="2"/>
        <v>640.67327999999998</v>
      </c>
      <c r="F12" s="7">
        <v>14</v>
      </c>
      <c r="G12" s="7">
        <f t="shared" si="3"/>
        <v>150.696</v>
      </c>
    </row>
    <row r="13" spans="1:7" ht="16.5" x14ac:dyDescent="0.3">
      <c r="A13" s="47"/>
      <c r="B13" s="3">
        <v>203</v>
      </c>
      <c r="C13" s="2" t="s">
        <v>32</v>
      </c>
      <c r="D13" s="2">
        <v>59.52</v>
      </c>
      <c r="E13" s="5">
        <f t="shared" si="2"/>
        <v>640.67327999999998</v>
      </c>
      <c r="F13" s="7">
        <v>14</v>
      </c>
      <c r="G13" s="7">
        <f t="shared" si="3"/>
        <v>150.696</v>
      </c>
    </row>
    <row r="14" spans="1:7" ht="16.5" x14ac:dyDescent="0.3">
      <c r="A14" s="47"/>
      <c r="B14" s="3">
        <v>204</v>
      </c>
      <c r="C14" s="2" t="s">
        <v>33</v>
      </c>
      <c r="D14" s="2">
        <v>50.41</v>
      </c>
      <c r="E14" s="5">
        <f t="shared" si="2"/>
        <v>542.61323999999991</v>
      </c>
      <c r="F14" s="6">
        <v>8.7899999999999991</v>
      </c>
      <c r="G14" s="7">
        <f t="shared" si="3"/>
        <v>94.615559999999988</v>
      </c>
    </row>
    <row r="15" spans="1:7" ht="16.5" x14ac:dyDescent="0.3">
      <c r="A15" s="47"/>
      <c r="B15" s="3">
        <v>205</v>
      </c>
      <c r="C15" s="2" t="s">
        <v>33</v>
      </c>
      <c r="D15" s="2">
        <v>50.41</v>
      </c>
      <c r="E15" s="5">
        <f t="shared" si="2"/>
        <v>542.61323999999991</v>
      </c>
      <c r="F15" s="6">
        <v>8.7899999999999991</v>
      </c>
      <c r="G15" s="7">
        <f t="shared" si="3"/>
        <v>94.615559999999988</v>
      </c>
    </row>
    <row r="16" spans="1:7" ht="16.5" x14ac:dyDescent="0.3">
      <c r="A16" s="47"/>
      <c r="B16" s="3">
        <v>206</v>
      </c>
      <c r="C16" s="2" t="s">
        <v>32</v>
      </c>
      <c r="D16" s="2">
        <v>59.52</v>
      </c>
      <c r="E16" s="5">
        <f t="shared" si="2"/>
        <v>640.67327999999998</v>
      </c>
      <c r="F16" s="7">
        <v>14</v>
      </c>
      <c r="G16" s="7">
        <f t="shared" si="3"/>
        <v>150.696</v>
      </c>
    </row>
    <row r="17" spans="1:7" ht="16.5" x14ac:dyDescent="0.3">
      <c r="A17" s="47"/>
      <c r="B17" s="3">
        <v>207</v>
      </c>
      <c r="C17" s="2" t="s">
        <v>32</v>
      </c>
      <c r="D17" s="2">
        <v>59.52</v>
      </c>
      <c r="E17" s="5">
        <f t="shared" si="2"/>
        <v>640.67327999999998</v>
      </c>
      <c r="F17" s="7">
        <v>14</v>
      </c>
      <c r="G17" s="7">
        <f t="shared" si="3"/>
        <v>150.696</v>
      </c>
    </row>
    <row r="18" spans="1:7" ht="16.5" x14ac:dyDescent="0.3">
      <c r="A18" s="47"/>
      <c r="B18" s="3">
        <v>208</v>
      </c>
      <c r="C18" s="2" t="s">
        <v>33</v>
      </c>
      <c r="D18" s="2">
        <v>50.41</v>
      </c>
      <c r="E18" s="5">
        <f t="shared" ref="E18:E25" si="6">D18*10.764</f>
        <v>542.61323999999991</v>
      </c>
      <c r="F18" s="6">
        <v>8.7899999999999991</v>
      </c>
      <c r="G18" s="7">
        <f t="shared" ref="G18:G25" si="7">F18*10.764</f>
        <v>94.615559999999988</v>
      </c>
    </row>
    <row r="19" spans="1:7" ht="16.5" x14ac:dyDescent="0.3">
      <c r="A19" s="47" t="s">
        <v>18</v>
      </c>
      <c r="B19" s="3">
        <v>301</v>
      </c>
      <c r="C19" s="2" t="s">
        <v>33</v>
      </c>
      <c r="D19" s="2">
        <v>50.41</v>
      </c>
      <c r="E19" s="5">
        <f t="shared" si="6"/>
        <v>542.61323999999991</v>
      </c>
      <c r="F19" s="6">
        <v>8.7899999999999991</v>
      </c>
      <c r="G19" s="7">
        <f t="shared" si="7"/>
        <v>94.615559999999988</v>
      </c>
    </row>
    <row r="20" spans="1:7" ht="16.5" x14ac:dyDescent="0.3">
      <c r="A20" s="47"/>
      <c r="B20" s="3">
        <v>302</v>
      </c>
      <c r="C20" s="2" t="s">
        <v>32</v>
      </c>
      <c r="D20" s="2">
        <v>59.52</v>
      </c>
      <c r="E20" s="5">
        <f t="shared" si="6"/>
        <v>640.67327999999998</v>
      </c>
      <c r="F20" s="7">
        <v>14</v>
      </c>
      <c r="G20" s="7">
        <f t="shared" si="7"/>
        <v>150.696</v>
      </c>
    </row>
    <row r="21" spans="1:7" ht="16.5" x14ac:dyDescent="0.3">
      <c r="A21" s="47"/>
      <c r="B21" s="3">
        <v>303</v>
      </c>
      <c r="C21" s="2" t="s">
        <v>32</v>
      </c>
      <c r="D21" s="2">
        <v>59.52</v>
      </c>
      <c r="E21" s="5">
        <f t="shared" si="6"/>
        <v>640.67327999999998</v>
      </c>
      <c r="F21" s="7">
        <v>14</v>
      </c>
      <c r="G21" s="7">
        <f t="shared" si="7"/>
        <v>150.696</v>
      </c>
    </row>
    <row r="22" spans="1:7" ht="16.5" x14ac:dyDescent="0.3">
      <c r="A22" s="47"/>
      <c r="B22" s="3">
        <v>304</v>
      </c>
      <c r="C22" s="2" t="s">
        <v>33</v>
      </c>
      <c r="D22" s="2">
        <v>50.41</v>
      </c>
      <c r="E22" s="5">
        <f t="shared" si="6"/>
        <v>542.61323999999991</v>
      </c>
      <c r="F22" s="6">
        <v>8.7899999999999991</v>
      </c>
      <c r="G22" s="7">
        <f t="shared" si="7"/>
        <v>94.615559999999988</v>
      </c>
    </row>
    <row r="23" spans="1:7" ht="16.5" x14ac:dyDescent="0.3">
      <c r="A23" s="47"/>
      <c r="B23" s="3">
        <v>305</v>
      </c>
      <c r="C23" s="2" t="s">
        <v>33</v>
      </c>
      <c r="D23" s="2">
        <v>50.41</v>
      </c>
      <c r="E23" s="5">
        <f t="shared" si="6"/>
        <v>542.61323999999991</v>
      </c>
      <c r="F23" s="6">
        <v>8.7899999999999991</v>
      </c>
      <c r="G23" s="7">
        <f t="shared" si="7"/>
        <v>94.615559999999988</v>
      </c>
    </row>
    <row r="24" spans="1:7" ht="16.5" x14ac:dyDescent="0.3">
      <c r="A24" s="47"/>
      <c r="B24" s="3">
        <v>306</v>
      </c>
      <c r="C24" s="2" t="s">
        <v>32</v>
      </c>
      <c r="D24" s="2">
        <v>59.52</v>
      </c>
      <c r="E24" s="5">
        <f t="shared" si="6"/>
        <v>640.67327999999998</v>
      </c>
      <c r="F24" s="7">
        <v>14</v>
      </c>
      <c r="G24" s="7">
        <f t="shared" si="7"/>
        <v>150.696</v>
      </c>
    </row>
    <row r="25" spans="1:7" ht="16.5" x14ac:dyDescent="0.3">
      <c r="A25" s="47"/>
      <c r="B25" s="3">
        <v>307</v>
      </c>
      <c r="C25" s="2" t="s">
        <v>32</v>
      </c>
      <c r="D25" s="2">
        <v>59.52</v>
      </c>
      <c r="E25" s="5">
        <f t="shared" si="6"/>
        <v>640.67327999999998</v>
      </c>
      <c r="F25" s="7">
        <v>14</v>
      </c>
      <c r="G25" s="7">
        <f t="shared" si="7"/>
        <v>150.696</v>
      </c>
    </row>
    <row r="26" spans="1:7" ht="16.5" x14ac:dyDescent="0.3">
      <c r="A26" s="47"/>
      <c r="B26" s="3">
        <v>308</v>
      </c>
      <c r="C26" s="2" t="s">
        <v>33</v>
      </c>
      <c r="D26" s="2">
        <v>50.41</v>
      </c>
      <c r="E26" s="5">
        <f t="shared" ref="E26:E41" si="8">D26*10.764</f>
        <v>542.61323999999991</v>
      </c>
      <c r="F26" s="6">
        <v>8.7899999999999991</v>
      </c>
      <c r="G26" s="7">
        <f t="shared" ref="G26:G41" si="9">F26*10.764</f>
        <v>94.615559999999988</v>
      </c>
    </row>
    <row r="27" spans="1:7" ht="16.5" x14ac:dyDescent="0.3">
      <c r="A27" s="47" t="s">
        <v>19</v>
      </c>
      <c r="B27" s="3">
        <v>401</v>
      </c>
      <c r="C27" s="2" t="s">
        <v>33</v>
      </c>
      <c r="D27" s="2">
        <v>50.41</v>
      </c>
      <c r="E27" s="5">
        <f t="shared" si="8"/>
        <v>542.61323999999991</v>
      </c>
      <c r="F27" s="6">
        <v>8.7899999999999991</v>
      </c>
      <c r="G27" s="7">
        <f t="shared" si="9"/>
        <v>94.615559999999988</v>
      </c>
    </row>
    <row r="28" spans="1:7" ht="16.5" x14ac:dyDescent="0.3">
      <c r="A28" s="47"/>
      <c r="B28" s="3">
        <v>402</v>
      </c>
      <c r="C28" s="2" t="s">
        <v>32</v>
      </c>
      <c r="D28" s="2">
        <v>59.52</v>
      </c>
      <c r="E28" s="5">
        <f t="shared" si="8"/>
        <v>640.67327999999998</v>
      </c>
      <c r="F28" s="7">
        <v>14</v>
      </c>
      <c r="G28" s="7">
        <f t="shared" si="9"/>
        <v>150.696</v>
      </c>
    </row>
    <row r="29" spans="1:7" ht="16.5" x14ac:dyDescent="0.3">
      <c r="A29" s="47"/>
      <c r="B29" s="3">
        <v>403</v>
      </c>
      <c r="C29" s="2" t="s">
        <v>32</v>
      </c>
      <c r="D29" s="2">
        <v>59.52</v>
      </c>
      <c r="E29" s="5">
        <f t="shared" si="8"/>
        <v>640.67327999999998</v>
      </c>
      <c r="F29" s="7">
        <v>14</v>
      </c>
      <c r="G29" s="7">
        <f t="shared" si="9"/>
        <v>150.696</v>
      </c>
    </row>
    <row r="30" spans="1:7" ht="16.5" x14ac:dyDescent="0.3">
      <c r="A30" s="47"/>
      <c r="B30" s="3">
        <v>404</v>
      </c>
      <c r="C30" s="2" t="s">
        <v>33</v>
      </c>
      <c r="D30" s="2">
        <v>50.41</v>
      </c>
      <c r="E30" s="5">
        <f t="shared" si="8"/>
        <v>542.61323999999991</v>
      </c>
      <c r="F30" s="6">
        <v>8.7899999999999991</v>
      </c>
      <c r="G30" s="7">
        <f t="shared" si="9"/>
        <v>94.615559999999988</v>
      </c>
    </row>
    <row r="31" spans="1:7" ht="16.5" x14ac:dyDescent="0.3">
      <c r="A31" s="47"/>
      <c r="B31" s="3">
        <v>405</v>
      </c>
      <c r="C31" s="2" t="s">
        <v>33</v>
      </c>
      <c r="D31" s="2">
        <v>50.41</v>
      </c>
      <c r="E31" s="5">
        <f t="shared" si="8"/>
        <v>542.61323999999991</v>
      </c>
      <c r="F31" s="6">
        <v>8.7899999999999991</v>
      </c>
      <c r="G31" s="7">
        <f t="shared" si="9"/>
        <v>94.615559999999988</v>
      </c>
    </row>
    <row r="32" spans="1:7" ht="16.5" x14ac:dyDescent="0.3">
      <c r="A32" s="47"/>
      <c r="B32" s="3">
        <v>406</v>
      </c>
      <c r="C32" s="2" t="s">
        <v>32</v>
      </c>
      <c r="D32" s="2">
        <v>59.52</v>
      </c>
      <c r="E32" s="5">
        <f t="shared" si="8"/>
        <v>640.67327999999998</v>
      </c>
      <c r="F32" s="7">
        <v>14</v>
      </c>
      <c r="G32" s="7">
        <f t="shared" si="9"/>
        <v>150.696</v>
      </c>
    </row>
    <row r="33" spans="1:7" ht="16.5" x14ac:dyDescent="0.3">
      <c r="A33" s="47"/>
      <c r="B33" s="3">
        <v>407</v>
      </c>
      <c r="C33" s="2" t="s">
        <v>32</v>
      </c>
      <c r="D33" s="2">
        <v>59.52</v>
      </c>
      <c r="E33" s="5">
        <f t="shared" si="8"/>
        <v>640.67327999999998</v>
      </c>
      <c r="F33" s="7">
        <v>14</v>
      </c>
      <c r="G33" s="7">
        <f t="shared" si="9"/>
        <v>150.696</v>
      </c>
    </row>
    <row r="34" spans="1:7" ht="16.5" x14ac:dyDescent="0.3">
      <c r="A34" s="47"/>
      <c r="B34" s="3">
        <v>408</v>
      </c>
      <c r="C34" s="2" t="s">
        <v>33</v>
      </c>
      <c r="D34" s="2">
        <v>50.41</v>
      </c>
      <c r="E34" s="5">
        <f t="shared" si="8"/>
        <v>542.61323999999991</v>
      </c>
      <c r="F34" s="6">
        <v>8.7899999999999991</v>
      </c>
      <c r="G34" s="7">
        <f t="shared" si="9"/>
        <v>94.615559999999988</v>
      </c>
    </row>
    <row r="35" spans="1:7" ht="16.5" x14ac:dyDescent="0.3">
      <c r="A35" s="47" t="s">
        <v>20</v>
      </c>
      <c r="B35" s="3">
        <v>501</v>
      </c>
      <c r="C35" s="2" t="s">
        <v>33</v>
      </c>
      <c r="D35" s="2">
        <v>50.41</v>
      </c>
      <c r="E35" s="5">
        <f t="shared" si="8"/>
        <v>542.61323999999991</v>
      </c>
      <c r="F35" s="6">
        <v>8.7899999999999991</v>
      </c>
      <c r="G35" s="7">
        <f t="shared" si="9"/>
        <v>94.615559999999988</v>
      </c>
    </row>
    <row r="36" spans="1:7" ht="16.5" x14ac:dyDescent="0.3">
      <c r="A36" s="47"/>
      <c r="B36" s="3">
        <v>502</v>
      </c>
      <c r="C36" s="2" t="s">
        <v>32</v>
      </c>
      <c r="D36" s="2">
        <v>59.52</v>
      </c>
      <c r="E36" s="5">
        <f t="shared" si="8"/>
        <v>640.67327999999998</v>
      </c>
      <c r="F36" s="7">
        <v>14</v>
      </c>
      <c r="G36" s="7">
        <f t="shared" si="9"/>
        <v>150.696</v>
      </c>
    </row>
    <row r="37" spans="1:7" ht="16.5" x14ac:dyDescent="0.3">
      <c r="A37" s="47"/>
      <c r="B37" s="3">
        <v>503</v>
      </c>
      <c r="C37" s="2" t="s">
        <v>32</v>
      </c>
      <c r="D37" s="2">
        <v>59.52</v>
      </c>
      <c r="E37" s="5">
        <f t="shared" si="8"/>
        <v>640.67327999999998</v>
      </c>
      <c r="F37" s="7">
        <v>14</v>
      </c>
      <c r="G37" s="7">
        <f t="shared" si="9"/>
        <v>150.696</v>
      </c>
    </row>
    <row r="38" spans="1:7" ht="16.5" x14ac:dyDescent="0.3">
      <c r="A38" s="47"/>
      <c r="B38" s="3">
        <v>504</v>
      </c>
      <c r="C38" s="2" t="s">
        <v>33</v>
      </c>
      <c r="D38" s="2">
        <v>50.41</v>
      </c>
      <c r="E38" s="5">
        <f t="shared" si="8"/>
        <v>542.61323999999991</v>
      </c>
      <c r="F38" s="6">
        <v>8.7899999999999991</v>
      </c>
      <c r="G38" s="7">
        <f t="shared" si="9"/>
        <v>94.615559999999988</v>
      </c>
    </row>
    <row r="39" spans="1:7" ht="16.5" x14ac:dyDescent="0.3">
      <c r="A39" s="47"/>
      <c r="B39" s="3">
        <v>505</v>
      </c>
      <c r="C39" s="2" t="s">
        <v>33</v>
      </c>
      <c r="D39" s="2">
        <v>50.41</v>
      </c>
      <c r="E39" s="5">
        <f t="shared" si="8"/>
        <v>542.61323999999991</v>
      </c>
      <c r="F39" s="6">
        <v>8.7899999999999991</v>
      </c>
      <c r="G39" s="7">
        <f t="shared" si="9"/>
        <v>94.615559999999988</v>
      </c>
    </row>
    <row r="40" spans="1:7" ht="16.5" x14ac:dyDescent="0.3">
      <c r="A40" s="47"/>
      <c r="B40" s="3">
        <v>506</v>
      </c>
      <c r="C40" s="2" t="s">
        <v>32</v>
      </c>
      <c r="D40" s="2">
        <v>59.52</v>
      </c>
      <c r="E40" s="5">
        <f t="shared" si="8"/>
        <v>640.67327999999998</v>
      </c>
      <c r="F40" s="7">
        <v>14</v>
      </c>
      <c r="G40" s="7">
        <f t="shared" si="9"/>
        <v>150.696</v>
      </c>
    </row>
    <row r="41" spans="1:7" ht="16.5" x14ac:dyDescent="0.3">
      <c r="A41" s="47"/>
      <c r="B41" s="3">
        <v>507</v>
      </c>
      <c r="C41" s="2" t="s">
        <v>32</v>
      </c>
      <c r="D41" s="2">
        <v>59.52</v>
      </c>
      <c r="E41" s="5">
        <f t="shared" si="8"/>
        <v>640.67327999999998</v>
      </c>
      <c r="F41" s="7">
        <v>14</v>
      </c>
      <c r="G41" s="7">
        <f t="shared" si="9"/>
        <v>150.696</v>
      </c>
    </row>
    <row r="42" spans="1:7" ht="16.5" x14ac:dyDescent="0.3">
      <c r="A42" s="47"/>
      <c r="B42" s="3">
        <v>508</v>
      </c>
      <c r="C42" s="2" t="s">
        <v>33</v>
      </c>
      <c r="D42" s="2">
        <v>50.41</v>
      </c>
      <c r="E42" s="5">
        <f t="shared" ref="E42:E105" si="10">D42*10.764</f>
        <v>542.61323999999991</v>
      </c>
      <c r="F42" s="6">
        <v>8.7899999999999991</v>
      </c>
      <c r="G42" s="7">
        <f t="shared" ref="G42:G105" si="11">F42*10.764</f>
        <v>94.615559999999988</v>
      </c>
    </row>
    <row r="43" spans="1:7" ht="16.5" x14ac:dyDescent="0.3">
      <c r="A43" s="47" t="s">
        <v>21</v>
      </c>
      <c r="B43" s="3">
        <v>601</v>
      </c>
      <c r="C43" s="2" t="s">
        <v>33</v>
      </c>
      <c r="D43" s="2">
        <v>50.41</v>
      </c>
      <c r="E43" s="5">
        <f t="shared" si="10"/>
        <v>542.61323999999991</v>
      </c>
      <c r="F43" s="6">
        <v>8.7899999999999991</v>
      </c>
      <c r="G43" s="7">
        <f t="shared" si="11"/>
        <v>94.615559999999988</v>
      </c>
    </row>
    <row r="44" spans="1:7" ht="16.5" x14ac:dyDescent="0.3">
      <c r="A44" s="47"/>
      <c r="B44" s="3">
        <v>602</v>
      </c>
      <c r="C44" s="2" t="s">
        <v>32</v>
      </c>
      <c r="D44" s="2">
        <v>59.52</v>
      </c>
      <c r="E44" s="5">
        <f t="shared" si="10"/>
        <v>640.67327999999998</v>
      </c>
      <c r="F44" s="7">
        <v>14</v>
      </c>
      <c r="G44" s="7">
        <f t="shared" si="11"/>
        <v>150.696</v>
      </c>
    </row>
    <row r="45" spans="1:7" ht="16.5" x14ac:dyDescent="0.3">
      <c r="A45" s="47"/>
      <c r="B45" s="3">
        <v>603</v>
      </c>
      <c r="C45" s="2" t="s">
        <v>32</v>
      </c>
      <c r="D45" s="2">
        <v>59.52</v>
      </c>
      <c r="E45" s="5">
        <f t="shared" si="10"/>
        <v>640.67327999999998</v>
      </c>
      <c r="F45" s="7">
        <v>14</v>
      </c>
      <c r="G45" s="7">
        <f t="shared" si="11"/>
        <v>150.696</v>
      </c>
    </row>
    <row r="46" spans="1:7" ht="16.5" x14ac:dyDescent="0.3">
      <c r="A46" s="47"/>
      <c r="B46" s="3">
        <v>604</v>
      </c>
      <c r="C46" s="2" t="s">
        <v>33</v>
      </c>
      <c r="D46" s="2">
        <v>50.41</v>
      </c>
      <c r="E46" s="5">
        <f t="shared" si="10"/>
        <v>542.61323999999991</v>
      </c>
      <c r="F46" s="6">
        <v>8.7899999999999991</v>
      </c>
      <c r="G46" s="7">
        <f t="shared" si="11"/>
        <v>94.615559999999988</v>
      </c>
    </row>
    <row r="47" spans="1:7" ht="16.5" x14ac:dyDescent="0.3">
      <c r="A47" s="47"/>
      <c r="B47" s="3">
        <v>605</v>
      </c>
      <c r="C47" s="2" t="s">
        <v>33</v>
      </c>
      <c r="D47" s="2">
        <v>50.41</v>
      </c>
      <c r="E47" s="5">
        <f t="shared" si="10"/>
        <v>542.61323999999991</v>
      </c>
      <c r="F47" s="6">
        <v>8.7899999999999991</v>
      </c>
      <c r="G47" s="7">
        <f t="shared" si="11"/>
        <v>94.615559999999988</v>
      </c>
    </row>
    <row r="48" spans="1:7" ht="16.5" x14ac:dyDescent="0.3">
      <c r="A48" s="47"/>
      <c r="B48" s="3">
        <v>606</v>
      </c>
      <c r="C48" s="2" t="s">
        <v>32</v>
      </c>
      <c r="D48" s="2">
        <v>59.52</v>
      </c>
      <c r="E48" s="5">
        <f t="shared" si="10"/>
        <v>640.67327999999998</v>
      </c>
      <c r="F48" s="7">
        <v>14</v>
      </c>
      <c r="G48" s="7">
        <f t="shared" si="11"/>
        <v>150.696</v>
      </c>
    </row>
    <row r="49" spans="1:7" ht="16.5" x14ac:dyDescent="0.3">
      <c r="A49" s="47"/>
      <c r="B49" s="3">
        <v>607</v>
      </c>
      <c r="C49" s="2" t="s">
        <v>32</v>
      </c>
      <c r="D49" s="2">
        <v>59.52</v>
      </c>
      <c r="E49" s="5">
        <f t="shared" si="10"/>
        <v>640.67327999999998</v>
      </c>
      <c r="F49" s="7">
        <v>14</v>
      </c>
      <c r="G49" s="7">
        <f t="shared" si="11"/>
        <v>150.696</v>
      </c>
    </row>
    <row r="50" spans="1:7" ht="16.5" x14ac:dyDescent="0.3">
      <c r="A50" s="47"/>
      <c r="B50" s="3">
        <v>608</v>
      </c>
      <c r="C50" s="2" t="s">
        <v>33</v>
      </c>
      <c r="D50" s="2">
        <v>50.41</v>
      </c>
      <c r="E50" s="5">
        <f t="shared" si="10"/>
        <v>542.61323999999991</v>
      </c>
      <c r="F50" s="6">
        <v>8.7899999999999991</v>
      </c>
      <c r="G50" s="7">
        <f t="shared" si="11"/>
        <v>94.615559999999988</v>
      </c>
    </row>
    <row r="51" spans="1:7" ht="16.5" x14ac:dyDescent="0.3">
      <c r="A51" s="47" t="s">
        <v>22</v>
      </c>
      <c r="B51" s="3">
        <v>701</v>
      </c>
      <c r="C51" s="2" t="s">
        <v>33</v>
      </c>
      <c r="D51" s="2">
        <v>50.41</v>
      </c>
      <c r="E51" s="5">
        <f t="shared" si="10"/>
        <v>542.61323999999991</v>
      </c>
      <c r="F51" s="6">
        <v>8.7899999999999991</v>
      </c>
      <c r="G51" s="7">
        <f t="shared" si="11"/>
        <v>94.615559999999988</v>
      </c>
    </row>
    <row r="52" spans="1:7" ht="16.5" x14ac:dyDescent="0.3">
      <c r="A52" s="47"/>
      <c r="B52" s="3">
        <v>702</v>
      </c>
      <c r="C52" s="2" t="s">
        <v>32</v>
      </c>
      <c r="D52" s="2">
        <v>59.52</v>
      </c>
      <c r="E52" s="5">
        <f t="shared" si="10"/>
        <v>640.67327999999998</v>
      </c>
      <c r="F52" s="7">
        <v>14</v>
      </c>
      <c r="G52" s="7">
        <f t="shared" si="11"/>
        <v>150.696</v>
      </c>
    </row>
    <row r="53" spans="1:7" ht="16.5" x14ac:dyDescent="0.3">
      <c r="A53" s="47"/>
      <c r="B53" s="3">
        <v>703</v>
      </c>
      <c r="C53" s="2" t="s">
        <v>32</v>
      </c>
      <c r="D53" s="2">
        <v>59.52</v>
      </c>
      <c r="E53" s="5">
        <f t="shared" si="10"/>
        <v>640.67327999999998</v>
      </c>
      <c r="F53" s="7">
        <v>14</v>
      </c>
      <c r="G53" s="7">
        <f t="shared" si="11"/>
        <v>150.696</v>
      </c>
    </row>
    <row r="54" spans="1:7" ht="16.5" x14ac:dyDescent="0.3">
      <c r="A54" s="47"/>
      <c r="B54" s="3">
        <v>704</v>
      </c>
      <c r="C54" s="2" t="s">
        <v>33</v>
      </c>
      <c r="D54" s="2">
        <v>50.41</v>
      </c>
      <c r="E54" s="5">
        <f t="shared" si="10"/>
        <v>542.61323999999991</v>
      </c>
      <c r="F54" s="6">
        <v>8.7899999999999991</v>
      </c>
      <c r="G54" s="7">
        <f t="shared" si="11"/>
        <v>94.615559999999988</v>
      </c>
    </row>
    <row r="55" spans="1:7" ht="16.5" x14ac:dyDescent="0.3">
      <c r="A55" s="47"/>
      <c r="B55" s="3">
        <v>705</v>
      </c>
      <c r="C55" s="2" t="s">
        <v>33</v>
      </c>
      <c r="D55" s="2">
        <v>50.41</v>
      </c>
      <c r="E55" s="5">
        <f t="shared" si="10"/>
        <v>542.61323999999991</v>
      </c>
      <c r="F55" s="6">
        <v>8.7899999999999991</v>
      </c>
      <c r="G55" s="7">
        <f t="shared" si="11"/>
        <v>94.615559999999988</v>
      </c>
    </row>
    <row r="56" spans="1:7" ht="16.5" x14ac:dyDescent="0.3">
      <c r="A56" s="47"/>
      <c r="B56" s="3">
        <v>706</v>
      </c>
      <c r="C56" s="2" t="s">
        <v>32</v>
      </c>
      <c r="D56" s="2">
        <v>59.52</v>
      </c>
      <c r="E56" s="5">
        <f t="shared" si="10"/>
        <v>640.67327999999998</v>
      </c>
      <c r="F56" s="7">
        <v>14</v>
      </c>
      <c r="G56" s="7">
        <f t="shared" si="11"/>
        <v>150.696</v>
      </c>
    </row>
    <row r="57" spans="1:7" ht="16.5" x14ac:dyDescent="0.3">
      <c r="A57" s="47"/>
      <c r="B57" s="3">
        <v>707</v>
      </c>
      <c r="C57" s="2" t="s">
        <v>32</v>
      </c>
      <c r="D57" s="2">
        <v>59.52</v>
      </c>
      <c r="E57" s="5">
        <f t="shared" si="10"/>
        <v>640.67327999999998</v>
      </c>
      <c r="F57" s="7">
        <v>14</v>
      </c>
      <c r="G57" s="7">
        <f t="shared" si="11"/>
        <v>150.696</v>
      </c>
    </row>
    <row r="58" spans="1:7" ht="16.5" x14ac:dyDescent="0.3">
      <c r="A58" s="47"/>
      <c r="B58" s="3">
        <v>708</v>
      </c>
      <c r="C58" s="2" t="s">
        <v>33</v>
      </c>
      <c r="D58" s="2">
        <v>50.41</v>
      </c>
      <c r="E58" s="5">
        <f t="shared" si="10"/>
        <v>542.61323999999991</v>
      </c>
      <c r="F58" s="6">
        <v>8.7899999999999991</v>
      </c>
      <c r="G58" s="7">
        <f t="shared" si="11"/>
        <v>94.615559999999988</v>
      </c>
    </row>
    <row r="59" spans="1:7" ht="16.5" x14ac:dyDescent="0.3">
      <c r="A59" s="47" t="s">
        <v>34</v>
      </c>
      <c r="B59" s="3">
        <v>801</v>
      </c>
      <c r="C59" s="2" t="s">
        <v>33</v>
      </c>
      <c r="D59" s="2">
        <v>50.41</v>
      </c>
      <c r="E59" s="5">
        <f t="shared" si="10"/>
        <v>542.61323999999991</v>
      </c>
      <c r="F59" s="6">
        <v>8.7899999999999991</v>
      </c>
      <c r="G59" s="7">
        <f t="shared" si="11"/>
        <v>94.615559999999988</v>
      </c>
    </row>
    <row r="60" spans="1:7" ht="16.5" x14ac:dyDescent="0.3">
      <c r="A60" s="47"/>
      <c r="B60" s="3">
        <v>802</v>
      </c>
      <c r="C60" s="2" t="s">
        <v>32</v>
      </c>
      <c r="D60" s="2">
        <v>59.52</v>
      </c>
      <c r="E60" s="5">
        <f t="shared" si="10"/>
        <v>640.67327999999998</v>
      </c>
      <c r="F60" s="7">
        <v>14</v>
      </c>
      <c r="G60" s="7">
        <f t="shared" si="11"/>
        <v>150.696</v>
      </c>
    </row>
    <row r="61" spans="1:7" ht="16.5" x14ac:dyDescent="0.3">
      <c r="A61" s="47"/>
      <c r="B61" s="3">
        <v>803</v>
      </c>
      <c r="C61" s="2" t="s">
        <v>32</v>
      </c>
      <c r="D61" s="2">
        <v>59.52</v>
      </c>
      <c r="E61" s="5">
        <f t="shared" si="10"/>
        <v>640.67327999999998</v>
      </c>
      <c r="F61" s="7">
        <v>14</v>
      </c>
      <c r="G61" s="7">
        <f t="shared" si="11"/>
        <v>150.696</v>
      </c>
    </row>
    <row r="62" spans="1:7" ht="16.5" x14ac:dyDescent="0.3">
      <c r="A62" s="47"/>
      <c r="B62" s="3">
        <v>804</v>
      </c>
      <c r="C62" s="2" t="s">
        <v>33</v>
      </c>
      <c r="D62" s="2">
        <v>50.41</v>
      </c>
      <c r="E62" s="5">
        <f t="shared" si="10"/>
        <v>542.61323999999991</v>
      </c>
      <c r="F62" s="6">
        <v>8.7899999999999991</v>
      </c>
      <c r="G62" s="7">
        <f t="shared" si="11"/>
        <v>94.615559999999988</v>
      </c>
    </row>
    <row r="63" spans="1:7" ht="16.5" x14ac:dyDescent="0.3">
      <c r="A63" s="47"/>
      <c r="B63" s="3">
        <v>805</v>
      </c>
      <c r="C63" s="2" t="s">
        <v>33</v>
      </c>
      <c r="D63" s="2">
        <v>50.41</v>
      </c>
      <c r="E63" s="5">
        <f t="shared" si="10"/>
        <v>542.61323999999991</v>
      </c>
      <c r="F63" s="6">
        <v>8.7899999999999991</v>
      </c>
      <c r="G63" s="7">
        <f t="shared" si="11"/>
        <v>94.615559999999988</v>
      </c>
    </row>
    <row r="64" spans="1:7" ht="16.5" x14ac:dyDescent="0.3">
      <c r="A64" s="47"/>
      <c r="B64" s="3">
        <v>806</v>
      </c>
      <c r="C64" s="2" t="s">
        <v>32</v>
      </c>
      <c r="D64" s="2">
        <v>59.52</v>
      </c>
      <c r="E64" s="5">
        <f t="shared" si="10"/>
        <v>640.67327999999998</v>
      </c>
      <c r="F64" s="7">
        <v>14</v>
      </c>
      <c r="G64" s="7">
        <f t="shared" si="11"/>
        <v>150.696</v>
      </c>
    </row>
    <row r="65" spans="1:7" ht="16.5" x14ac:dyDescent="0.3">
      <c r="A65" s="47"/>
      <c r="B65" s="3">
        <v>807</v>
      </c>
      <c r="C65" s="2" t="s">
        <v>32</v>
      </c>
      <c r="D65" s="2">
        <v>59.52</v>
      </c>
      <c r="E65" s="5">
        <f t="shared" si="10"/>
        <v>640.67327999999998</v>
      </c>
      <c r="F65" s="7">
        <v>14</v>
      </c>
      <c r="G65" s="7">
        <f t="shared" si="11"/>
        <v>150.696</v>
      </c>
    </row>
    <row r="66" spans="1:7" ht="16.5" x14ac:dyDescent="0.3">
      <c r="A66" s="47"/>
      <c r="B66" s="3">
        <v>808</v>
      </c>
      <c r="C66" s="2" t="s">
        <v>33</v>
      </c>
      <c r="D66" s="2">
        <v>50.41</v>
      </c>
      <c r="E66" s="5">
        <f t="shared" si="10"/>
        <v>542.61323999999991</v>
      </c>
      <c r="F66" s="6">
        <v>8.7899999999999991</v>
      </c>
      <c r="G66" s="7">
        <f t="shared" si="11"/>
        <v>94.615559999999988</v>
      </c>
    </row>
    <row r="67" spans="1:7" ht="16.5" x14ac:dyDescent="0.3">
      <c r="A67" s="47" t="s">
        <v>23</v>
      </c>
      <c r="B67" s="3">
        <v>901</v>
      </c>
      <c r="C67" s="2" t="s">
        <v>33</v>
      </c>
      <c r="D67" s="2">
        <v>50.41</v>
      </c>
      <c r="E67" s="5">
        <f t="shared" si="10"/>
        <v>542.61323999999991</v>
      </c>
      <c r="F67" s="6">
        <v>8.7899999999999991</v>
      </c>
      <c r="G67" s="7">
        <f t="shared" si="11"/>
        <v>94.615559999999988</v>
      </c>
    </row>
    <row r="68" spans="1:7" ht="16.5" x14ac:dyDescent="0.3">
      <c r="A68" s="47"/>
      <c r="B68" s="3">
        <v>902</v>
      </c>
      <c r="C68" s="2" t="s">
        <v>32</v>
      </c>
      <c r="D68" s="2">
        <v>59.52</v>
      </c>
      <c r="E68" s="5">
        <f t="shared" si="10"/>
        <v>640.67327999999998</v>
      </c>
      <c r="F68" s="7">
        <v>14</v>
      </c>
      <c r="G68" s="7">
        <f t="shared" si="11"/>
        <v>150.696</v>
      </c>
    </row>
    <row r="69" spans="1:7" ht="16.5" x14ac:dyDescent="0.3">
      <c r="A69" s="47"/>
      <c r="B69" s="3">
        <v>903</v>
      </c>
      <c r="C69" s="2" t="s">
        <v>32</v>
      </c>
      <c r="D69" s="2">
        <v>59.52</v>
      </c>
      <c r="E69" s="5">
        <f t="shared" si="10"/>
        <v>640.67327999999998</v>
      </c>
      <c r="F69" s="7">
        <v>14</v>
      </c>
      <c r="G69" s="7">
        <f t="shared" si="11"/>
        <v>150.696</v>
      </c>
    </row>
    <row r="70" spans="1:7" ht="16.5" x14ac:dyDescent="0.3">
      <c r="A70" s="47"/>
      <c r="B70" s="3">
        <v>904</v>
      </c>
      <c r="C70" s="2" t="s">
        <v>33</v>
      </c>
      <c r="D70" s="2">
        <v>50.41</v>
      </c>
      <c r="E70" s="5">
        <f t="shared" si="10"/>
        <v>542.61323999999991</v>
      </c>
      <c r="F70" s="6">
        <v>8.7899999999999991</v>
      </c>
      <c r="G70" s="7">
        <f t="shared" si="11"/>
        <v>94.615559999999988</v>
      </c>
    </row>
    <row r="71" spans="1:7" ht="16.5" x14ac:dyDescent="0.3">
      <c r="A71" s="47"/>
      <c r="B71" s="3">
        <v>905</v>
      </c>
      <c r="C71" s="2" t="s">
        <v>33</v>
      </c>
      <c r="D71" s="2">
        <v>50.41</v>
      </c>
      <c r="E71" s="5">
        <f t="shared" si="10"/>
        <v>542.61323999999991</v>
      </c>
      <c r="F71" s="6">
        <v>8.7899999999999991</v>
      </c>
      <c r="G71" s="7">
        <f t="shared" si="11"/>
        <v>94.615559999999988</v>
      </c>
    </row>
    <row r="72" spans="1:7" ht="16.5" x14ac:dyDescent="0.3">
      <c r="A72" s="47"/>
      <c r="B72" s="3">
        <v>906</v>
      </c>
      <c r="C72" s="2" t="s">
        <v>32</v>
      </c>
      <c r="D72" s="2">
        <v>59.52</v>
      </c>
      <c r="E72" s="5">
        <f t="shared" si="10"/>
        <v>640.67327999999998</v>
      </c>
      <c r="F72" s="7">
        <v>14</v>
      </c>
      <c r="G72" s="7">
        <f t="shared" si="11"/>
        <v>150.696</v>
      </c>
    </row>
    <row r="73" spans="1:7" ht="20.25" customHeight="1" x14ac:dyDescent="0.3">
      <c r="A73" s="47"/>
      <c r="B73" s="3">
        <v>907</v>
      </c>
      <c r="C73" s="2" t="s">
        <v>32</v>
      </c>
      <c r="D73" s="2">
        <v>59.52</v>
      </c>
      <c r="E73" s="5">
        <f t="shared" si="10"/>
        <v>640.67327999999998</v>
      </c>
      <c r="F73" s="7">
        <v>14</v>
      </c>
      <c r="G73" s="7">
        <f t="shared" si="11"/>
        <v>150.696</v>
      </c>
    </row>
    <row r="74" spans="1:7" ht="16.5" x14ac:dyDescent="0.3">
      <c r="A74" s="47"/>
      <c r="B74" s="3">
        <v>908</v>
      </c>
      <c r="C74" s="2" t="s">
        <v>33</v>
      </c>
      <c r="D74" s="2">
        <v>50.41</v>
      </c>
      <c r="E74" s="5">
        <f t="shared" si="10"/>
        <v>542.61323999999991</v>
      </c>
      <c r="F74" s="6">
        <v>8.7899999999999991</v>
      </c>
      <c r="G74" s="7">
        <f t="shared" si="11"/>
        <v>94.615559999999988</v>
      </c>
    </row>
    <row r="75" spans="1:7" ht="16.5" x14ac:dyDescent="0.3">
      <c r="A75" s="47" t="s">
        <v>39</v>
      </c>
      <c r="B75" s="3">
        <v>1001</v>
      </c>
      <c r="C75" s="2" t="s">
        <v>33</v>
      </c>
      <c r="D75" s="2">
        <v>50.41</v>
      </c>
      <c r="E75" s="5">
        <f t="shared" si="10"/>
        <v>542.61323999999991</v>
      </c>
      <c r="F75" s="6">
        <v>8.7899999999999991</v>
      </c>
      <c r="G75" s="7">
        <f t="shared" si="11"/>
        <v>94.615559999999988</v>
      </c>
    </row>
    <row r="76" spans="1:7" ht="16.5" x14ac:dyDescent="0.3">
      <c r="A76" s="47"/>
      <c r="B76" s="3">
        <v>1002</v>
      </c>
      <c r="C76" s="2" t="s">
        <v>32</v>
      </c>
      <c r="D76" s="2">
        <v>59.52</v>
      </c>
      <c r="E76" s="5">
        <f t="shared" si="10"/>
        <v>640.67327999999998</v>
      </c>
      <c r="F76" s="7">
        <v>14</v>
      </c>
      <c r="G76" s="7">
        <f t="shared" si="11"/>
        <v>150.696</v>
      </c>
    </row>
    <row r="77" spans="1:7" ht="16.5" x14ac:dyDescent="0.3">
      <c r="A77" s="47"/>
      <c r="B77" s="3">
        <v>1003</v>
      </c>
      <c r="C77" s="2" t="s">
        <v>32</v>
      </c>
      <c r="D77" s="2">
        <v>59.52</v>
      </c>
      <c r="E77" s="5">
        <f t="shared" si="10"/>
        <v>640.67327999999998</v>
      </c>
      <c r="F77" s="7">
        <v>14</v>
      </c>
      <c r="G77" s="7">
        <f t="shared" si="11"/>
        <v>150.696</v>
      </c>
    </row>
    <row r="78" spans="1:7" ht="16.5" x14ac:dyDescent="0.3">
      <c r="A78" s="47"/>
      <c r="B78" s="3">
        <v>1004</v>
      </c>
      <c r="C78" s="2" t="s">
        <v>33</v>
      </c>
      <c r="D78" s="2">
        <v>50.41</v>
      </c>
      <c r="E78" s="5">
        <f t="shared" si="10"/>
        <v>542.61323999999991</v>
      </c>
      <c r="F78" s="6">
        <v>8.7899999999999991</v>
      </c>
      <c r="G78" s="7">
        <f t="shared" si="11"/>
        <v>94.615559999999988</v>
      </c>
    </row>
    <row r="79" spans="1:7" ht="16.5" x14ac:dyDescent="0.3">
      <c r="A79" s="47"/>
      <c r="B79" s="3">
        <v>1005</v>
      </c>
      <c r="C79" s="2" t="s">
        <v>33</v>
      </c>
      <c r="D79" s="2">
        <v>50.41</v>
      </c>
      <c r="E79" s="5">
        <f t="shared" si="10"/>
        <v>542.61323999999991</v>
      </c>
      <c r="F79" s="6">
        <v>8.7899999999999991</v>
      </c>
      <c r="G79" s="7">
        <f t="shared" si="11"/>
        <v>94.615559999999988</v>
      </c>
    </row>
    <row r="80" spans="1:7" ht="16.5" x14ac:dyDescent="0.3">
      <c r="A80" s="47"/>
      <c r="B80" s="3">
        <v>1006</v>
      </c>
      <c r="C80" s="2" t="s">
        <v>32</v>
      </c>
      <c r="D80" s="2">
        <v>59.52</v>
      </c>
      <c r="E80" s="5">
        <f t="shared" si="10"/>
        <v>640.67327999999998</v>
      </c>
      <c r="F80" s="7">
        <v>14</v>
      </c>
      <c r="G80" s="7">
        <f t="shared" si="11"/>
        <v>150.696</v>
      </c>
    </row>
    <row r="81" spans="1:7" ht="16.5" x14ac:dyDescent="0.3">
      <c r="A81" s="47"/>
      <c r="B81" s="3">
        <v>1007</v>
      </c>
      <c r="C81" s="2" t="s">
        <v>32</v>
      </c>
      <c r="D81" s="2">
        <v>59.52</v>
      </c>
      <c r="E81" s="5">
        <f t="shared" si="10"/>
        <v>640.67327999999998</v>
      </c>
      <c r="F81" s="7">
        <v>14</v>
      </c>
      <c r="G81" s="7">
        <f t="shared" si="11"/>
        <v>150.696</v>
      </c>
    </row>
    <row r="82" spans="1:7" ht="16.5" x14ac:dyDescent="0.3">
      <c r="A82" s="47"/>
      <c r="B82" s="3">
        <v>1008</v>
      </c>
      <c r="C82" s="2" t="s">
        <v>33</v>
      </c>
      <c r="D82" s="2">
        <v>50.41</v>
      </c>
      <c r="E82" s="5">
        <f t="shared" si="10"/>
        <v>542.61323999999991</v>
      </c>
      <c r="F82" s="6">
        <v>8.7899999999999991</v>
      </c>
      <c r="G82" s="7">
        <f t="shared" si="11"/>
        <v>94.615559999999988</v>
      </c>
    </row>
    <row r="83" spans="1:7" ht="16.5" x14ac:dyDescent="0.3">
      <c r="A83" s="47" t="s">
        <v>40</v>
      </c>
      <c r="B83" s="3">
        <v>1101</v>
      </c>
      <c r="C83" s="2" t="s">
        <v>33</v>
      </c>
      <c r="D83" s="2">
        <v>50.41</v>
      </c>
      <c r="E83" s="5">
        <f t="shared" si="10"/>
        <v>542.61323999999991</v>
      </c>
      <c r="F83" s="6">
        <v>8.7899999999999991</v>
      </c>
      <c r="G83" s="7">
        <f t="shared" si="11"/>
        <v>94.615559999999988</v>
      </c>
    </row>
    <row r="84" spans="1:7" ht="16.5" x14ac:dyDescent="0.3">
      <c r="A84" s="47"/>
      <c r="B84" s="3">
        <v>1102</v>
      </c>
      <c r="C84" s="2" t="s">
        <v>32</v>
      </c>
      <c r="D84" s="2">
        <v>59.52</v>
      </c>
      <c r="E84" s="5">
        <f t="shared" si="10"/>
        <v>640.67327999999998</v>
      </c>
      <c r="F84" s="7">
        <v>14</v>
      </c>
      <c r="G84" s="7">
        <f t="shared" si="11"/>
        <v>150.696</v>
      </c>
    </row>
    <row r="85" spans="1:7" ht="16.5" x14ac:dyDescent="0.3">
      <c r="A85" s="47"/>
      <c r="B85" s="3">
        <v>1103</v>
      </c>
      <c r="C85" s="2" t="s">
        <v>32</v>
      </c>
      <c r="D85" s="2">
        <v>59.52</v>
      </c>
      <c r="E85" s="5">
        <f t="shared" si="10"/>
        <v>640.67327999999998</v>
      </c>
      <c r="F85" s="7">
        <v>14</v>
      </c>
      <c r="G85" s="7">
        <f t="shared" si="11"/>
        <v>150.696</v>
      </c>
    </row>
    <row r="86" spans="1:7" ht="16.5" x14ac:dyDescent="0.3">
      <c r="A86" s="47"/>
      <c r="B86" s="3">
        <v>1104</v>
      </c>
      <c r="C86" s="2" t="s">
        <v>33</v>
      </c>
      <c r="D86" s="2">
        <v>50.41</v>
      </c>
      <c r="E86" s="5">
        <f t="shared" si="10"/>
        <v>542.61323999999991</v>
      </c>
      <c r="F86" s="6">
        <v>8.7899999999999991</v>
      </c>
      <c r="G86" s="7">
        <f t="shared" si="11"/>
        <v>94.615559999999988</v>
      </c>
    </row>
    <row r="87" spans="1:7" ht="16.5" x14ac:dyDescent="0.3">
      <c r="A87" s="47"/>
      <c r="B87" s="3">
        <v>1105</v>
      </c>
      <c r="C87" s="2" t="s">
        <v>33</v>
      </c>
      <c r="D87" s="2">
        <v>50.41</v>
      </c>
      <c r="E87" s="5">
        <f t="shared" si="10"/>
        <v>542.61323999999991</v>
      </c>
      <c r="F87" s="6">
        <v>8.7899999999999991</v>
      </c>
      <c r="G87" s="7">
        <f t="shared" si="11"/>
        <v>94.615559999999988</v>
      </c>
    </row>
    <row r="88" spans="1:7" ht="16.5" x14ac:dyDescent="0.3">
      <c r="A88" s="47"/>
      <c r="B88" s="3">
        <v>1106</v>
      </c>
      <c r="C88" s="2" t="s">
        <v>32</v>
      </c>
      <c r="D88" s="2">
        <v>59.52</v>
      </c>
      <c r="E88" s="5">
        <f t="shared" si="10"/>
        <v>640.67327999999998</v>
      </c>
      <c r="F88" s="7">
        <v>14</v>
      </c>
      <c r="G88" s="7">
        <f t="shared" si="11"/>
        <v>150.696</v>
      </c>
    </row>
    <row r="89" spans="1:7" ht="16.5" x14ac:dyDescent="0.3">
      <c r="A89" s="47"/>
      <c r="B89" s="3">
        <v>1107</v>
      </c>
      <c r="C89" s="2" t="s">
        <v>32</v>
      </c>
      <c r="D89" s="2">
        <v>59.52</v>
      </c>
      <c r="E89" s="5">
        <f t="shared" si="10"/>
        <v>640.67327999999998</v>
      </c>
      <c r="F89" s="7">
        <v>14</v>
      </c>
      <c r="G89" s="7">
        <f t="shared" si="11"/>
        <v>150.696</v>
      </c>
    </row>
    <row r="90" spans="1:7" ht="16.5" x14ac:dyDescent="0.3">
      <c r="A90" s="47"/>
      <c r="B90" s="3">
        <v>1108</v>
      </c>
      <c r="C90" s="2" t="s">
        <v>33</v>
      </c>
      <c r="D90" s="2">
        <v>50.41</v>
      </c>
      <c r="E90" s="5">
        <f t="shared" si="10"/>
        <v>542.61323999999991</v>
      </c>
      <c r="F90" s="6">
        <v>8.7899999999999991</v>
      </c>
      <c r="G90" s="7">
        <f t="shared" si="11"/>
        <v>94.615559999999988</v>
      </c>
    </row>
    <row r="91" spans="1:7" ht="16.5" x14ac:dyDescent="0.3">
      <c r="A91" s="47" t="s">
        <v>41</v>
      </c>
      <c r="B91" s="3">
        <v>1201</v>
      </c>
      <c r="C91" s="2" t="s">
        <v>33</v>
      </c>
      <c r="D91" s="2">
        <v>50.41</v>
      </c>
      <c r="E91" s="5">
        <f t="shared" si="10"/>
        <v>542.61323999999991</v>
      </c>
      <c r="F91" s="6">
        <v>8.7899999999999991</v>
      </c>
      <c r="G91" s="7">
        <f t="shared" si="11"/>
        <v>94.615559999999988</v>
      </c>
    </row>
    <row r="92" spans="1:7" ht="16.5" x14ac:dyDescent="0.3">
      <c r="A92" s="47"/>
      <c r="B92" s="3">
        <v>1202</v>
      </c>
      <c r="C92" s="2" t="s">
        <v>32</v>
      </c>
      <c r="D92" s="2">
        <v>59.52</v>
      </c>
      <c r="E92" s="5">
        <f t="shared" si="10"/>
        <v>640.67327999999998</v>
      </c>
      <c r="F92" s="7">
        <v>14</v>
      </c>
      <c r="G92" s="7">
        <f t="shared" si="11"/>
        <v>150.696</v>
      </c>
    </row>
    <row r="93" spans="1:7" ht="16.5" x14ac:dyDescent="0.3">
      <c r="A93" s="47"/>
      <c r="B93" s="3">
        <v>1203</v>
      </c>
      <c r="C93" s="2" t="s">
        <v>32</v>
      </c>
      <c r="D93" s="2">
        <v>59.52</v>
      </c>
      <c r="E93" s="5">
        <f t="shared" si="10"/>
        <v>640.67327999999998</v>
      </c>
      <c r="F93" s="7">
        <v>14</v>
      </c>
      <c r="G93" s="7">
        <f t="shared" si="11"/>
        <v>150.696</v>
      </c>
    </row>
    <row r="94" spans="1:7" ht="16.5" x14ac:dyDescent="0.3">
      <c r="A94" s="47"/>
      <c r="B94" s="3">
        <v>1204</v>
      </c>
      <c r="C94" s="2" t="s">
        <v>33</v>
      </c>
      <c r="D94" s="2">
        <v>50.41</v>
      </c>
      <c r="E94" s="5">
        <f t="shared" si="10"/>
        <v>542.61323999999991</v>
      </c>
      <c r="F94" s="6">
        <v>8.7899999999999991</v>
      </c>
      <c r="G94" s="7">
        <f t="shared" si="11"/>
        <v>94.615559999999988</v>
      </c>
    </row>
    <row r="95" spans="1:7" ht="16.5" x14ac:dyDescent="0.3">
      <c r="A95" s="47"/>
      <c r="B95" s="3">
        <v>1205</v>
      </c>
      <c r="C95" s="2" t="s">
        <v>33</v>
      </c>
      <c r="D95" s="2">
        <v>50.41</v>
      </c>
      <c r="E95" s="5">
        <f t="shared" si="10"/>
        <v>542.61323999999991</v>
      </c>
      <c r="F95" s="6">
        <v>8.7899999999999991</v>
      </c>
      <c r="G95" s="7">
        <f t="shared" si="11"/>
        <v>94.615559999999988</v>
      </c>
    </row>
    <row r="96" spans="1:7" ht="16.5" x14ac:dyDescent="0.3">
      <c r="A96" s="47"/>
      <c r="B96" s="3">
        <v>1206</v>
      </c>
      <c r="C96" s="2" t="s">
        <v>32</v>
      </c>
      <c r="D96" s="2">
        <v>59.52</v>
      </c>
      <c r="E96" s="5">
        <f t="shared" si="10"/>
        <v>640.67327999999998</v>
      </c>
      <c r="F96" s="7">
        <v>14</v>
      </c>
      <c r="G96" s="7">
        <f t="shared" si="11"/>
        <v>150.696</v>
      </c>
    </row>
    <row r="97" spans="1:7" ht="16.5" x14ac:dyDescent="0.3">
      <c r="A97" s="47"/>
      <c r="B97" s="3">
        <v>1207</v>
      </c>
      <c r="C97" s="2" t="s">
        <v>32</v>
      </c>
      <c r="D97" s="2">
        <v>59.52</v>
      </c>
      <c r="E97" s="5">
        <f t="shared" si="10"/>
        <v>640.67327999999998</v>
      </c>
      <c r="F97" s="7">
        <v>14</v>
      </c>
      <c r="G97" s="7">
        <f t="shared" si="11"/>
        <v>150.696</v>
      </c>
    </row>
    <row r="98" spans="1:7" ht="16.5" x14ac:dyDescent="0.3">
      <c r="A98" s="47"/>
      <c r="B98" s="3">
        <v>1208</v>
      </c>
      <c r="C98" s="2" t="s">
        <v>33</v>
      </c>
      <c r="D98" s="2">
        <v>50.41</v>
      </c>
      <c r="E98" s="5">
        <f t="shared" si="10"/>
        <v>542.61323999999991</v>
      </c>
      <c r="F98" s="6">
        <v>8.7899999999999991</v>
      </c>
      <c r="G98" s="7">
        <f t="shared" si="11"/>
        <v>94.615559999999988</v>
      </c>
    </row>
    <row r="99" spans="1:7" ht="16.5" x14ac:dyDescent="0.3">
      <c r="A99" s="47" t="s">
        <v>42</v>
      </c>
      <c r="B99" s="3" t="s">
        <v>4</v>
      </c>
      <c r="C99" s="2" t="s">
        <v>33</v>
      </c>
      <c r="D99" s="2">
        <v>50.41</v>
      </c>
      <c r="E99" s="5">
        <f t="shared" si="10"/>
        <v>542.61323999999991</v>
      </c>
      <c r="F99" s="6">
        <v>8.7899999999999991</v>
      </c>
      <c r="G99" s="7">
        <f t="shared" si="11"/>
        <v>94.615559999999988</v>
      </c>
    </row>
    <row r="100" spans="1:7" ht="16.5" x14ac:dyDescent="0.3">
      <c r="A100" s="47"/>
      <c r="B100" s="3" t="s">
        <v>5</v>
      </c>
      <c r="C100" s="2" t="s">
        <v>32</v>
      </c>
      <c r="D100" s="2">
        <v>59.52</v>
      </c>
      <c r="E100" s="5">
        <f t="shared" si="10"/>
        <v>640.67327999999998</v>
      </c>
      <c r="F100" s="7">
        <v>14</v>
      </c>
      <c r="G100" s="7">
        <f t="shared" si="11"/>
        <v>150.696</v>
      </c>
    </row>
    <row r="101" spans="1:7" ht="16.5" x14ac:dyDescent="0.3">
      <c r="A101" s="47"/>
      <c r="B101" s="3" t="s">
        <v>6</v>
      </c>
      <c r="C101" s="2" t="s">
        <v>32</v>
      </c>
      <c r="D101" s="2">
        <v>59.52</v>
      </c>
      <c r="E101" s="5">
        <f t="shared" si="10"/>
        <v>640.67327999999998</v>
      </c>
      <c r="F101" s="7">
        <v>14</v>
      </c>
      <c r="G101" s="7">
        <f t="shared" si="11"/>
        <v>150.696</v>
      </c>
    </row>
    <row r="102" spans="1:7" ht="16.5" x14ac:dyDescent="0.3">
      <c r="A102" s="47"/>
      <c r="B102" s="3" t="s">
        <v>7</v>
      </c>
      <c r="C102" s="2" t="s">
        <v>33</v>
      </c>
      <c r="D102" s="2">
        <v>50.41</v>
      </c>
      <c r="E102" s="5">
        <f t="shared" si="10"/>
        <v>542.61323999999991</v>
      </c>
      <c r="F102" s="6">
        <v>8.7899999999999991</v>
      </c>
      <c r="G102" s="7">
        <f t="shared" si="11"/>
        <v>94.615559999999988</v>
      </c>
    </row>
    <row r="103" spans="1:7" ht="16.5" x14ac:dyDescent="0.3">
      <c r="A103" s="47"/>
      <c r="B103" s="3" t="s">
        <v>8</v>
      </c>
      <c r="C103" s="2" t="s">
        <v>33</v>
      </c>
      <c r="D103" s="2">
        <v>50.41</v>
      </c>
      <c r="E103" s="5">
        <f t="shared" si="10"/>
        <v>542.61323999999991</v>
      </c>
      <c r="F103" s="6">
        <v>8.7899999999999991</v>
      </c>
      <c r="G103" s="7">
        <f t="shared" si="11"/>
        <v>94.615559999999988</v>
      </c>
    </row>
    <row r="104" spans="1:7" ht="16.5" x14ac:dyDescent="0.3">
      <c r="A104" s="47"/>
      <c r="B104" s="3" t="s">
        <v>9</v>
      </c>
      <c r="C104" s="2" t="s">
        <v>32</v>
      </c>
      <c r="D104" s="2">
        <v>59.52</v>
      </c>
      <c r="E104" s="5">
        <f t="shared" si="10"/>
        <v>640.67327999999998</v>
      </c>
      <c r="F104" s="7">
        <v>14</v>
      </c>
      <c r="G104" s="7">
        <f t="shared" si="11"/>
        <v>150.696</v>
      </c>
    </row>
    <row r="105" spans="1:7" ht="16.5" x14ac:dyDescent="0.3">
      <c r="A105" s="47"/>
      <c r="B105" s="3" t="s">
        <v>10</v>
      </c>
      <c r="C105" s="2" t="s">
        <v>32</v>
      </c>
      <c r="D105" s="2">
        <v>59.52</v>
      </c>
      <c r="E105" s="5">
        <f t="shared" si="10"/>
        <v>640.67327999999998</v>
      </c>
      <c r="F105" s="7">
        <v>14</v>
      </c>
      <c r="G105" s="7">
        <f t="shared" si="11"/>
        <v>150.696</v>
      </c>
    </row>
    <row r="106" spans="1:7" ht="16.5" x14ac:dyDescent="0.3">
      <c r="A106" s="47"/>
      <c r="B106" s="3" t="s">
        <v>11</v>
      </c>
      <c r="C106" s="2" t="s">
        <v>33</v>
      </c>
      <c r="D106" s="2">
        <v>50.41</v>
      </c>
      <c r="E106" s="5">
        <f t="shared" ref="E106:E114" si="12">D106*10.764</f>
        <v>542.61323999999991</v>
      </c>
      <c r="F106" s="6">
        <v>8.7899999999999991</v>
      </c>
      <c r="G106" s="7">
        <f t="shared" ref="G106:G114" si="13">F106*10.764</f>
        <v>94.615559999999988</v>
      </c>
    </row>
    <row r="107" spans="1:7" ht="16.5" x14ac:dyDescent="0.3">
      <c r="A107" s="47" t="s">
        <v>43</v>
      </c>
      <c r="B107" s="3">
        <v>1401</v>
      </c>
      <c r="C107" s="2" t="s">
        <v>33</v>
      </c>
      <c r="D107" s="2">
        <v>50.41</v>
      </c>
      <c r="E107" s="5">
        <f t="shared" si="12"/>
        <v>542.61323999999991</v>
      </c>
      <c r="F107" s="6">
        <v>8.7899999999999991</v>
      </c>
      <c r="G107" s="7">
        <f t="shared" si="13"/>
        <v>94.615559999999988</v>
      </c>
    </row>
    <row r="108" spans="1:7" ht="16.5" x14ac:dyDescent="0.3">
      <c r="A108" s="47"/>
      <c r="B108" s="3">
        <v>1402</v>
      </c>
      <c r="C108" s="2" t="s">
        <v>32</v>
      </c>
      <c r="D108" s="2">
        <v>59.52</v>
      </c>
      <c r="E108" s="5">
        <f t="shared" si="12"/>
        <v>640.67327999999998</v>
      </c>
      <c r="F108" s="7">
        <v>14</v>
      </c>
      <c r="G108" s="7">
        <f t="shared" si="13"/>
        <v>150.696</v>
      </c>
    </row>
    <row r="109" spans="1:7" ht="16.5" x14ac:dyDescent="0.3">
      <c r="A109" s="47"/>
      <c r="B109" s="3">
        <v>1403</v>
      </c>
      <c r="C109" s="2" t="s">
        <v>32</v>
      </c>
      <c r="D109" s="2">
        <v>59.52</v>
      </c>
      <c r="E109" s="5">
        <f t="shared" si="12"/>
        <v>640.67327999999998</v>
      </c>
      <c r="F109" s="7">
        <v>14</v>
      </c>
      <c r="G109" s="7">
        <f t="shared" si="13"/>
        <v>150.696</v>
      </c>
    </row>
    <row r="110" spans="1:7" ht="16.5" x14ac:dyDescent="0.3">
      <c r="A110" s="47"/>
      <c r="B110" s="3">
        <v>1404</v>
      </c>
      <c r="C110" s="2" t="s">
        <v>33</v>
      </c>
      <c r="D110" s="2">
        <v>50.41</v>
      </c>
      <c r="E110" s="5">
        <f t="shared" si="12"/>
        <v>542.61323999999991</v>
      </c>
      <c r="F110" s="6">
        <v>8.7899999999999991</v>
      </c>
      <c r="G110" s="7">
        <f t="shared" si="13"/>
        <v>94.615559999999988</v>
      </c>
    </row>
    <row r="111" spans="1:7" ht="16.5" x14ac:dyDescent="0.3">
      <c r="A111" s="47"/>
      <c r="B111" s="3">
        <v>1405</v>
      </c>
      <c r="C111" s="2" t="s">
        <v>33</v>
      </c>
      <c r="D111" s="2">
        <v>50.41</v>
      </c>
      <c r="E111" s="5">
        <f t="shared" si="12"/>
        <v>542.61323999999991</v>
      </c>
      <c r="F111" s="6">
        <v>8.7899999999999991</v>
      </c>
      <c r="G111" s="7">
        <f t="shared" si="13"/>
        <v>94.615559999999988</v>
      </c>
    </row>
    <row r="112" spans="1:7" ht="16.5" x14ac:dyDescent="0.3">
      <c r="A112" s="47"/>
      <c r="B112" s="3">
        <v>1406</v>
      </c>
      <c r="C112" s="2" t="s">
        <v>32</v>
      </c>
      <c r="D112" s="2">
        <v>59.52</v>
      </c>
      <c r="E112" s="5">
        <f t="shared" si="12"/>
        <v>640.67327999999998</v>
      </c>
      <c r="F112" s="7">
        <v>14</v>
      </c>
      <c r="G112" s="7">
        <f t="shared" si="13"/>
        <v>150.696</v>
      </c>
    </row>
    <row r="113" spans="1:7" ht="16.5" x14ac:dyDescent="0.3">
      <c r="A113" s="47"/>
      <c r="B113" s="3">
        <v>1407</v>
      </c>
      <c r="C113" s="2" t="s">
        <v>32</v>
      </c>
      <c r="D113" s="2">
        <v>59.52</v>
      </c>
      <c r="E113" s="5">
        <f t="shared" si="12"/>
        <v>640.67327999999998</v>
      </c>
      <c r="F113" s="7">
        <v>14</v>
      </c>
      <c r="G113" s="7">
        <f t="shared" si="13"/>
        <v>150.696</v>
      </c>
    </row>
    <row r="114" spans="1:7" ht="16.5" x14ac:dyDescent="0.3">
      <c r="A114" s="47"/>
      <c r="B114" s="3">
        <v>1408</v>
      </c>
      <c r="C114" s="2" t="s">
        <v>33</v>
      </c>
      <c r="D114" s="2">
        <v>50.41</v>
      </c>
      <c r="E114" s="5">
        <f t="shared" si="12"/>
        <v>542.61323999999991</v>
      </c>
      <c r="F114" s="6">
        <v>8.7899999999999991</v>
      </c>
      <c r="G114" s="7">
        <f t="shared" si="13"/>
        <v>94.615559999999988</v>
      </c>
    </row>
    <row r="115" spans="1:7" x14ac:dyDescent="0.25">
      <c r="D115">
        <f>SUM(D3:D114)</f>
        <v>6156.0800000000027</v>
      </c>
      <c r="E115">
        <f t="shared" ref="E115:G115" si="14">SUM(E3:E114)</f>
        <v>66264.04512000001</v>
      </c>
      <c r="F115">
        <f t="shared" si="14"/>
        <v>1402.7999999999988</v>
      </c>
      <c r="G115">
        <f t="shared" si="14"/>
        <v>15099.739200000005</v>
      </c>
    </row>
  </sheetData>
  <mergeCells count="15">
    <mergeCell ref="A43:A50"/>
    <mergeCell ref="A51:A58"/>
    <mergeCell ref="A59:A66"/>
    <mergeCell ref="A67:A74"/>
    <mergeCell ref="A1:G1"/>
    <mergeCell ref="A3:A10"/>
    <mergeCell ref="A11:A18"/>
    <mergeCell ref="A19:A26"/>
    <mergeCell ref="A27:A34"/>
    <mergeCell ref="A35:A42"/>
    <mergeCell ref="A107:A114"/>
    <mergeCell ref="A75:A82"/>
    <mergeCell ref="A83:A90"/>
    <mergeCell ref="A91:A98"/>
    <mergeCell ref="A99:A106"/>
  </mergeCells>
  <pageMargins left="0.70866141732283472" right="0.70866141732283472" top="1.4173228346456694" bottom="0.74803149606299213" header="0.31496062992125984" footer="0.31496062992125984"/>
  <pageSetup scale="90" orientation="portrait" r:id="rId1"/>
  <headerFooter differentFirst="1">
    <firstHeader xml:space="preserve">&amp;C&amp;20Silverglades Infrastructure Private Limited&amp;12Regd.Office : 404, Nirmal Tower, 26 Barakhamba Road, New Delhi-110001 Company CIN :- U45201DL2005PTC138897E-mail : cs@silverglades.com Ph. No.:- 011-41059896 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89" workbookViewId="0">
      <selection activeCell="C115" sqref="C115"/>
    </sheetView>
  </sheetViews>
  <sheetFormatPr defaultRowHeight="15.75" x14ac:dyDescent="0.25"/>
  <cols>
    <col min="1" max="1" width="14.875" customWidth="1"/>
    <col min="2" max="2" width="15" customWidth="1"/>
    <col min="3" max="3" width="24.625" customWidth="1"/>
    <col min="4" max="4" width="10.5" customWidth="1"/>
    <col min="5" max="5" width="11.75" customWidth="1"/>
    <col min="6" max="6" width="13.625" customWidth="1"/>
    <col min="7" max="7" width="14.625" customWidth="1"/>
  </cols>
  <sheetData>
    <row r="1" spans="1:7" ht="26.25" x14ac:dyDescent="0.25">
      <c r="A1" s="49" t="s">
        <v>46</v>
      </c>
      <c r="B1" s="49"/>
      <c r="C1" s="49"/>
      <c r="D1" s="49"/>
      <c r="E1" s="49"/>
      <c r="F1" s="49"/>
      <c r="G1" s="49"/>
    </row>
    <row r="2" spans="1:7" ht="47.25" x14ac:dyDescent="0.25">
      <c r="A2" s="14" t="s">
        <v>0</v>
      </c>
      <c r="B2" s="14" t="s">
        <v>1</v>
      </c>
      <c r="C2" s="15" t="s">
        <v>2</v>
      </c>
      <c r="D2" s="16" t="s">
        <v>12</v>
      </c>
      <c r="E2" s="16" t="s">
        <v>3</v>
      </c>
      <c r="F2" s="16" t="s">
        <v>13</v>
      </c>
      <c r="G2" s="16" t="s">
        <v>14</v>
      </c>
    </row>
    <row r="3" spans="1:7" ht="16.5" x14ac:dyDescent="0.3">
      <c r="A3" s="47" t="s">
        <v>16</v>
      </c>
      <c r="B3" s="3">
        <v>101</v>
      </c>
      <c r="C3" s="2" t="s">
        <v>29</v>
      </c>
      <c r="D3" s="2">
        <v>50.41</v>
      </c>
      <c r="E3" s="5">
        <f t="shared" ref="E3:E66" si="0">D3*10.764</f>
        <v>542.61323999999991</v>
      </c>
      <c r="F3" s="6">
        <v>8.7899999999999991</v>
      </c>
      <c r="G3" s="7">
        <f t="shared" ref="G3:G66" si="1">F3*10.764</f>
        <v>94.615559999999988</v>
      </c>
    </row>
    <row r="4" spans="1:7" ht="16.5" x14ac:dyDescent="0.3">
      <c r="A4" s="47"/>
      <c r="B4" s="3">
        <v>102</v>
      </c>
      <c r="C4" s="2" t="s">
        <v>28</v>
      </c>
      <c r="D4" s="2">
        <v>59.52</v>
      </c>
      <c r="E4" s="5">
        <f t="shared" si="0"/>
        <v>640.67327999999998</v>
      </c>
      <c r="F4" s="7">
        <v>45.64</v>
      </c>
      <c r="G4" s="7">
        <f t="shared" si="1"/>
        <v>491.26895999999999</v>
      </c>
    </row>
    <row r="5" spans="1:7" ht="16.5" x14ac:dyDescent="0.3">
      <c r="A5" s="47"/>
      <c r="B5" s="3">
        <v>103</v>
      </c>
      <c r="C5" s="2" t="s">
        <v>28</v>
      </c>
      <c r="D5" s="2">
        <v>59.52</v>
      </c>
      <c r="E5" s="5">
        <f t="shared" si="0"/>
        <v>640.67327999999998</v>
      </c>
      <c r="F5" s="7">
        <v>45.64</v>
      </c>
      <c r="G5" s="7">
        <f t="shared" si="1"/>
        <v>491.26895999999999</v>
      </c>
    </row>
    <row r="6" spans="1:7" ht="16.5" x14ac:dyDescent="0.3">
      <c r="A6" s="47"/>
      <c r="B6" s="3">
        <v>104</v>
      </c>
      <c r="C6" s="2" t="s">
        <v>29</v>
      </c>
      <c r="D6" s="2">
        <v>50.41</v>
      </c>
      <c r="E6" s="5">
        <f t="shared" si="0"/>
        <v>542.61323999999991</v>
      </c>
      <c r="F6" s="6">
        <v>8.7899999999999991</v>
      </c>
      <c r="G6" s="7">
        <f t="shared" si="1"/>
        <v>94.615559999999988</v>
      </c>
    </row>
    <row r="7" spans="1:7" ht="16.5" x14ac:dyDescent="0.3">
      <c r="A7" s="47"/>
      <c r="B7" s="3">
        <v>105</v>
      </c>
      <c r="C7" s="2" t="s">
        <v>29</v>
      </c>
      <c r="D7" s="2">
        <v>50.41</v>
      </c>
      <c r="E7" s="5">
        <f t="shared" si="0"/>
        <v>542.61323999999991</v>
      </c>
      <c r="F7" s="6">
        <v>8.7899999999999991</v>
      </c>
      <c r="G7" s="7">
        <f t="shared" si="1"/>
        <v>94.615559999999988</v>
      </c>
    </row>
    <row r="8" spans="1:7" ht="16.5" x14ac:dyDescent="0.3">
      <c r="A8" s="47"/>
      <c r="B8" s="3">
        <v>106</v>
      </c>
      <c r="C8" s="2" t="s">
        <v>28</v>
      </c>
      <c r="D8" s="2">
        <v>59.52</v>
      </c>
      <c r="E8" s="5">
        <f t="shared" si="0"/>
        <v>640.67327999999998</v>
      </c>
      <c r="F8" s="7">
        <v>45.64</v>
      </c>
      <c r="G8" s="7">
        <f t="shared" si="1"/>
        <v>491.26895999999999</v>
      </c>
    </row>
    <row r="9" spans="1:7" ht="16.5" x14ac:dyDescent="0.3">
      <c r="A9" s="47"/>
      <c r="B9" s="3">
        <v>107</v>
      </c>
      <c r="C9" s="2" t="s">
        <v>28</v>
      </c>
      <c r="D9" s="2">
        <v>59.52</v>
      </c>
      <c r="E9" s="5">
        <f t="shared" si="0"/>
        <v>640.67327999999998</v>
      </c>
      <c r="F9" s="7">
        <v>45.64</v>
      </c>
      <c r="G9" s="7">
        <f t="shared" si="1"/>
        <v>491.26895999999999</v>
      </c>
    </row>
    <row r="10" spans="1:7" ht="16.5" x14ac:dyDescent="0.3">
      <c r="A10" s="47"/>
      <c r="B10" s="3">
        <v>108</v>
      </c>
      <c r="C10" s="2" t="s">
        <v>29</v>
      </c>
      <c r="D10" s="2">
        <v>50.41</v>
      </c>
      <c r="E10" s="5">
        <f t="shared" si="0"/>
        <v>542.61323999999991</v>
      </c>
      <c r="F10" s="6">
        <v>8.7899999999999991</v>
      </c>
      <c r="G10" s="7">
        <f t="shared" si="1"/>
        <v>94.615559999999988</v>
      </c>
    </row>
    <row r="11" spans="1:7" ht="16.5" x14ac:dyDescent="0.3">
      <c r="A11" s="47" t="s">
        <v>17</v>
      </c>
      <c r="B11" s="3">
        <v>201</v>
      </c>
      <c r="C11" s="2" t="s">
        <v>33</v>
      </c>
      <c r="D11" s="2">
        <v>50.41</v>
      </c>
      <c r="E11" s="5">
        <f t="shared" si="0"/>
        <v>542.61323999999991</v>
      </c>
      <c r="F11" s="6">
        <v>8.7899999999999991</v>
      </c>
      <c r="G11" s="7">
        <f t="shared" si="1"/>
        <v>94.615559999999988</v>
      </c>
    </row>
    <row r="12" spans="1:7" ht="16.5" x14ac:dyDescent="0.3">
      <c r="A12" s="47"/>
      <c r="B12" s="3">
        <v>202</v>
      </c>
      <c r="C12" s="2" t="s">
        <v>32</v>
      </c>
      <c r="D12" s="2">
        <v>59.52</v>
      </c>
      <c r="E12" s="5">
        <f t="shared" si="0"/>
        <v>640.67327999999998</v>
      </c>
      <c r="F12" s="7">
        <v>14</v>
      </c>
      <c r="G12" s="7">
        <f t="shared" si="1"/>
        <v>150.696</v>
      </c>
    </row>
    <row r="13" spans="1:7" ht="16.5" x14ac:dyDescent="0.3">
      <c r="A13" s="47"/>
      <c r="B13" s="3">
        <v>203</v>
      </c>
      <c r="C13" s="2" t="s">
        <v>32</v>
      </c>
      <c r="D13" s="2">
        <v>59.52</v>
      </c>
      <c r="E13" s="5">
        <f t="shared" si="0"/>
        <v>640.67327999999998</v>
      </c>
      <c r="F13" s="7">
        <v>14</v>
      </c>
      <c r="G13" s="7">
        <f t="shared" si="1"/>
        <v>150.696</v>
      </c>
    </row>
    <row r="14" spans="1:7" ht="16.5" x14ac:dyDescent="0.3">
      <c r="A14" s="47"/>
      <c r="B14" s="3">
        <v>204</v>
      </c>
      <c r="C14" s="2" t="s">
        <v>33</v>
      </c>
      <c r="D14" s="2">
        <v>50.41</v>
      </c>
      <c r="E14" s="5">
        <f t="shared" si="0"/>
        <v>542.61323999999991</v>
      </c>
      <c r="F14" s="6">
        <v>8.7899999999999991</v>
      </c>
      <c r="G14" s="7">
        <f t="shared" si="1"/>
        <v>94.615559999999988</v>
      </c>
    </row>
    <row r="15" spans="1:7" ht="16.5" x14ac:dyDescent="0.3">
      <c r="A15" s="47"/>
      <c r="B15" s="3">
        <v>205</v>
      </c>
      <c r="C15" s="2" t="s">
        <v>33</v>
      </c>
      <c r="D15" s="2">
        <v>50.41</v>
      </c>
      <c r="E15" s="5">
        <f t="shared" si="0"/>
        <v>542.61323999999991</v>
      </c>
      <c r="F15" s="6">
        <v>8.7899999999999991</v>
      </c>
      <c r="G15" s="7">
        <f t="shared" si="1"/>
        <v>94.615559999999988</v>
      </c>
    </row>
    <row r="16" spans="1:7" ht="16.5" x14ac:dyDescent="0.3">
      <c r="A16" s="47"/>
      <c r="B16" s="3">
        <v>206</v>
      </c>
      <c r="C16" s="2" t="s">
        <v>32</v>
      </c>
      <c r="D16" s="2">
        <v>59.52</v>
      </c>
      <c r="E16" s="5">
        <f t="shared" si="0"/>
        <v>640.67327999999998</v>
      </c>
      <c r="F16" s="7">
        <v>14</v>
      </c>
      <c r="G16" s="7">
        <f t="shared" si="1"/>
        <v>150.696</v>
      </c>
    </row>
    <row r="17" spans="1:7" ht="16.5" x14ac:dyDescent="0.3">
      <c r="A17" s="47"/>
      <c r="B17" s="3">
        <v>207</v>
      </c>
      <c r="C17" s="2" t="s">
        <v>32</v>
      </c>
      <c r="D17" s="2">
        <v>59.52</v>
      </c>
      <c r="E17" s="5">
        <f t="shared" si="0"/>
        <v>640.67327999999998</v>
      </c>
      <c r="F17" s="7">
        <v>14</v>
      </c>
      <c r="G17" s="7">
        <f t="shared" si="1"/>
        <v>150.696</v>
      </c>
    </row>
    <row r="18" spans="1:7" ht="16.5" x14ac:dyDescent="0.3">
      <c r="A18" s="47"/>
      <c r="B18" s="3">
        <v>208</v>
      </c>
      <c r="C18" s="2" t="s">
        <v>33</v>
      </c>
      <c r="D18" s="2">
        <v>50.41</v>
      </c>
      <c r="E18" s="5">
        <f t="shared" si="0"/>
        <v>542.61323999999991</v>
      </c>
      <c r="F18" s="6">
        <v>8.7899999999999991</v>
      </c>
      <c r="G18" s="7">
        <f t="shared" si="1"/>
        <v>94.615559999999988</v>
      </c>
    </row>
    <row r="19" spans="1:7" ht="16.5" x14ac:dyDescent="0.3">
      <c r="A19" s="47" t="s">
        <v>18</v>
      </c>
      <c r="B19" s="3">
        <v>301</v>
      </c>
      <c r="C19" s="2" t="s">
        <v>33</v>
      </c>
      <c r="D19" s="2">
        <v>50.41</v>
      </c>
      <c r="E19" s="5">
        <f t="shared" si="0"/>
        <v>542.61323999999991</v>
      </c>
      <c r="F19" s="6">
        <v>8.7899999999999991</v>
      </c>
      <c r="G19" s="7">
        <f t="shared" si="1"/>
        <v>94.615559999999988</v>
      </c>
    </row>
    <row r="20" spans="1:7" ht="16.5" x14ac:dyDescent="0.3">
      <c r="A20" s="47"/>
      <c r="B20" s="3">
        <v>302</v>
      </c>
      <c r="C20" s="2" t="s">
        <v>32</v>
      </c>
      <c r="D20" s="2">
        <v>59.52</v>
      </c>
      <c r="E20" s="5">
        <f t="shared" si="0"/>
        <v>640.67327999999998</v>
      </c>
      <c r="F20" s="7">
        <v>14</v>
      </c>
      <c r="G20" s="7">
        <f t="shared" si="1"/>
        <v>150.696</v>
      </c>
    </row>
    <row r="21" spans="1:7" ht="16.5" x14ac:dyDescent="0.3">
      <c r="A21" s="47"/>
      <c r="B21" s="3">
        <v>303</v>
      </c>
      <c r="C21" s="2" t="s">
        <v>32</v>
      </c>
      <c r="D21" s="2">
        <v>59.52</v>
      </c>
      <c r="E21" s="5">
        <f t="shared" si="0"/>
        <v>640.67327999999998</v>
      </c>
      <c r="F21" s="7">
        <v>14</v>
      </c>
      <c r="G21" s="7">
        <f t="shared" si="1"/>
        <v>150.696</v>
      </c>
    </row>
    <row r="22" spans="1:7" ht="16.5" x14ac:dyDescent="0.3">
      <c r="A22" s="47"/>
      <c r="B22" s="3">
        <v>304</v>
      </c>
      <c r="C22" s="2" t="s">
        <v>33</v>
      </c>
      <c r="D22" s="2">
        <v>50.41</v>
      </c>
      <c r="E22" s="5">
        <f t="shared" si="0"/>
        <v>542.61323999999991</v>
      </c>
      <c r="F22" s="6">
        <v>8.7899999999999991</v>
      </c>
      <c r="G22" s="7">
        <f t="shared" si="1"/>
        <v>94.615559999999988</v>
      </c>
    </row>
    <row r="23" spans="1:7" ht="16.5" x14ac:dyDescent="0.3">
      <c r="A23" s="47"/>
      <c r="B23" s="3">
        <v>305</v>
      </c>
      <c r="C23" s="2" t="s">
        <v>33</v>
      </c>
      <c r="D23" s="2">
        <v>50.41</v>
      </c>
      <c r="E23" s="5">
        <f t="shared" si="0"/>
        <v>542.61323999999991</v>
      </c>
      <c r="F23" s="6">
        <v>8.7899999999999991</v>
      </c>
      <c r="G23" s="7">
        <f t="shared" si="1"/>
        <v>94.615559999999988</v>
      </c>
    </row>
    <row r="24" spans="1:7" ht="16.5" x14ac:dyDescent="0.3">
      <c r="A24" s="47"/>
      <c r="B24" s="3">
        <v>306</v>
      </c>
      <c r="C24" s="2" t="s">
        <v>32</v>
      </c>
      <c r="D24" s="2">
        <v>59.52</v>
      </c>
      <c r="E24" s="5">
        <f t="shared" si="0"/>
        <v>640.67327999999998</v>
      </c>
      <c r="F24" s="7">
        <v>14</v>
      </c>
      <c r="G24" s="7">
        <f t="shared" si="1"/>
        <v>150.696</v>
      </c>
    </row>
    <row r="25" spans="1:7" ht="16.5" x14ac:dyDescent="0.3">
      <c r="A25" s="47"/>
      <c r="B25" s="3">
        <v>307</v>
      </c>
      <c r="C25" s="2" t="s">
        <v>32</v>
      </c>
      <c r="D25" s="2">
        <v>59.52</v>
      </c>
      <c r="E25" s="5">
        <f t="shared" si="0"/>
        <v>640.67327999999998</v>
      </c>
      <c r="F25" s="7">
        <v>14</v>
      </c>
      <c r="G25" s="7">
        <f t="shared" si="1"/>
        <v>150.696</v>
      </c>
    </row>
    <row r="26" spans="1:7" ht="16.5" x14ac:dyDescent="0.3">
      <c r="A26" s="47"/>
      <c r="B26" s="3">
        <v>308</v>
      </c>
      <c r="C26" s="2" t="s">
        <v>33</v>
      </c>
      <c r="D26" s="2">
        <v>50.41</v>
      </c>
      <c r="E26" s="5">
        <f t="shared" si="0"/>
        <v>542.61323999999991</v>
      </c>
      <c r="F26" s="6">
        <v>8.7899999999999991</v>
      </c>
      <c r="G26" s="7">
        <f t="shared" si="1"/>
        <v>94.615559999999988</v>
      </c>
    </row>
    <row r="27" spans="1:7" ht="16.5" x14ac:dyDescent="0.3">
      <c r="A27" s="47" t="s">
        <v>19</v>
      </c>
      <c r="B27" s="3">
        <v>401</v>
      </c>
      <c r="C27" s="2" t="s">
        <v>33</v>
      </c>
      <c r="D27" s="2">
        <v>50.41</v>
      </c>
      <c r="E27" s="5">
        <f t="shared" si="0"/>
        <v>542.61323999999991</v>
      </c>
      <c r="F27" s="6">
        <v>8.7899999999999991</v>
      </c>
      <c r="G27" s="7">
        <f t="shared" si="1"/>
        <v>94.615559999999988</v>
      </c>
    </row>
    <row r="28" spans="1:7" ht="16.5" x14ac:dyDescent="0.3">
      <c r="A28" s="47"/>
      <c r="B28" s="3">
        <v>402</v>
      </c>
      <c r="C28" s="2" t="s">
        <v>32</v>
      </c>
      <c r="D28" s="2">
        <v>59.52</v>
      </c>
      <c r="E28" s="5">
        <f t="shared" si="0"/>
        <v>640.67327999999998</v>
      </c>
      <c r="F28" s="7">
        <v>14</v>
      </c>
      <c r="G28" s="7">
        <f t="shared" si="1"/>
        <v>150.696</v>
      </c>
    </row>
    <row r="29" spans="1:7" ht="16.5" x14ac:dyDescent="0.3">
      <c r="A29" s="47"/>
      <c r="B29" s="3">
        <v>403</v>
      </c>
      <c r="C29" s="2" t="s">
        <v>32</v>
      </c>
      <c r="D29" s="2">
        <v>59.52</v>
      </c>
      <c r="E29" s="5">
        <f t="shared" si="0"/>
        <v>640.67327999999998</v>
      </c>
      <c r="F29" s="7">
        <v>14</v>
      </c>
      <c r="G29" s="7">
        <f t="shared" si="1"/>
        <v>150.696</v>
      </c>
    </row>
    <row r="30" spans="1:7" ht="16.5" x14ac:dyDescent="0.3">
      <c r="A30" s="47"/>
      <c r="B30" s="3">
        <v>404</v>
      </c>
      <c r="C30" s="2" t="s">
        <v>33</v>
      </c>
      <c r="D30" s="2">
        <v>50.41</v>
      </c>
      <c r="E30" s="5">
        <f t="shared" si="0"/>
        <v>542.61323999999991</v>
      </c>
      <c r="F30" s="6">
        <v>8.7899999999999991</v>
      </c>
      <c r="G30" s="7">
        <f t="shared" si="1"/>
        <v>94.615559999999988</v>
      </c>
    </row>
    <row r="31" spans="1:7" ht="16.5" x14ac:dyDescent="0.3">
      <c r="A31" s="47"/>
      <c r="B31" s="3">
        <v>405</v>
      </c>
      <c r="C31" s="2" t="s">
        <v>33</v>
      </c>
      <c r="D31" s="2">
        <v>50.41</v>
      </c>
      <c r="E31" s="5">
        <f t="shared" si="0"/>
        <v>542.61323999999991</v>
      </c>
      <c r="F31" s="6">
        <v>8.7899999999999991</v>
      </c>
      <c r="G31" s="7">
        <f t="shared" si="1"/>
        <v>94.615559999999988</v>
      </c>
    </row>
    <row r="32" spans="1:7" ht="16.5" x14ac:dyDescent="0.3">
      <c r="A32" s="47"/>
      <c r="B32" s="3">
        <v>406</v>
      </c>
      <c r="C32" s="2" t="s">
        <v>32</v>
      </c>
      <c r="D32" s="2">
        <v>59.52</v>
      </c>
      <c r="E32" s="5">
        <f t="shared" si="0"/>
        <v>640.67327999999998</v>
      </c>
      <c r="F32" s="7">
        <v>14</v>
      </c>
      <c r="G32" s="7">
        <f t="shared" si="1"/>
        <v>150.696</v>
      </c>
    </row>
    <row r="33" spans="1:7" ht="16.5" x14ac:dyDescent="0.3">
      <c r="A33" s="47"/>
      <c r="B33" s="3">
        <v>407</v>
      </c>
      <c r="C33" s="2" t="s">
        <v>32</v>
      </c>
      <c r="D33" s="2">
        <v>59.52</v>
      </c>
      <c r="E33" s="5">
        <f t="shared" si="0"/>
        <v>640.67327999999998</v>
      </c>
      <c r="F33" s="7">
        <v>14</v>
      </c>
      <c r="G33" s="7">
        <f t="shared" si="1"/>
        <v>150.696</v>
      </c>
    </row>
    <row r="34" spans="1:7" ht="16.5" x14ac:dyDescent="0.3">
      <c r="A34" s="47"/>
      <c r="B34" s="3">
        <v>408</v>
      </c>
      <c r="C34" s="2" t="s">
        <v>33</v>
      </c>
      <c r="D34" s="2">
        <v>50.41</v>
      </c>
      <c r="E34" s="5">
        <f t="shared" si="0"/>
        <v>542.61323999999991</v>
      </c>
      <c r="F34" s="6">
        <v>8.7899999999999991</v>
      </c>
      <c r="G34" s="7">
        <f t="shared" si="1"/>
        <v>94.615559999999988</v>
      </c>
    </row>
    <row r="35" spans="1:7" ht="16.5" x14ac:dyDescent="0.3">
      <c r="A35" s="47" t="s">
        <v>20</v>
      </c>
      <c r="B35" s="3">
        <v>501</v>
      </c>
      <c r="C35" s="2" t="s">
        <v>33</v>
      </c>
      <c r="D35" s="2">
        <v>50.41</v>
      </c>
      <c r="E35" s="5">
        <f t="shared" si="0"/>
        <v>542.61323999999991</v>
      </c>
      <c r="F35" s="6">
        <v>8.7899999999999991</v>
      </c>
      <c r="G35" s="7">
        <f t="shared" si="1"/>
        <v>94.615559999999988</v>
      </c>
    </row>
    <row r="36" spans="1:7" ht="16.5" x14ac:dyDescent="0.3">
      <c r="A36" s="47"/>
      <c r="B36" s="3">
        <v>502</v>
      </c>
      <c r="C36" s="2" t="s">
        <v>32</v>
      </c>
      <c r="D36" s="2">
        <v>59.52</v>
      </c>
      <c r="E36" s="5">
        <f t="shared" si="0"/>
        <v>640.67327999999998</v>
      </c>
      <c r="F36" s="7">
        <v>14</v>
      </c>
      <c r="G36" s="7">
        <f t="shared" si="1"/>
        <v>150.696</v>
      </c>
    </row>
    <row r="37" spans="1:7" ht="16.5" x14ac:dyDescent="0.3">
      <c r="A37" s="47"/>
      <c r="B37" s="3">
        <v>503</v>
      </c>
      <c r="C37" s="2" t="s">
        <v>32</v>
      </c>
      <c r="D37" s="2">
        <v>59.52</v>
      </c>
      <c r="E37" s="5">
        <f t="shared" si="0"/>
        <v>640.67327999999998</v>
      </c>
      <c r="F37" s="7">
        <v>14</v>
      </c>
      <c r="G37" s="7">
        <f t="shared" si="1"/>
        <v>150.696</v>
      </c>
    </row>
    <row r="38" spans="1:7" ht="16.5" x14ac:dyDescent="0.3">
      <c r="A38" s="47"/>
      <c r="B38" s="3">
        <v>504</v>
      </c>
      <c r="C38" s="2" t="s">
        <v>33</v>
      </c>
      <c r="D38" s="2">
        <v>50.41</v>
      </c>
      <c r="E38" s="5">
        <f t="shared" si="0"/>
        <v>542.61323999999991</v>
      </c>
      <c r="F38" s="6">
        <v>8.7899999999999991</v>
      </c>
      <c r="G38" s="7">
        <f t="shared" si="1"/>
        <v>94.615559999999988</v>
      </c>
    </row>
    <row r="39" spans="1:7" ht="16.5" x14ac:dyDescent="0.3">
      <c r="A39" s="47"/>
      <c r="B39" s="3">
        <v>505</v>
      </c>
      <c r="C39" s="2" t="s">
        <v>33</v>
      </c>
      <c r="D39" s="2">
        <v>50.41</v>
      </c>
      <c r="E39" s="5">
        <f t="shared" si="0"/>
        <v>542.61323999999991</v>
      </c>
      <c r="F39" s="6">
        <v>8.7899999999999991</v>
      </c>
      <c r="G39" s="7">
        <f t="shared" si="1"/>
        <v>94.615559999999988</v>
      </c>
    </row>
    <row r="40" spans="1:7" ht="16.5" x14ac:dyDescent="0.3">
      <c r="A40" s="47"/>
      <c r="B40" s="3">
        <v>506</v>
      </c>
      <c r="C40" s="2" t="s">
        <v>32</v>
      </c>
      <c r="D40" s="2">
        <v>59.52</v>
      </c>
      <c r="E40" s="5">
        <f t="shared" si="0"/>
        <v>640.67327999999998</v>
      </c>
      <c r="F40" s="7">
        <v>14</v>
      </c>
      <c r="G40" s="7">
        <f t="shared" si="1"/>
        <v>150.696</v>
      </c>
    </row>
    <row r="41" spans="1:7" ht="16.5" x14ac:dyDescent="0.3">
      <c r="A41" s="47"/>
      <c r="B41" s="3">
        <v>507</v>
      </c>
      <c r="C41" s="2" t="s">
        <v>32</v>
      </c>
      <c r="D41" s="2">
        <v>59.52</v>
      </c>
      <c r="E41" s="5">
        <f t="shared" si="0"/>
        <v>640.67327999999998</v>
      </c>
      <c r="F41" s="7">
        <v>14</v>
      </c>
      <c r="G41" s="7">
        <f t="shared" si="1"/>
        <v>150.696</v>
      </c>
    </row>
    <row r="42" spans="1:7" ht="16.5" x14ac:dyDescent="0.3">
      <c r="A42" s="47"/>
      <c r="B42" s="3">
        <v>508</v>
      </c>
      <c r="C42" s="2" t="s">
        <v>33</v>
      </c>
      <c r="D42" s="2">
        <v>50.41</v>
      </c>
      <c r="E42" s="5">
        <f t="shared" si="0"/>
        <v>542.61323999999991</v>
      </c>
      <c r="F42" s="6">
        <v>8.7899999999999991</v>
      </c>
      <c r="G42" s="7">
        <f t="shared" si="1"/>
        <v>94.615559999999988</v>
      </c>
    </row>
    <row r="43" spans="1:7" ht="16.5" x14ac:dyDescent="0.3">
      <c r="A43" s="47" t="s">
        <v>21</v>
      </c>
      <c r="B43" s="3">
        <v>601</v>
      </c>
      <c r="C43" s="2" t="s">
        <v>33</v>
      </c>
      <c r="D43" s="2">
        <v>50.41</v>
      </c>
      <c r="E43" s="5">
        <f t="shared" si="0"/>
        <v>542.61323999999991</v>
      </c>
      <c r="F43" s="6">
        <v>8.7899999999999991</v>
      </c>
      <c r="G43" s="7">
        <f t="shared" si="1"/>
        <v>94.615559999999988</v>
      </c>
    </row>
    <row r="44" spans="1:7" ht="16.5" x14ac:dyDescent="0.3">
      <c r="A44" s="47"/>
      <c r="B44" s="3">
        <v>602</v>
      </c>
      <c r="C44" s="2" t="s">
        <v>32</v>
      </c>
      <c r="D44" s="2">
        <v>59.52</v>
      </c>
      <c r="E44" s="5">
        <f t="shared" si="0"/>
        <v>640.67327999999998</v>
      </c>
      <c r="F44" s="7">
        <v>14</v>
      </c>
      <c r="G44" s="7">
        <f t="shared" si="1"/>
        <v>150.696</v>
      </c>
    </row>
    <row r="45" spans="1:7" ht="16.5" x14ac:dyDescent="0.3">
      <c r="A45" s="47"/>
      <c r="B45" s="3">
        <v>603</v>
      </c>
      <c r="C45" s="2" t="s">
        <v>32</v>
      </c>
      <c r="D45" s="2">
        <v>59.52</v>
      </c>
      <c r="E45" s="5">
        <f t="shared" si="0"/>
        <v>640.67327999999998</v>
      </c>
      <c r="F45" s="7">
        <v>14</v>
      </c>
      <c r="G45" s="7">
        <f t="shared" si="1"/>
        <v>150.696</v>
      </c>
    </row>
    <row r="46" spans="1:7" ht="16.5" x14ac:dyDescent="0.3">
      <c r="A46" s="47"/>
      <c r="B46" s="3">
        <v>604</v>
      </c>
      <c r="C46" s="2" t="s">
        <v>33</v>
      </c>
      <c r="D46" s="2">
        <v>50.41</v>
      </c>
      <c r="E46" s="5">
        <f t="shared" si="0"/>
        <v>542.61323999999991</v>
      </c>
      <c r="F46" s="6">
        <v>8.7899999999999991</v>
      </c>
      <c r="G46" s="7">
        <f t="shared" si="1"/>
        <v>94.615559999999988</v>
      </c>
    </row>
    <row r="47" spans="1:7" ht="16.5" x14ac:dyDescent="0.3">
      <c r="A47" s="47"/>
      <c r="B47" s="3">
        <v>605</v>
      </c>
      <c r="C47" s="2" t="s">
        <v>33</v>
      </c>
      <c r="D47" s="2">
        <v>50.41</v>
      </c>
      <c r="E47" s="5">
        <f t="shared" si="0"/>
        <v>542.61323999999991</v>
      </c>
      <c r="F47" s="6">
        <v>8.7899999999999991</v>
      </c>
      <c r="G47" s="7">
        <f t="shared" si="1"/>
        <v>94.615559999999988</v>
      </c>
    </row>
    <row r="48" spans="1:7" ht="16.5" x14ac:dyDescent="0.3">
      <c r="A48" s="47"/>
      <c r="B48" s="3">
        <v>606</v>
      </c>
      <c r="C48" s="2" t="s">
        <v>32</v>
      </c>
      <c r="D48" s="2">
        <v>59.52</v>
      </c>
      <c r="E48" s="5">
        <f t="shared" si="0"/>
        <v>640.67327999999998</v>
      </c>
      <c r="F48" s="7">
        <v>14</v>
      </c>
      <c r="G48" s="7">
        <f t="shared" si="1"/>
        <v>150.696</v>
      </c>
    </row>
    <row r="49" spans="1:7" ht="16.5" x14ac:dyDescent="0.3">
      <c r="A49" s="47"/>
      <c r="B49" s="3">
        <v>607</v>
      </c>
      <c r="C49" s="2" t="s">
        <v>32</v>
      </c>
      <c r="D49" s="2">
        <v>59.52</v>
      </c>
      <c r="E49" s="5">
        <f t="shared" si="0"/>
        <v>640.67327999999998</v>
      </c>
      <c r="F49" s="7">
        <v>14</v>
      </c>
      <c r="G49" s="7">
        <f t="shared" si="1"/>
        <v>150.696</v>
      </c>
    </row>
    <row r="50" spans="1:7" ht="16.5" x14ac:dyDescent="0.3">
      <c r="A50" s="47"/>
      <c r="B50" s="3">
        <v>608</v>
      </c>
      <c r="C50" s="2" t="s">
        <v>33</v>
      </c>
      <c r="D50" s="2">
        <v>50.41</v>
      </c>
      <c r="E50" s="5">
        <f t="shared" si="0"/>
        <v>542.61323999999991</v>
      </c>
      <c r="F50" s="6">
        <v>8.7899999999999991</v>
      </c>
      <c r="G50" s="7">
        <f t="shared" si="1"/>
        <v>94.615559999999988</v>
      </c>
    </row>
    <row r="51" spans="1:7" ht="16.5" x14ac:dyDescent="0.3">
      <c r="A51" s="47" t="s">
        <v>22</v>
      </c>
      <c r="B51" s="3">
        <v>701</v>
      </c>
      <c r="C51" s="2" t="s">
        <v>33</v>
      </c>
      <c r="D51" s="2">
        <v>50.41</v>
      </c>
      <c r="E51" s="5">
        <f t="shared" si="0"/>
        <v>542.61323999999991</v>
      </c>
      <c r="F51" s="6">
        <v>8.7899999999999991</v>
      </c>
      <c r="G51" s="7">
        <f t="shared" si="1"/>
        <v>94.615559999999988</v>
      </c>
    </row>
    <row r="52" spans="1:7" ht="16.5" x14ac:dyDescent="0.3">
      <c r="A52" s="47"/>
      <c r="B52" s="3">
        <v>702</v>
      </c>
      <c r="C52" s="2" t="s">
        <v>32</v>
      </c>
      <c r="D52" s="2">
        <v>59.52</v>
      </c>
      <c r="E52" s="5">
        <f t="shared" si="0"/>
        <v>640.67327999999998</v>
      </c>
      <c r="F52" s="7">
        <v>14</v>
      </c>
      <c r="G52" s="7">
        <f t="shared" si="1"/>
        <v>150.696</v>
      </c>
    </row>
    <row r="53" spans="1:7" ht="16.5" x14ac:dyDescent="0.3">
      <c r="A53" s="47"/>
      <c r="B53" s="3">
        <v>703</v>
      </c>
      <c r="C53" s="2" t="s">
        <v>32</v>
      </c>
      <c r="D53" s="2">
        <v>59.52</v>
      </c>
      <c r="E53" s="5">
        <f t="shared" si="0"/>
        <v>640.67327999999998</v>
      </c>
      <c r="F53" s="7">
        <v>14</v>
      </c>
      <c r="G53" s="7">
        <f t="shared" si="1"/>
        <v>150.696</v>
      </c>
    </row>
    <row r="54" spans="1:7" ht="16.5" x14ac:dyDescent="0.3">
      <c r="A54" s="47"/>
      <c r="B54" s="3">
        <v>704</v>
      </c>
      <c r="C54" s="2" t="s">
        <v>33</v>
      </c>
      <c r="D54" s="2">
        <v>50.41</v>
      </c>
      <c r="E54" s="5">
        <f t="shared" si="0"/>
        <v>542.61323999999991</v>
      </c>
      <c r="F54" s="6">
        <v>8.7899999999999991</v>
      </c>
      <c r="G54" s="7">
        <f t="shared" si="1"/>
        <v>94.615559999999988</v>
      </c>
    </row>
    <row r="55" spans="1:7" ht="16.5" x14ac:dyDescent="0.3">
      <c r="A55" s="47"/>
      <c r="B55" s="3">
        <v>705</v>
      </c>
      <c r="C55" s="2" t="s">
        <v>33</v>
      </c>
      <c r="D55" s="2">
        <v>50.41</v>
      </c>
      <c r="E55" s="5">
        <f t="shared" si="0"/>
        <v>542.61323999999991</v>
      </c>
      <c r="F55" s="6">
        <v>8.7899999999999991</v>
      </c>
      <c r="G55" s="7">
        <f t="shared" si="1"/>
        <v>94.615559999999988</v>
      </c>
    </row>
    <row r="56" spans="1:7" ht="16.5" x14ac:dyDescent="0.3">
      <c r="A56" s="47"/>
      <c r="B56" s="3">
        <v>706</v>
      </c>
      <c r="C56" s="2" t="s">
        <v>32</v>
      </c>
      <c r="D56" s="2">
        <v>59.52</v>
      </c>
      <c r="E56" s="5">
        <f t="shared" si="0"/>
        <v>640.67327999999998</v>
      </c>
      <c r="F56" s="7">
        <v>14</v>
      </c>
      <c r="G56" s="7">
        <f t="shared" si="1"/>
        <v>150.696</v>
      </c>
    </row>
    <row r="57" spans="1:7" ht="16.5" x14ac:dyDescent="0.3">
      <c r="A57" s="47"/>
      <c r="B57" s="3">
        <v>707</v>
      </c>
      <c r="C57" s="2" t="s">
        <v>32</v>
      </c>
      <c r="D57" s="2">
        <v>59.52</v>
      </c>
      <c r="E57" s="5">
        <f t="shared" si="0"/>
        <v>640.67327999999998</v>
      </c>
      <c r="F57" s="7">
        <v>14</v>
      </c>
      <c r="G57" s="7">
        <f t="shared" si="1"/>
        <v>150.696</v>
      </c>
    </row>
    <row r="58" spans="1:7" ht="16.5" x14ac:dyDescent="0.3">
      <c r="A58" s="47"/>
      <c r="B58" s="3">
        <v>708</v>
      </c>
      <c r="C58" s="2" t="s">
        <v>33</v>
      </c>
      <c r="D58" s="2">
        <v>50.41</v>
      </c>
      <c r="E58" s="5">
        <f t="shared" si="0"/>
        <v>542.61323999999991</v>
      </c>
      <c r="F58" s="6">
        <v>8.7899999999999991</v>
      </c>
      <c r="G58" s="7">
        <f t="shared" si="1"/>
        <v>94.615559999999988</v>
      </c>
    </row>
    <row r="59" spans="1:7" ht="16.5" x14ac:dyDescent="0.3">
      <c r="A59" s="47" t="s">
        <v>34</v>
      </c>
      <c r="B59" s="3">
        <v>801</v>
      </c>
      <c r="C59" s="2" t="s">
        <v>33</v>
      </c>
      <c r="D59" s="2">
        <v>50.41</v>
      </c>
      <c r="E59" s="5">
        <f t="shared" si="0"/>
        <v>542.61323999999991</v>
      </c>
      <c r="F59" s="6">
        <v>8.7899999999999991</v>
      </c>
      <c r="G59" s="7">
        <f t="shared" si="1"/>
        <v>94.615559999999988</v>
      </c>
    </row>
    <row r="60" spans="1:7" ht="16.5" x14ac:dyDescent="0.3">
      <c r="A60" s="47"/>
      <c r="B60" s="3">
        <v>802</v>
      </c>
      <c r="C60" s="2" t="s">
        <v>32</v>
      </c>
      <c r="D60" s="2">
        <v>59.52</v>
      </c>
      <c r="E60" s="5">
        <f t="shared" si="0"/>
        <v>640.67327999999998</v>
      </c>
      <c r="F60" s="7">
        <v>14</v>
      </c>
      <c r="G60" s="7">
        <f t="shared" si="1"/>
        <v>150.696</v>
      </c>
    </row>
    <row r="61" spans="1:7" ht="16.5" x14ac:dyDescent="0.3">
      <c r="A61" s="47"/>
      <c r="B61" s="3">
        <v>803</v>
      </c>
      <c r="C61" s="2" t="s">
        <v>32</v>
      </c>
      <c r="D61" s="2">
        <v>59.52</v>
      </c>
      <c r="E61" s="5">
        <f t="shared" si="0"/>
        <v>640.67327999999998</v>
      </c>
      <c r="F61" s="7">
        <v>14</v>
      </c>
      <c r="G61" s="7">
        <f t="shared" si="1"/>
        <v>150.696</v>
      </c>
    </row>
    <row r="62" spans="1:7" ht="16.5" x14ac:dyDescent="0.3">
      <c r="A62" s="47"/>
      <c r="B62" s="3">
        <v>804</v>
      </c>
      <c r="C62" s="2" t="s">
        <v>33</v>
      </c>
      <c r="D62" s="2">
        <v>50.41</v>
      </c>
      <c r="E62" s="5">
        <f t="shared" si="0"/>
        <v>542.61323999999991</v>
      </c>
      <c r="F62" s="6">
        <v>8.7899999999999991</v>
      </c>
      <c r="G62" s="7">
        <f t="shared" si="1"/>
        <v>94.615559999999988</v>
      </c>
    </row>
    <row r="63" spans="1:7" ht="16.5" x14ac:dyDescent="0.3">
      <c r="A63" s="47"/>
      <c r="B63" s="3">
        <v>805</v>
      </c>
      <c r="C63" s="2" t="s">
        <v>33</v>
      </c>
      <c r="D63" s="2">
        <v>50.41</v>
      </c>
      <c r="E63" s="5">
        <f t="shared" si="0"/>
        <v>542.61323999999991</v>
      </c>
      <c r="F63" s="6">
        <v>8.7899999999999991</v>
      </c>
      <c r="G63" s="7">
        <f t="shared" si="1"/>
        <v>94.615559999999988</v>
      </c>
    </row>
    <row r="64" spans="1:7" ht="16.5" x14ac:dyDescent="0.3">
      <c r="A64" s="47"/>
      <c r="B64" s="3">
        <v>806</v>
      </c>
      <c r="C64" s="2" t="s">
        <v>32</v>
      </c>
      <c r="D64" s="2">
        <v>59.52</v>
      </c>
      <c r="E64" s="5">
        <f t="shared" si="0"/>
        <v>640.67327999999998</v>
      </c>
      <c r="F64" s="7">
        <v>14</v>
      </c>
      <c r="G64" s="7">
        <f t="shared" si="1"/>
        <v>150.696</v>
      </c>
    </row>
    <row r="65" spans="1:7" ht="16.5" x14ac:dyDescent="0.3">
      <c r="A65" s="47"/>
      <c r="B65" s="3">
        <v>807</v>
      </c>
      <c r="C65" s="2" t="s">
        <v>32</v>
      </c>
      <c r="D65" s="2">
        <v>59.52</v>
      </c>
      <c r="E65" s="5">
        <f t="shared" si="0"/>
        <v>640.67327999999998</v>
      </c>
      <c r="F65" s="7">
        <v>14</v>
      </c>
      <c r="G65" s="7">
        <f t="shared" si="1"/>
        <v>150.696</v>
      </c>
    </row>
    <row r="66" spans="1:7" ht="16.5" x14ac:dyDescent="0.3">
      <c r="A66" s="47"/>
      <c r="B66" s="3">
        <v>808</v>
      </c>
      <c r="C66" s="2" t="s">
        <v>33</v>
      </c>
      <c r="D66" s="2">
        <v>50.41</v>
      </c>
      <c r="E66" s="5">
        <f t="shared" si="0"/>
        <v>542.61323999999991</v>
      </c>
      <c r="F66" s="6">
        <v>8.7899999999999991</v>
      </c>
      <c r="G66" s="7">
        <f t="shared" si="1"/>
        <v>94.615559999999988</v>
      </c>
    </row>
    <row r="67" spans="1:7" ht="16.5" x14ac:dyDescent="0.3">
      <c r="A67" s="47" t="s">
        <v>23</v>
      </c>
      <c r="B67" s="3">
        <v>901</v>
      </c>
      <c r="C67" s="2" t="s">
        <v>33</v>
      </c>
      <c r="D67" s="2">
        <v>50.41</v>
      </c>
      <c r="E67" s="5">
        <f t="shared" ref="E67:E114" si="2">D67*10.764</f>
        <v>542.61323999999991</v>
      </c>
      <c r="F67" s="6">
        <v>8.7899999999999991</v>
      </c>
      <c r="G67" s="7">
        <f t="shared" ref="G67:G114" si="3">F67*10.764</f>
        <v>94.615559999999988</v>
      </c>
    </row>
    <row r="68" spans="1:7" ht="16.5" x14ac:dyDescent="0.3">
      <c r="A68" s="47"/>
      <c r="B68" s="3">
        <v>902</v>
      </c>
      <c r="C68" s="2" t="s">
        <v>32</v>
      </c>
      <c r="D68" s="2">
        <v>59.52</v>
      </c>
      <c r="E68" s="5">
        <f t="shared" si="2"/>
        <v>640.67327999999998</v>
      </c>
      <c r="F68" s="7">
        <v>14</v>
      </c>
      <c r="G68" s="7">
        <f t="shared" si="3"/>
        <v>150.696</v>
      </c>
    </row>
    <row r="69" spans="1:7" ht="16.5" x14ac:dyDescent="0.3">
      <c r="A69" s="47"/>
      <c r="B69" s="3">
        <v>903</v>
      </c>
      <c r="C69" s="2" t="s">
        <v>32</v>
      </c>
      <c r="D69" s="2">
        <v>59.52</v>
      </c>
      <c r="E69" s="5">
        <f t="shared" si="2"/>
        <v>640.67327999999998</v>
      </c>
      <c r="F69" s="7">
        <v>14</v>
      </c>
      <c r="G69" s="7">
        <f t="shared" si="3"/>
        <v>150.696</v>
      </c>
    </row>
    <row r="70" spans="1:7" ht="16.5" x14ac:dyDescent="0.3">
      <c r="A70" s="47"/>
      <c r="B70" s="3">
        <v>904</v>
      </c>
      <c r="C70" s="2" t="s">
        <v>33</v>
      </c>
      <c r="D70" s="2">
        <v>50.41</v>
      </c>
      <c r="E70" s="5">
        <f t="shared" si="2"/>
        <v>542.61323999999991</v>
      </c>
      <c r="F70" s="6">
        <v>8.7899999999999991</v>
      </c>
      <c r="G70" s="7">
        <f t="shared" si="3"/>
        <v>94.615559999999988</v>
      </c>
    </row>
    <row r="71" spans="1:7" ht="16.5" x14ac:dyDescent="0.3">
      <c r="A71" s="47"/>
      <c r="B71" s="3">
        <v>905</v>
      </c>
      <c r="C71" s="2" t="s">
        <v>33</v>
      </c>
      <c r="D71" s="2">
        <v>50.41</v>
      </c>
      <c r="E71" s="5">
        <f t="shared" si="2"/>
        <v>542.61323999999991</v>
      </c>
      <c r="F71" s="6">
        <v>8.7899999999999991</v>
      </c>
      <c r="G71" s="7">
        <f t="shared" si="3"/>
        <v>94.615559999999988</v>
      </c>
    </row>
    <row r="72" spans="1:7" ht="16.5" x14ac:dyDescent="0.3">
      <c r="A72" s="47"/>
      <c r="B72" s="3">
        <v>906</v>
      </c>
      <c r="C72" s="2" t="s">
        <v>32</v>
      </c>
      <c r="D72" s="2">
        <v>59.52</v>
      </c>
      <c r="E72" s="5">
        <f t="shared" si="2"/>
        <v>640.67327999999998</v>
      </c>
      <c r="F72" s="7">
        <v>14</v>
      </c>
      <c r="G72" s="7">
        <f t="shared" si="3"/>
        <v>150.696</v>
      </c>
    </row>
    <row r="73" spans="1:7" ht="16.5" x14ac:dyDescent="0.3">
      <c r="A73" s="47"/>
      <c r="B73" s="3">
        <v>907</v>
      </c>
      <c r="C73" s="2" t="s">
        <v>32</v>
      </c>
      <c r="D73" s="2">
        <v>59.52</v>
      </c>
      <c r="E73" s="5">
        <f t="shared" si="2"/>
        <v>640.67327999999998</v>
      </c>
      <c r="F73" s="7">
        <v>14</v>
      </c>
      <c r="G73" s="7">
        <f t="shared" si="3"/>
        <v>150.696</v>
      </c>
    </row>
    <row r="74" spans="1:7" ht="16.5" x14ac:dyDescent="0.3">
      <c r="A74" s="47"/>
      <c r="B74" s="3">
        <v>908</v>
      </c>
      <c r="C74" s="2" t="s">
        <v>33</v>
      </c>
      <c r="D74" s="2">
        <v>50.41</v>
      </c>
      <c r="E74" s="5">
        <f t="shared" si="2"/>
        <v>542.61323999999991</v>
      </c>
      <c r="F74" s="6">
        <v>8.7899999999999991</v>
      </c>
      <c r="G74" s="7">
        <f t="shared" si="3"/>
        <v>94.615559999999988</v>
      </c>
    </row>
    <row r="75" spans="1:7" ht="16.5" x14ac:dyDescent="0.3">
      <c r="A75" s="47" t="s">
        <v>39</v>
      </c>
      <c r="B75" s="3">
        <v>1001</v>
      </c>
      <c r="C75" s="2" t="s">
        <v>33</v>
      </c>
      <c r="D75" s="2">
        <v>50.41</v>
      </c>
      <c r="E75" s="5">
        <f t="shared" si="2"/>
        <v>542.61323999999991</v>
      </c>
      <c r="F75" s="6">
        <v>8.7899999999999991</v>
      </c>
      <c r="G75" s="7">
        <f t="shared" si="3"/>
        <v>94.615559999999988</v>
      </c>
    </row>
    <row r="76" spans="1:7" ht="16.5" x14ac:dyDescent="0.3">
      <c r="A76" s="47"/>
      <c r="B76" s="3">
        <v>1002</v>
      </c>
      <c r="C76" s="2" t="s">
        <v>32</v>
      </c>
      <c r="D76" s="2">
        <v>59.52</v>
      </c>
      <c r="E76" s="5">
        <f t="shared" si="2"/>
        <v>640.67327999999998</v>
      </c>
      <c r="F76" s="7">
        <v>14</v>
      </c>
      <c r="G76" s="7">
        <f t="shared" si="3"/>
        <v>150.696</v>
      </c>
    </row>
    <row r="77" spans="1:7" ht="16.5" x14ac:dyDescent="0.3">
      <c r="A77" s="47"/>
      <c r="B77" s="3">
        <v>1003</v>
      </c>
      <c r="C77" s="2" t="s">
        <v>32</v>
      </c>
      <c r="D77" s="2">
        <v>59.52</v>
      </c>
      <c r="E77" s="5">
        <f t="shared" si="2"/>
        <v>640.67327999999998</v>
      </c>
      <c r="F77" s="7">
        <v>14</v>
      </c>
      <c r="G77" s="7">
        <f t="shared" si="3"/>
        <v>150.696</v>
      </c>
    </row>
    <row r="78" spans="1:7" ht="16.5" x14ac:dyDescent="0.3">
      <c r="A78" s="47"/>
      <c r="B78" s="3">
        <v>1004</v>
      </c>
      <c r="C78" s="2" t="s">
        <v>33</v>
      </c>
      <c r="D78" s="2">
        <v>50.41</v>
      </c>
      <c r="E78" s="5">
        <f t="shared" si="2"/>
        <v>542.61323999999991</v>
      </c>
      <c r="F78" s="6">
        <v>8.7899999999999991</v>
      </c>
      <c r="G78" s="7">
        <f t="shared" si="3"/>
        <v>94.615559999999988</v>
      </c>
    </row>
    <row r="79" spans="1:7" ht="16.5" x14ac:dyDescent="0.3">
      <c r="A79" s="47"/>
      <c r="B79" s="3">
        <v>1005</v>
      </c>
      <c r="C79" s="2" t="s">
        <v>33</v>
      </c>
      <c r="D79" s="2">
        <v>50.41</v>
      </c>
      <c r="E79" s="5">
        <f t="shared" si="2"/>
        <v>542.61323999999991</v>
      </c>
      <c r="F79" s="6">
        <v>8.7899999999999991</v>
      </c>
      <c r="G79" s="7">
        <f t="shared" si="3"/>
        <v>94.615559999999988</v>
      </c>
    </row>
    <row r="80" spans="1:7" ht="16.5" x14ac:dyDescent="0.3">
      <c r="A80" s="47"/>
      <c r="B80" s="3">
        <v>1006</v>
      </c>
      <c r="C80" s="2" t="s">
        <v>32</v>
      </c>
      <c r="D80" s="2">
        <v>59.52</v>
      </c>
      <c r="E80" s="5">
        <f t="shared" si="2"/>
        <v>640.67327999999998</v>
      </c>
      <c r="F80" s="7">
        <v>14</v>
      </c>
      <c r="G80" s="7">
        <f t="shared" si="3"/>
        <v>150.696</v>
      </c>
    </row>
    <row r="81" spans="1:7" ht="16.5" x14ac:dyDescent="0.3">
      <c r="A81" s="47"/>
      <c r="B81" s="3">
        <v>1007</v>
      </c>
      <c r="C81" s="2" t="s">
        <v>32</v>
      </c>
      <c r="D81" s="2">
        <v>59.52</v>
      </c>
      <c r="E81" s="5">
        <f t="shared" si="2"/>
        <v>640.67327999999998</v>
      </c>
      <c r="F81" s="7">
        <v>14</v>
      </c>
      <c r="G81" s="7">
        <f t="shared" si="3"/>
        <v>150.696</v>
      </c>
    </row>
    <row r="82" spans="1:7" ht="16.5" x14ac:dyDescent="0.3">
      <c r="A82" s="47"/>
      <c r="B82" s="3">
        <v>1008</v>
      </c>
      <c r="C82" s="2" t="s">
        <v>33</v>
      </c>
      <c r="D82" s="2">
        <v>50.41</v>
      </c>
      <c r="E82" s="5">
        <f t="shared" si="2"/>
        <v>542.61323999999991</v>
      </c>
      <c r="F82" s="6">
        <v>8.7899999999999991</v>
      </c>
      <c r="G82" s="7">
        <f t="shared" si="3"/>
        <v>94.615559999999988</v>
      </c>
    </row>
    <row r="83" spans="1:7" ht="16.5" x14ac:dyDescent="0.3">
      <c r="A83" s="47" t="s">
        <v>40</v>
      </c>
      <c r="B83" s="3">
        <v>1101</v>
      </c>
      <c r="C83" s="2" t="s">
        <v>33</v>
      </c>
      <c r="D83" s="2">
        <v>50.41</v>
      </c>
      <c r="E83" s="5">
        <f t="shared" si="2"/>
        <v>542.61323999999991</v>
      </c>
      <c r="F83" s="6">
        <v>8.7899999999999991</v>
      </c>
      <c r="G83" s="7">
        <f t="shared" si="3"/>
        <v>94.615559999999988</v>
      </c>
    </row>
    <row r="84" spans="1:7" ht="16.5" x14ac:dyDescent="0.3">
      <c r="A84" s="47"/>
      <c r="B84" s="3">
        <v>1102</v>
      </c>
      <c r="C84" s="2" t="s">
        <v>32</v>
      </c>
      <c r="D84" s="2">
        <v>59.52</v>
      </c>
      <c r="E84" s="5">
        <f t="shared" si="2"/>
        <v>640.67327999999998</v>
      </c>
      <c r="F84" s="7">
        <v>14</v>
      </c>
      <c r="G84" s="7">
        <f t="shared" si="3"/>
        <v>150.696</v>
      </c>
    </row>
    <row r="85" spans="1:7" ht="16.5" x14ac:dyDescent="0.3">
      <c r="A85" s="47"/>
      <c r="B85" s="3">
        <v>1103</v>
      </c>
      <c r="C85" s="2" t="s">
        <v>32</v>
      </c>
      <c r="D85" s="2">
        <v>59.52</v>
      </c>
      <c r="E85" s="5">
        <f t="shared" si="2"/>
        <v>640.67327999999998</v>
      </c>
      <c r="F85" s="7">
        <v>14</v>
      </c>
      <c r="G85" s="7">
        <f t="shared" si="3"/>
        <v>150.696</v>
      </c>
    </row>
    <row r="86" spans="1:7" ht="16.5" x14ac:dyDescent="0.3">
      <c r="A86" s="47"/>
      <c r="B86" s="3">
        <v>1104</v>
      </c>
      <c r="C86" s="2" t="s">
        <v>33</v>
      </c>
      <c r="D86" s="2">
        <v>50.41</v>
      </c>
      <c r="E86" s="5">
        <f t="shared" si="2"/>
        <v>542.61323999999991</v>
      </c>
      <c r="F86" s="6">
        <v>8.7899999999999991</v>
      </c>
      <c r="G86" s="7">
        <f t="shared" si="3"/>
        <v>94.615559999999988</v>
      </c>
    </row>
    <row r="87" spans="1:7" ht="16.5" x14ac:dyDescent="0.3">
      <c r="A87" s="47"/>
      <c r="B87" s="3">
        <v>1105</v>
      </c>
      <c r="C87" s="2" t="s">
        <v>33</v>
      </c>
      <c r="D87" s="2">
        <v>50.41</v>
      </c>
      <c r="E87" s="5">
        <f t="shared" si="2"/>
        <v>542.61323999999991</v>
      </c>
      <c r="F87" s="6">
        <v>8.7899999999999991</v>
      </c>
      <c r="G87" s="7">
        <f t="shared" si="3"/>
        <v>94.615559999999988</v>
      </c>
    </row>
    <row r="88" spans="1:7" ht="16.5" x14ac:dyDescent="0.3">
      <c r="A88" s="47"/>
      <c r="B88" s="3">
        <v>1106</v>
      </c>
      <c r="C88" s="2" t="s">
        <v>32</v>
      </c>
      <c r="D88" s="2">
        <v>59.52</v>
      </c>
      <c r="E88" s="5">
        <f t="shared" si="2"/>
        <v>640.67327999999998</v>
      </c>
      <c r="F88" s="7">
        <v>14</v>
      </c>
      <c r="G88" s="7">
        <f t="shared" si="3"/>
        <v>150.696</v>
      </c>
    </row>
    <row r="89" spans="1:7" ht="16.5" x14ac:dyDescent="0.3">
      <c r="A89" s="47"/>
      <c r="B89" s="3">
        <v>1107</v>
      </c>
      <c r="C89" s="2" t="s">
        <v>32</v>
      </c>
      <c r="D89" s="2">
        <v>59.52</v>
      </c>
      <c r="E89" s="5">
        <f t="shared" si="2"/>
        <v>640.67327999999998</v>
      </c>
      <c r="F89" s="7">
        <v>14</v>
      </c>
      <c r="G89" s="7">
        <f t="shared" si="3"/>
        <v>150.696</v>
      </c>
    </row>
    <row r="90" spans="1:7" ht="16.5" x14ac:dyDescent="0.3">
      <c r="A90" s="47"/>
      <c r="B90" s="3">
        <v>1108</v>
      </c>
      <c r="C90" s="2" t="s">
        <v>33</v>
      </c>
      <c r="D90" s="2">
        <v>50.41</v>
      </c>
      <c r="E90" s="5">
        <f t="shared" si="2"/>
        <v>542.61323999999991</v>
      </c>
      <c r="F90" s="6">
        <v>8.7899999999999991</v>
      </c>
      <c r="G90" s="7">
        <f t="shared" si="3"/>
        <v>94.615559999999988</v>
      </c>
    </row>
    <row r="91" spans="1:7" ht="16.5" x14ac:dyDescent="0.3">
      <c r="A91" s="47" t="s">
        <v>41</v>
      </c>
      <c r="B91" s="3">
        <v>1201</v>
      </c>
      <c r="C91" s="2" t="s">
        <v>33</v>
      </c>
      <c r="D91" s="2">
        <v>50.41</v>
      </c>
      <c r="E91" s="5">
        <f t="shared" si="2"/>
        <v>542.61323999999991</v>
      </c>
      <c r="F91" s="6">
        <v>8.7899999999999991</v>
      </c>
      <c r="G91" s="7">
        <f t="shared" si="3"/>
        <v>94.615559999999988</v>
      </c>
    </row>
    <row r="92" spans="1:7" ht="16.5" x14ac:dyDescent="0.3">
      <c r="A92" s="47"/>
      <c r="B92" s="3">
        <v>1202</v>
      </c>
      <c r="C92" s="2" t="s">
        <v>32</v>
      </c>
      <c r="D92" s="2">
        <v>59.52</v>
      </c>
      <c r="E92" s="5">
        <f t="shared" si="2"/>
        <v>640.67327999999998</v>
      </c>
      <c r="F92" s="7">
        <v>14</v>
      </c>
      <c r="G92" s="7">
        <f t="shared" si="3"/>
        <v>150.696</v>
      </c>
    </row>
    <row r="93" spans="1:7" ht="16.5" x14ac:dyDescent="0.3">
      <c r="A93" s="47"/>
      <c r="B93" s="3">
        <v>1203</v>
      </c>
      <c r="C93" s="2" t="s">
        <v>32</v>
      </c>
      <c r="D93" s="2">
        <v>59.52</v>
      </c>
      <c r="E93" s="5">
        <f t="shared" si="2"/>
        <v>640.67327999999998</v>
      </c>
      <c r="F93" s="7">
        <v>14</v>
      </c>
      <c r="G93" s="7">
        <f t="shared" si="3"/>
        <v>150.696</v>
      </c>
    </row>
    <row r="94" spans="1:7" ht="16.5" x14ac:dyDescent="0.3">
      <c r="A94" s="47"/>
      <c r="B94" s="3">
        <v>1204</v>
      </c>
      <c r="C94" s="2" t="s">
        <v>33</v>
      </c>
      <c r="D94" s="2">
        <v>50.41</v>
      </c>
      <c r="E94" s="5">
        <f t="shared" si="2"/>
        <v>542.61323999999991</v>
      </c>
      <c r="F94" s="6">
        <v>8.7899999999999991</v>
      </c>
      <c r="G94" s="7">
        <f t="shared" si="3"/>
        <v>94.615559999999988</v>
      </c>
    </row>
    <row r="95" spans="1:7" ht="16.5" x14ac:dyDescent="0.3">
      <c r="A95" s="47"/>
      <c r="B95" s="3">
        <v>1205</v>
      </c>
      <c r="C95" s="2" t="s">
        <v>33</v>
      </c>
      <c r="D95" s="2">
        <v>50.41</v>
      </c>
      <c r="E95" s="5">
        <f t="shared" si="2"/>
        <v>542.61323999999991</v>
      </c>
      <c r="F95" s="6">
        <v>8.7899999999999991</v>
      </c>
      <c r="G95" s="7">
        <f t="shared" si="3"/>
        <v>94.615559999999988</v>
      </c>
    </row>
    <row r="96" spans="1:7" ht="16.5" x14ac:dyDescent="0.3">
      <c r="A96" s="47"/>
      <c r="B96" s="3">
        <v>1206</v>
      </c>
      <c r="C96" s="2" t="s">
        <v>32</v>
      </c>
      <c r="D96" s="2">
        <v>59.52</v>
      </c>
      <c r="E96" s="5">
        <f t="shared" si="2"/>
        <v>640.67327999999998</v>
      </c>
      <c r="F96" s="7">
        <v>14</v>
      </c>
      <c r="G96" s="7">
        <f t="shared" si="3"/>
        <v>150.696</v>
      </c>
    </row>
    <row r="97" spans="1:7" ht="16.5" x14ac:dyDescent="0.3">
      <c r="A97" s="47"/>
      <c r="B97" s="3">
        <v>1207</v>
      </c>
      <c r="C97" s="2" t="s">
        <v>32</v>
      </c>
      <c r="D97" s="2">
        <v>59.52</v>
      </c>
      <c r="E97" s="5">
        <f t="shared" si="2"/>
        <v>640.67327999999998</v>
      </c>
      <c r="F97" s="7">
        <v>14</v>
      </c>
      <c r="G97" s="7">
        <f t="shared" si="3"/>
        <v>150.696</v>
      </c>
    </row>
    <row r="98" spans="1:7" ht="16.5" x14ac:dyDescent="0.3">
      <c r="A98" s="47"/>
      <c r="B98" s="3">
        <v>1208</v>
      </c>
      <c r="C98" s="2" t="s">
        <v>33</v>
      </c>
      <c r="D98" s="2">
        <v>50.41</v>
      </c>
      <c r="E98" s="5">
        <f t="shared" si="2"/>
        <v>542.61323999999991</v>
      </c>
      <c r="F98" s="6">
        <v>8.7899999999999991</v>
      </c>
      <c r="G98" s="7">
        <f t="shared" si="3"/>
        <v>94.615559999999988</v>
      </c>
    </row>
    <row r="99" spans="1:7" ht="16.5" x14ac:dyDescent="0.3">
      <c r="A99" s="47" t="s">
        <v>42</v>
      </c>
      <c r="B99" s="3" t="s">
        <v>4</v>
      </c>
      <c r="C99" s="2" t="s">
        <v>33</v>
      </c>
      <c r="D99" s="2">
        <v>50.41</v>
      </c>
      <c r="E99" s="5">
        <f t="shared" si="2"/>
        <v>542.61323999999991</v>
      </c>
      <c r="F99" s="6">
        <v>8.7899999999999991</v>
      </c>
      <c r="G99" s="7">
        <f t="shared" si="3"/>
        <v>94.615559999999988</v>
      </c>
    </row>
    <row r="100" spans="1:7" ht="16.5" x14ac:dyDescent="0.3">
      <c r="A100" s="47"/>
      <c r="B100" s="3" t="s">
        <v>5</v>
      </c>
      <c r="C100" s="2" t="s">
        <v>32</v>
      </c>
      <c r="D100" s="2">
        <v>59.52</v>
      </c>
      <c r="E100" s="5">
        <f t="shared" si="2"/>
        <v>640.67327999999998</v>
      </c>
      <c r="F100" s="7">
        <v>14</v>
      </c>
      <c r="G100" s="7">
        <f t="shared" si="3"/>
        <v>150.696</v>
      </c>
    </row>
    <row r="101" spans="1:7" ht="16.5" x14ac:dyDescent="0.3">
      <c r="A101" s="47"/>
      <c r="B101" s="3" t="s">
        <v>6</v>
      </c>
      <c r="C101" s="2" t="s">
        <v>32</v>
      </c>
      <c r="D101" s="2">
        <v>59.52</v>
      </c>
      <c r="E101" s="5">
        <f t="shared" si="2"/>
        <v>640.67327999999998</v>
      </c>
      <c r="F101" s="7">
        <v>14</v>
      </c>
      <c r="G101" s="7">
        <f t="shared" si="3"/>
        <v>150.696</v>
      </c>
    </row>
    <row r="102" spans="1:7" ht="16.5" x14ac:dyDescent="0.3">
      <c r="A102" s="47"/>
      <c r="B102" s="3" t="s">
        <v>7</v>
      </c>
      <c r="C102" s="2" t="s">
        <v>33</v>
      </c>
      <c r="D102" s="2">
        <v>50.41</v>
      </c>
      <c r="E102" s="5">
        <f t="shared" si="2"/>
        <v>542.61323999999991</v>
      </c>
      <c r="F102" s="6">
        <v>8.7899999999999991</v>
      </c>
      <c r="G102" s="7">
        <f t="shared" si="3"/>
        <v>94.615559999999988</v>
      </c>
    </row>
    <row r="103" spans="1:7" ht="16.5" x14ac:dyDescent="0.3">
      <c r="A103" s="47"/>
      <c r="B103" s="3" t="s">
        <v>8</v>
      </c>
      <c r="C103" s="2" t="s">
        <v>33</v>
      </c>
      <c r="D103" s="2">
        <v>50.41</v>
      </c>
      <c r="E103" s="5">
        <f t="shared" si="2"/>
        <v>542.61323999999991</v>
      </c>
      <c r="F103" s="6">
        <v>8.7899999999999991</v>
      </c>
      <c r="G103" s="7">
        <f t="shared" si="3"/>
        <v>94.615559999999988</v>
      </c>
    </row>
    <row r="104" spans="1:7" ht="16.5" x14ac:dyDescent="0.3">
      <c r="A104" s="47"/>
      <c r="B104" s="3" t="s">
        <v>9</v>
      </c>
      <c r="C104" s="2" t="s">
        <v>32</v>
      </c>
      <c r="D104" s="2">
        <v>59.52</v>
      </c>
      <c r="E104" s="5">
        <f t="shared" si="2"/>
        <v>640.67327999999998</v>
      </c>
      <c r="F104" s="7">
        <v>14</v>
      </c>
      <c r="G104" s="7">
        <f t="shared" si="3"/>
        <v>150.696</v>
      </c>
    </row>
    <row r="105" spans="1:7" ht="16.5" x14ac:dyDescent="0.3">
      <c r="A105" s="47"/>
      <c r="B105" s="3" t="s">
        <v>10</v>
      </c>
      <c r="C105" s="2" t="s">
        <v>32</v>
      </c>
      <c r="D105" s="2">
        <v>59.52</v>
      </c>
      <c r="E105" s="5">
        <f t="shared" si="2"/>
        <v>640.67327999999998</v>
      </c>
      <c r="F105" s="7">
        <v>14</v>
      </c>
      <c r="G105" s="7">
        <f t="shared" si="3"/>
        <v>150.696</v>
      </c>
    </row>
    <row r="106" spans="1:7" ht="16.5" x14ac:dyDescent="0.3">
      <c r="A106" s="47"/>
      <c r="B106" s="3" t="s">
        <v>11</v>
      </c>
      <c r="C106" s="2" t="s">
        <v>33</v>
      </c>
      <c r="D106" s="2">
        <v>50.41</v>
      </c>
      <c r="E106" s="5">
        <f t="shared" si="2"/>
        <v>542.61323999999991</v>
      </c>
      <c r="F106" s="6">
        <v>8.7899999999999991</v>
      </c>
      <c r="G106" s="7">
        <f t="shared" si="3"/>
        <v>94.615559999999988</v>
      </c>
    </row>
    <row r="107" spans="1:7" ht="16.5" x14ac:dyDescent="0.3">
      <c r="A107" s="47" t="s">
        <v>43</v>
      </c>
      <c r="B107" s="3">
        <v>1401</v>
      </c>
      <c r="C107" s="2" t="s">
        <v>33</v>
      </c>
      <c r="D107" s="2">
        <v>50.41</v>
      </c>
      <c r="E107" s="5">
        <f t="shared" si="2"/>
        <v>542.61323999999991</v>
      </c>
      <c r="F107" s="6">
        <v>8.7899999999999991</v>
      </c>
      <c r="G107" s="7">
        <f t="shared" si="3"/>
        <v>94.615559999999988</v>
      </c>
    </row>
    <row r="108" spans="1:7" ht="16.5" x14ac:dyDescent="0.3">
      <c r="A108" s="47"/>
      <c r="B108" s="3">
        <v>1402</v>
      </c>
      <c r="C108" s="2" t="s">
        <v>32</v>
      </c>
      <c r="D108" s="2">
        <v>59.52</v>
      </c>
      <c r="E108" s="5">
        <f t="shared" si="2"/>
        <v>640.67327999999998</v>
      </c>
      <c r="F108" s="7">
        <v>14</v>
      </c>
      <c r="G108" s="7">
        <f t="shared" si="3"/>
        <v>150.696</v>
      </c>
    </row>
    <row r="109" spans="1:7" ht="16.5" x14ac:dyDescent="0.3">
      <c r="A109" s="47"/>
      <c r="B109" s="3">
        <v>1403</v>
      </c>
      <c r="C109" s="2" t="s">
        <v>32</v>
      </c>
      <c r="D109" s="2">
        <v>59.52</v>
      </c>
      <c r="E109" s="5">
        <f t="shared" si="2"/>
        <v>640.67327999999998</v>
      </c>
      <c r="F109" s="7">
        <v>14</v>
      </c>
      <c r="G109" s="7">
        <f t="shared" si="3"/>
        <v>150.696</v>
      </c>
    </row>
    <row r="110" spans="1:7" ht="16.5" x14ac:dyDescent="0.3">
      <c r="A110" s="47"/>
      <c r="B110" s="3">
        <v>1404</v>
      </c>
      <c r="C110" s="2" t="s">
        <v>33</v>
      </c>
      <c r="D110" s="2">
        <v>50.41</v>
      </c>
      <c r="E110" s="5">
        <f t="shared" si="2"/>
        <v>542.61323999999991</v>
      </c>
      <c r="F110" s="6">
        <v>8.7899999999999991</v>
      </c>
      <c r="G110" s="7">
        <f t="shared" si="3"/>
        <v>94.615559999999988</v>
      </c>
    </row>
    <row r="111" spans="1:7" ht="16.5" x14ac:dyDescent="0.3">
      <c r="A111" s="47"/>
      <c r="B111" s="3">
        <v>1405</v>
      </c>
      <c r="C111" s="2" t="s">
        <v>33</v>
      </c>
      <c r="D111" s="2">
        <v>50.41</v>
      </c>
      <c r="E111" s="5">
        <f t="shared" si="2"/>
        <v>542.61323999999991</v>
      </c>
      <c r="F111" s="6">
        <v>8.7899999999999991</v>
      </c>
      <c r="G111" s="7">
        <f t="shared" si="3"/>
        <v>94.615559999999988</v>
      </c>
    </row>
    <row r="112" spans="1:7" ht="16.5" x14ac:dyDescent="0.3">
      <c r="A112" s="47"/>
      <c r="B112" s="3">
        <v>1406</v>
      </c>
      <c r="C112" s="2" t="s">
        <v>32</v>
      </c>
      <c r="D112" s="2">
        <v>59.52</v>
      </c>
      <c r="E112" s="5">
        <f t="shared" si="2"/>
        <v>640.67327999999998</v>
      </c>
      <c r="F112" s="7">
        <v>14</v>
      </c>
      <c r="G112" s="7">
        <f t="shared" si="3"/>
        <v>150.696</v>
      </c>
    </row>
    <row r="113" spans="1:7" ht="16.5" x14ac:dyDescent="0.3">
      <c r="A113" s="47"/>
      <c r="B113" s="3">
        <v>1407</v>
      </c>
      <c r="C113" s="2" t="s">
        <v>32</v>
      </c>
      <c r="D113" s="2">
        <v>59.52</v>
      </c>
      <c r="E113" s="5">
        <f t="shared" si="2"/>
        <v>640.67327999999998</v>
      </c>
      <c r="F113" s="7">
        <v>14</v>
      </c>
      <c r="G113" s="7">
        <f t="shared" si="3"/>
        <v>150.696</v>
      </c>
    </row>
    <row r="114" spans="1:7" ht="16.5" x14ac:dyDescent="0.3">
      <c r="A114" s="47"/>
      <c r="B114" s="3">
        <v>1408</v>
      </c>
      <c r="C114" s="2" t="s">
        <v>33</v>
      </c>
      <c r="D114" s="2">
        <v>50.41</v>
      </c>
      <c r="E114" s="5">
        <f t="shared" si="2"/>
        <v>542.61323999999991</v>
      </c>
      <c r="F114" s="6">
        <v>8.7899999999999991</v>
      </c>
      <c r="G114" s="7">
        <f t="shared" si="3"/>
        <v>94.615559999999988</v>
      </c>
    </row>
    <row r="115" spans="1:7" x14ac:dyDescent="0.25">
      <c r="D115">
        <f>SUM(D3:D114)</f>
        <v>6156.0800000000027</v>
      </c>
      <c r="E115">
        <f t="shared" ref="E115:G115" si="4">SUM(E3:E114)</f>
        <v>66264.04512000001</v>
      </c>
      <c r="F115">
        <f t="shared" si="4"/>
        <v>1402.7999999999988</v>
      </c>
      <c r="G115">
        <f t="shared" si="4"/>
        <v>15099.739200000005</v>
      </c>
    </row>
  </sheetData>
  <mergeCells count="15">
    <mergeCell ref="A35:A42"/>
    <mergeCell ref="A1:G1"/>
    <mergeCell ref="A3:A10"/>
    <mergeCell ref="A11:A18"/>
    <mergeCell ref="A19:A26"/>
    <mergeCell ref="A27:A34"/>
    <mergeCell ref="A91:A98"/>
    <mergeCell ref="A99:A106"/>
    <mergeCell ref="A107:A114"/>
    <mergeCell ref="A43:A50"/>
    <mergeCell ref="A51:A58"/>
    <mergeCell ref="A59:A66"/>
    <mergeCell ref="A67:A74"/>
    <mergeCell ref="A75:A82"/>
    <mergeCell ref="A83:A90"/>
  </mergeCells>
  <pageMargins left="0.70866141732283472" right="0.70866141732283472" top="1.4173228346456694" bottom="0.74803149606299213" header="0.31496062992125984" footer="0.31496062992125984"/>
  <pageSetup scale="90" orientation="portrait" r:id="rId1"/>
  <headerFooter differentFirst="1">
    <firstHeader xml:space="preserve">&amp;C&amp;20Silverglades Infrastructure Private Limited&amp;12Regd.Office : 404, Nirmal Tower, 26 Barakhamba Road, New Delhi-110001 Company CIN :- U45201DL2005PTC138897E-mail : cs@silverglades.com Ph. No.:- 011-41059896 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82" zoomScale="115" zoomScaleNormal="115" workbookViewId="0">
      <selection activeCell="C104" sqref="C104"/>
    </sheetView>
  </sheetViews>
  <sheetFormatPr defaultRowHeight="15.75" x14ac:dyDescent="0.25"/>
  <cols>
    <col min="1" max="1" width="19.625" customWidth="1"/>
    <col min="2" max="2" width="14.125" customWidth="1"/>
    <col min="3" max="3" width="23.375" customWidth="1"/>
    <col min="4" max="4" width="23.25" customWidth="1"/>
    <col min="5" max="5" width="12.125" customWidth="1"/>
    <col min="6" max="7" width="12.5" customWidth="1"/>
  </cols>
  <sheetData>
    <row r="1" spans="1:7" ht="26.25" x14ac:dyDescent="0.25">
      <c r="A1" s="50" t="s">
        <v>47</v>
      </c>
      <c r="B1" s="50"/>
      <c r="C1" s="50"/>
      <c r="D1" s="50"/>
      <c r="E1" s="50"/>
      <c r="F1" s="50"/>
      <c r="G1" s="50"/>
    </row>
    <row r="2" spans="1:7" ht="47.25" x14ac:dyDescent="0.25">
      <c r="A2" s="20" t="s">
        <v>0</v>
      </c>
      <c r="B2" s="20" t="s">
        <v>1</v>
      </c>
      <c r="C2" s="21" t="s">
        <v>2</v>
      </c>
      <c r="D2" s="22" t="s">
        <v>12</v>
      </c>
      <c r="E2" s="22" t="s">
        <v>3</v>
      </c>
      <c r="F2" s="22" t="s">
        <v>13</v>
      </c>
      <c r="G2" s="22" t="s">
        <v>14</v>
      </c>
    </row>
    <row r="3" spans="1:7" ht="16.5" x14ac:dyDescent="0.3">
      <c r="A3" s="47" t="s">
        <v>16</v>
      </c>
      <c r="B3" s="3">
        <v>101</v>
      </c>
      <c r="C3" s="2" t="s">
        <v>29</v>
      </c>
      <c r="D3" s="2">
        <v>50.41</v>
      </c>
      <c r="E3" s="5">
        <f t="shared" ref="E3" si="0">D3*10.764</f>
        <v>542.61323999999991</v>
      </c>
      <c r="F3" s="6">
        <v>8.7899999999999991</v>
      </c>
      <c r="G3" s="7">
        <f t="shared" ref="G3" si="1">F3*10.764</f>
        <v>94.615559999999988</v>
      </c>
    </row>
    <row r="4" spans="1:7" ht="16.5" x14ac:dyDescent="0.3">
      <c r="A4" s="47"/>
      <c r="B4" s="3">
        <v>102</v>
      </c>
      <c r="C4" s="2" t="s">
        <v>28</v>
      </c>
      <c r="D4" s="2">
        <v>59.52</v>
      </c>
      <c r="E4" s="5">
        <f t="shared" ref="E4:E17" si="2">D4*10.764</f>
        <v>640.67327999999998</v>
      </c>
      <c r="F4" s="7">
        <v>45.64</v>
      </c>
      <c r="G4" s="7">
        <f t="shared" ref="G4:G17" si="3">F4*10.764</f>
        <v>491.26895999999999</v>
      </c>
    </row>
    <row r="5" spans="1:7" ht="16.5" x14ac:dyDescent="0.3">
      <c r="A5" s="47"/>
      <c r="B5" s="3">
        <v>103</v>
      </c>
      <c r="C5" s="2" t="s">
        <v>28</v>
      </c>
      <c r="D5" s="2">
        <v>59.52</v>
      </c>
      <c r="E5" s="5">
        <f t="shared" si="2"/>
        <v>640.67327999999998</v>
      </c>
      <c r="F5" s="7">
        <v>45.64</v>
      </c>
      <c r="G5" s="7">
        <f t="shared" si="3"/>
        <v>491.26895999999999</v>
      </c>
    </row>
    <row r="6" spans="1:7" ht="16.5" x14ac:dyDescent="0.3">
      <c r="A6" s="47"/>
      <c r="B6" s="3">
        <v>104</v>
      </c>
      <c r="C6" s="2" t="s">
        <v>30</v>
      </c>
      <c r="D6" s="1">
        <v>57.75</v>
      </c>
      <c r="E6" s="5">
        <f>D6*10.764</f>
        <v>621.62099999999998</v>
      </c>
      <c r="F6" s="6">
        <v>22.36</v>
      </c>
      <c r="G6" s="7">
        <f>F6*10.764</f>
        <v>240.68303999999998</v>
      </c>
    </row>
    <row r="7" spans="1:7" ht="16.5" x14ac:dyDescent="0.3">
      <c r="A7" s="47"/>
      <c r="B7" s="3">
        <v>105</v>
      </c>
      <c r="C7" s="2" t="s">
        <v>30</v>
      </c>
      <c r="D7" s="1">
        <v>57.75</v>
      </c>
      <c r="E7" s="5">
        <f>D7*10.764</f>
        <v>621.62099999999998</v>
      </c>
      <c r="F7" s="6">
        <v>22.36</v>
      </c>
      <c r="G7" s="7">
        <f>F7*10.764</f>
        <v>240.68303999999998</v>
      </c>
    </row>
    <row r="8" spans="1:7" ht="16.5" x14ac:dyDescent="0.3">
      <c r="A8" s="47"/>
      <c r="B8" s="3">
        <v>106</v>
      </c>
      <c r="C8" s="2" t="s">
        <v>28</v>
      </c>
      <c r="D8" s="2">
        <v>59.52</v>
      </c>
      <c r="E8" s="5">
        <f t="shared" si="2"/>
        <v>640.67327999999998</v>
      </c>
      <c r="F8" s="7">
        <v>45.64</v>
      </c>
      <c r="G8" s="7">
        <f t="shared" si="3"/>
        <v>491.26895999999999</v>
      </c>
    </row>
    <row r="9" spans="1:7" ht="16.5" x14ac:dyDescent="0.3">
      <c r="A9" s="47"/>
      <c r="B9" s="3">
        <v>107</v>
      </c>
      <c r="C9" s="2" t="s">
        <v>28</v>
      </c>
      <c r="D9" s="2">
        <v>59.52</v>
      </c>
      <c r="E9" s="5">
        <f t="shared" si="2"/>
        <v>640.67327999999998</v>
      </c>
      <c r="F9" s="7">
        <v>45.64</v>
      </c>
      <c r="G9" s="7">
        <f t="shared" si="3"/>
        <v>491.26895999999999</v>
      </c>
    </row>
    <row r="10" spans="1:7" ht="16.5" x14ac:dyDescent="0.3">
      <c r="A10" s="47"/>
      <c r="B10" s="3">
        <v>108</v>
      </c>
      <c r="C10" s="2" t="s">
        <v>29</v>
      </c>
      <c r="D10" s="2">
        <v>50.41</v>
      </c>
      <c r="E10" s="5">
        <f t="shared" si="2"/>
        <v>542.61323999999991</v>
      </c>
      <c r="F10" s="6">
        <v>8.7899999999999991</v>
      </c>
      <c r="G10" s="7">
        <f t="shared" si="3"/>
        <v>94.615559999999988</v>
      </c>
    </row>
    <row r="11" spans="1:7" ht="16.5" x14ac:dyDescent="0.3">
      <c r="A11" s="47" t="s">
        <v>17</v>
      </c>
      <c r="B11" s="3">
        <v>201</v>
      </c>
      <c r="C11" s="2" t="s">
        <v>33</v>
      </c>
      <c r="D11" s="2">
        <v>50.41</v>
      </c>
      <c r="E11" s="5">
        <f t="shared" ref="E11" si="4">D11*10.764</f>
        <v>542.61323999999991</v>
      </c>
      <c r="F11" s="6">
        <v>8.7899999999999991</v>
      </c>
      <c r="G11" s="7">
        <f t="shared" ref="G11" si="5">F11*10.764</f>
        <v>94.615559999999988</v>
      </c>
    </row>
    <row r="12" spans="1:7" ht="16.5" x14ac:dyDescent="0.3">
      <c r="A12" s="47"/>
      <c r="B12" s="3">
        <v>202</v>
      </c>
      <c r="C12" s="2" t="s">
        <v>32</v>
      </c>
      <c r="D12" s="2">
        <v>59.52</v>
      </c>
      <c r="E12" s="5">
        <f t="shared" si="2"/>
        <v>640.67327999999998</v>
      </c>
      <c r="F12" s="7">
        <v>14</v>
      </c>
      <c r="G12" s="7">
        <f t="shared" si="3"/>
        <v>150.696</v>
      </c>
    </row>
    <row r="13" spans="1:7" ht="16.5" x14ac:dyDescent="0.3">
      <c r="A13" s="47"/>
      <c r="B13" s="3">
        <v>203</v>
      </c>
      <c r="C13" s="2" t="s">
        <v>32</v>
      </c>
      <c r="D13" s="2">
        <v>59.52</v>
      </c>
      <c r="E13" s="5">
        <f t="shared" si="2"/>
        <v>640.67327999999998</v>
      </c>
      <c r="F13" s="7">
        <v>14</v>
      </c>
      <c r="G13" s="7">
        <f t="shared" si="3"/>
        <v>150.696</v>
      </c>
    </row>
    <row r="14" spans="1:7" ht="16.5" x14ac:dyDescent="0.3">
      <c r="A14" s="47"/>
      <c r="B14" s="3">
        <v>204</v>
      </c>
      <c r="C14" s="2" t="s">
        <v>31</v>
      </c>
      <c r="D14" s="1">
        <v>57.75</v>
      </c>
      <c r="E14" s="5">
        <f t="shared" si="2"/>
        <v>621.62099999999998</v>
      </c>
      <c r="F14" s="6">
        <v>9.1999999999999993</v>
      </c>
      <c r="G14" s="7">
        <f t="shared" si="3"/>
        <v>99.02879999999999</v>
      </c>
    </row>
    <row r="15" spans="1:7" ht="16.5" x14ac:dyDescent="0.3">
      <c r="A15" s="47"/>
      <c r="B15" s="3">
        <v>205</v>
      </c>
      <c r="C15" s="2" t="s">
        <v>31</v>
      </c>
      <c r="D15" s="1">
        <v>57.75</v>
      </c>
      <c r="E15" s="5">
        <f t="shared" ref="E15" si="6">D15*10.764</f>
        <v>621.62099999999998</v>
      </c>
      <c r="F15" s="6">
        <v>9.1999999999999993</v>
      </c>
      <c r="G15" s="7">
        <f t="shared" ref="G15" si="7">F15*10.764</f>
        <v>99.02879999999999</v>
      </c>
    </row>
    <row r="16" spans="1:7" ht="16.5" x14ac:dyDescent="0.3">
      <c r="A16" s="47"/>
      <c r="B16" s="3">
        <v>206</v>
      </c>
      <c r="C16" s="2" t="s">
        <v>32</v>
      </c>
      <c r="D16" s="2">
        <v>59.52</v>
      </c>
      <c r="E16" s="5">
        <f t="shared" si="2"/>
        <v>640.67327999999998</v>
      </c>
      <c r="F16" s="7">
        <v>14</v>
      </c>
      <c r="G16" s="7">
        <f t="shared" si="3"/>
        <v>150.696</v>
      </c>
    </row>
    <row r="17" spans="1:7" ht="16.5" x14ac:dyDescent="0.3">
      <c r="A17" s="47"/>
      <c r="B17" s="3">
        <v>207</v>
      </c>
      <c r="C17" s="2" t="s">
        <v>32</v>
      </c>
      <c r="D17" s="2">
        <v>59.52</v>
      </c>
      <c r="E17" s="5">
        <f t="shared" si="2"/>
        <v>640.67327999999998</v>
      </c>
      <c r="F17" s="7">
        <v>14</v>
      </c>
      <c r="G17" s="7">
        <f t="shared" si="3"/>
        <v>150.696</v>
      </c>
    </row>
    <row r="18" spans="1:7" ht="16.5" x14ac:dyDescent="0.3">
      <c r="A18" s="47"/>
      <c r="B18" s="3">
        <v>208</v>
      </c>
      <c r="C18" s="2" t="s">
        <v>33</v>
      </c>
      <c r="D18" s="2">
        <v>50.41</v>
      </c>
      <c r="E18" s="5">
        <f t="shared" ref="E18:E25" si="8">D18*10.764</f>
        <v>542.61323999999991</v>
      </c>
      <c r="F18" s="6">
        <v>8.7899999999999991</v>
      </c>
      <c r="G18" s="7">
        <f t="shared" ref="G18:G25" si="9">F18*10.764</f>
        <v>94.615559999999988</v>
      </c>
    </row>
    <row r="19" spans="1:7" ht="16.5" x14ac:dyDescent="0.3">
      <c r="A19" s="47" t="s">
        <v>18</v>
      </c>
      <c r="B19" s="3">
        <v>301</v>
      </c>
      <c r="C19" s="2" t="s">
        <v>33</v>
      </c>
      <c r="D19" s="2">
        <v>50.41</v>
      </c>
      <c r="E19" s="5">
        <f t="shared" si="8"/>
        <v>542.61323999999991</v>
      </c>
      <c r="F19" s="6">
        <v>8.7899999999999991</v>
      </c>
      <c r="G19" s="7">
        <f t="shared" si="9"/>
        <v>94.615559999999988</v>
      </c>
    </row>
    <row r="20" spans="1:7" ht="16.5" x14ac:dyDescent="0.3">
      <c r="A20" s="47"/>
      <c r="B20" s="3">
        <v>302</v>
      </c>
      <c r="C20" s="2" t="s">
        <v>32</v>
      </c>
      <c r="D20" s="2">
        <v>59.52</v>
      </c>
      <c r="E20" s="5">
        <f t="shared" si="8"/>
        <v>640.67327999999998</v>
      </c>
      <c r="F20" s="7">
        <v>14</v>
      </c>
      <c r="G20" s="7">
        <f t="shared" si="9"/>
        <v>150.696</v>
      </c>
    </row>
    <row r="21" spans="1:7" ht="16.5" x14ac:dyDescent="0.3">
      <c r="A21" s="47"/>
      <c r="B21" s="3">
        <v>303</v>
      </c>
      <c r="C21" s="2" t="s">
        <v>32</v>
      </c>
      <c r="D21" s="2">
        <v>59.52</v>
      </c>
      <c r="E21" s="5">
        <f t="shared" si="8"/>
        <v>640.67327999999998</v>
      </c>
      <c r="F21" s="7">
        <v>14</v>
      </c>
      <c r="G21" s="7">
        <f t="shared" si="9"/>
        <v>150.696</v>
      </c>
    </row>
    <row r="22" spans="1:7" ht="16.5" x14ac:dyDescent="0.3">
      <c r="A22" s="47"/>
      <c r="B22" s="3">
        <v>304</v>
      </c>
      <c r="C22" s="2" t="s">
        <v>31</v>
      </c>
      <c r="D22" s="1">
        <v>57.75</v>
      </c>
      <c r="E22" s="5">
        <f t="shared" si="8"/>
        <v>621.62099999999998</v>
      </c>
      <c r="F22" s="6">
        <v>9.1999999999999993</v>
      </c>
      <c r="G22" s="7">
        <f t="shared" si="9"/>
        <v>99.02879999999999</v>
      </c>
    </row>
    <row r="23" spans="1:7" ht="16.5" x14ac:dyDescent="0.3">
      <c r="A23" s="47"/>
      <c r="B23" s="3">
        <v>305</v>
      </c>
      <c r="C23" s="2" t="s">
        <v>31</v>
      </c>
      <c r="D23" s="1">
        <v>57.75</v>
      </c>
      <c r="E23" s="5">
        <f t="shared" si="8"/>
        <v>621.62099999999998</v>
      </c>
      <c r="F23" s="6">
        <v>9.1999999999999993</v>
      </c>
      <c r="G23" s="7">
        <f t="shared" si="9"/>
        <v>99.02879999999999</v>
      </c>
    </row>
    <row r="24" spans="1:7" ht="16.5" x14ac:dyDescent="0.3">
      <c r="A24" s="47"/>
      <c r="B24" s="3">
        <v>306</v>
      </c>
      <c r="C24" s="2" t="s">
        <v>32</v>
      </c>
      <c r="D24" s="2">
        <v>59.52</v>
      </c>
      <c r="E24" s="5">
        <f t="shared" si="8"/>
        <v>640.67327999999998</v>
      </c>
      <c r="F24" s="7">
        <v>14</v>
      </c>
      <c r="G24" s="7">
        <f t="shared" si="9"/>
        <v>150.696</v>
      </c>
    </row>
    <row r="25" spans="1:7" ht="16.5" x14ac:dyDescent="0.3">
      <c r="A25" s="47"/>
      <c r="B25" s="3">
        <v>307</v>
      </c>
      <c r="C25" s="2" t="s">
        <v>32</v>
      </c>
      <c r="D25" s="2">
        <v>59.52</v>
      </c>
      <c r="E25" s="5">
        <f t="shared" si="8"/>
        <v>640.67327999999998</v>
      </c>
      <c r="F25" s="7">
        <v>14</v>
      </c>
      <c r="G25" s="7">
        <f t="shared" si="9"/>
        <v>150.696</v>
      </c>
    </row>
    <row r="26" spans="1:7" ht="16.5" x14ac:dyDescent="0.3">
      <c r="A26" s="47"/>
      <c r="B26" s="3">
        <v>308</v>
      </c>
      <c r="C26" s="2" t="s">
        <v>33</v>
      </c>
      <c r="D26" s="2">
        <v>50.41</v>
      </c>
      <c r="E26" s="5">
        <f t="shared" ref="E26:E74" si="10">D26*10.764</f>
        <v>542.61323999999991</v>
      </c>
      <c r="F26" s="6">
        <v>8.7899999999999991</v>
      </c>
      <c r="G26" s="7">
        <f t="shared" ref="G26:G74" si="11">F26*10.764</f>
        <v>94.615559999999988</v>
      </c>
    </row>
    <row r="27" spans="1:7" ht="16.5" x14ac:dyDescent="0.3">
      <c r="A27" s="47" t="s">
        <v>19</v>
      </c>
      <c r="B27" s="3">
        <v>401</v>
      </c>
      <c r="C27" s="2" t="s">
        <v>33</v>
      </c>
      <c r="D27" s="2">
        <v>50.41</v>
      </c>
      <c r="E27" s="5">
        <f t="shared" si="10"/>
        <v>542.61323999999991</v>
      </c>
      <c r="F27" s="6">
        <v>8.7899999999999991</v>
      </c>
      <c r="G27" s="7">
        <f t="shared" si="11"/>
        <v>94.615559999999988</v>
      </c>
    </row>
    <row r="28" spans="1:7" ht="16.5" x14ac:dyDescent="0.3">
      <c r="A28" s="47"/>
      <c r="B28" s="3">
        <v>402</v>
      </c>
      <c r="C28" s="2" t="s">
        <v>32</v>
      </c>
      <c r="D28" s="2">
        <v>59.52</v>
      </c>
      <c r="E28" s="5">
        <f t="shared" si="10"/>
        <v>640.67327999999998</v>
      </c>
      <c r="F28" s="7">
        <v>14</v>
      </c>
      <c r="G28" s="7">
        <f t="shared" si="11"/>
        <v>150.696</v>
      </c>
    </row>
    <row r="29" spans="1:7" ht="16.5" x14ac:dyDescent="0.3">
      <c r="A29" s="47"/>
      <c r="B29" s="3">
        <v>403</v>
      </c>
      <c r="C29" s="2" t="s">
        <v>32</v>
      </c>
      <c r="D29" s="2">
        <v>59.52</v>
      </c>
      <c r="E29" s="5">
        <f t="shared" si="10"/>
        <v>640.67327999999998</v>
      </c>
      <c r="F29" s="7">
        <v>14</v>
      </c>
      <c r="G29" s="7">
        <f t="shared" si="11"/>
        <v>150.696</v>
      </c>
    </row>
    <row r="30" spans="1:7" ht="16.5" x14ac:dyDescent="0.3">
      <c r="A30" s="47"/>
      <c r="B30" s="3">
        <v>404</v>
      </c>
      <c r="C30" s="2" t="s">
        <v>31</v>
      </c>
      <c r="D30" s="1">
        <v>57.75</v>
      </c>
      <c r="E30" s="5">
        <f t="shared" si="10"/>
        <v>621.62099999999998</v>
      </c>
      <c r="F30" s="6">
        <v>9.1999999999999993</v>
      </c>
      <c r="G30" s="7">
        <f t="shared" si="11"/>
        <v>99.02879999999999</v>
      </c>
    </row>
    <row r="31" spans="1:7" ht="16.5" x14ac:dyDescent="0.3">
      <c r="A31" s="47"/>
      <c r="B31" s="3">
        <v>405</v>
      </c>
      <c r="C31" s="2" t="s">
        <v>31</v>
      </c>
      <c r="D31" s="1">
        <v>57.75</v>
      </c>
      <c r="E31" s="5">
        <f t="shared" si="10"/>
        <v>621.62099999999998</v>
      </c>
      <c r="F31" s="6">
        <v>9.1999999999999993</v>
      </c>
      <c r="G31" s="7">
        <f t="shared" si="11"/>
        <v>99.02879999999999</v>
      </c>
    </row>
    <row r="32" spans="1:7" ht="16.5" x14ac:dyDescent="0.3">
      <c r="A32" s="47"/>
      <c r="B32" s="3">
        <v>406</v>
      </c>
      <c r="C32" s="2" t="s">
        <v>32</v>
      </c>
      <c r="D32" s="2">
        <v>59.52</v>
      </c>
      <c r="E32" s="5">
        <f t="shared" si="10"/>
        <v>640.67327999999998</v>
      </c>
      <c r="F32" s="7">
        <v>14</v>
      </c>
      <c r="G32" s="7">
        <f t="shared" si="11"/>
        <v>150.696</v>
      </c>
    </row>
    <row r="33" spans="1:7" ht="16.5" x14ac:dyDescent="0.3">
      <c r="A33" s="47"/>
      <c r="B33" s="3">
        <v>407</v>
      </c>
      <c r="C33" s="2" t="s">
        <v>32</v>
      </c>
      <c r="D33" s="2">
        <v>59.52</v>
      </c>
      <c r="E33" s="5">
        <f t="shared" si="10"/>
        <v>640.67327999999998</v>
      </c>
      <c r="F33" s="7">
        <v>14</v>
      </c>
      <c r="G33" s="7">
        <f t="shared" si="11"/>
        <v>150.696</v>
      </c>
    </row>
    <row r="34" spans="1:7" ht="16.5" x14ac:dyDescent="0.3">
      <c r="A34" s="47"/>
      <c r="B34" s="3">
        <v>408</v>
      </c>
      <c r="C34" s="2" t="s">
        <v>33</v>
      </c>
      <c r="D34" s="2">
        <v>50.41</v>
      </c>
      <c r="E34" s="5">
        <f t="shared" si="10"/>
        <v>542.61323999999991</v>
      </c>
      <c r="F34" s="6">
        <v>8.7899999999999991</v>
      </c>
      <c r="G34" s="7">
        <f t="shared" si="11"/>
        <v>94.615559999999988</v>
      </c>
    </row>
    <row r="35" spans="1:7" ht="16.5" x14ac:dyDescent="0.3">
      <c r="A35" s="47" t="s">
        <v>20</v>
      </c>
      <c r="B35" s="3">
        <v>501</v>
      </c>
      <c r="C35" s="2" t="s">
        <v>33</v>
      </c>
      <c r="D35" s="2">
        <v>50.41</v>
      </c>
      <c r="E35" s="5">
        <f t="shared" si="10"/>
        <v>542.61323999999991</v>
      </c>
      <c r="F35" s="6">
        <v>8.7899999999999991</v>
      </c>
      <c r="G35" s="7">
        <f t="shared" si="11"/>
        <v>94.615559999999988</v>
      </c>
    </row>
    <row r="36" spans="1:7" ht="16.5" x14ac:dyDescent="0.3">
      <c r="A36" s="47"/>
      <c r="B36" s="3">
        <v>502</v>
      </c>
      <c r="C36" s="2" t="s">
        <v>32</v>
      </c>
      <c r="D36" s="2">
        <v>59.52</v>
      </c>
      <c r="E36" s="5">
        <f t="shared" si="10"/>
        <v>640.67327999999998</v>
      </c>
      <c r="F36" s="7">
        <v>14</v>
      </c>
      <c r="G36" s="7">
        <f t="shared" si="11"/>
        <v>150.696</v>
      </c>
    </row>
    <row r="37" spans="1:7" ht="16.5" x14ac:dyDescent="0.3">
      <c r="A37" s="47"/>
      <c r="B37" s="3">
        <v>503</v>
      </c>
      <c r="C37" s="2" t="s">
        <v>32</v>
      </c>
      <c r="D37" s="2">
        <v>59.52</v>
      </c>
      <c r="E37" s="5">
        <f t="shared" si="10"/>
        <v>640.67327999999998</v>
      </c>
      <c r="F37" s="7">
        <v>14</v>
      </c>
      <c r="G37" s="7">
        <f t="shared" si="11"/>
        <v>150.696</v>
      </c>
    </row>
    <row r="38" spans="1:7" ht="16.5" x14ac:dyDescent="0.3">
      <c r="A38" s="47"/>
      <c r="B38" s="3">
        <v>504</v>
      </c>
      <c r="C38" s="2" t="s">
        <v>31</v>
      </c>
      <c r="D38" s="1">
        <v>57.75</v>
      </c>
      <c r="E38" s="5">
        <f t="shared" si="10"/>
        <v>621.62099999999998</v>
      </c>
      <c r="F38" s="6">
        <v>9.1999999999999993</v>
      </c>
      <c r="G38" s="7">
        <f t="shared" si="11"/>
        <v>99.02879999999999</v>
      </c>
    </row>
    <row r="39" spans="1:7" ht="16.5" x14ac:dyDescent="0.3">
      <c r="A39" s="47"/>
      <c r="B39" s="3">
        <v>505</v>
      </c>
      <c r="C39" s="2" t="s">
        <v>31</v>
      </c>
      <c r="D39" s="1">
        <v>57.75</v>
      </c>
      <c r="E39" s="5">
        <f t="shared" si="10"/>
        <v>621.62099999999998</v>
      </c>
      <c r="F39" s="6">
        <v>9.1999999999999993</v>
      </c>
      <c r="G39" s="7">
        <f t="shared" si="11"/>
        <v>99.02879999999999</v>
      </c>
    </row>
    <row r="40" spans="1:7" ht="16.5" x14ac:dyDescent="0.3">
      <c r="A40" s="47"/>
      <c r="B40" s="3">
        <v>506</v>
      </c>
      <c r="C40" s="2" t="s">
        <v>32</v>
      </c>
      <c r="D40" s="2">
        <v>59.52</v>
      </c>
      <c r="E40" s="5">
        <f t="shared" si="10"/>
        <v>640.67327999999998</v>
      </c>
      <c r="F40" s="7">
        <v>14</v>
      </c>
      <c r="G40" s="7">
        <f t="shared" si="11"/>
        <v>150.696</v>
      </c>
    </row>
    <row r="41" spans="1:7" ht="16.5" x14ac:dyDescent="0.3">
      <c r="A41" s="47"/>
      <c r="B41" s="3">
        <v>507</v>
      </c>
      <c r="C41" s="2" t="s">
        <v>32</v>
      </c>
      <c r="D41" s="2">
        <v>59.52</v>
      </c>
      <c r="E41" s="5">
        <f t="shared" si="10"/>
        <v>640.67327999999998</v>
      </c>
      <c r="F41" s="7">
        <v>14</v>
      </c>
      <c r="G41" s="7">
        <f t="shared" si="11"/>
        <v>150.696</v>
      </c>
    </row>
    <row r="42" spans="1:7" ht="16.5" x14ac:dyDescent="0.3">
      <c r="A42" s="47"/>
      <c r="B42" s="3">
        <v>508</v>
      </c>
      <c r="C42" s="2" t="s">
        <v>33</v>
      </c>
      <c r="D42" s="2">
        <v>50.41</v>
      </c>
      <c r="E42" s="5">
        <f t="shared" si="10"/>
        <v>542.61323999999991</v>
      </c>
      <c r="F42" s="6">
        <v>8.7899999999999991</v>
      </c>
      <c r="G42" s="7">
        <f t="shared" si="11"/>
        <v>94.615559999999988</v>
      </c>
    </row>
    <row r="43" spans="1:7" ht="16.5" x14ac:dyDescent="0.3">
      <c r="A43" s="47" t="s">
        <v>21</v>
      </c>
      <c r="B43" s="3">
        <v>601</v>
      </c>
      <c r="C43" s="2" t="s">
        <v>33</v>
      </c>
      <c r="D43" s="2">
        <v>50.41</v>
      </c>
      <c r="E43" s="5">
        <f t="shared" si="10"/>
        <v>542.61323999999991</v>
      </c>
      <c r="F43" s="6">
        <v>8.7899999999999991</v>
      </c>
      <c r="G43" s="7">
        <f t="shared" si="11"/>
        <v>94.615559999999988</v>
      </c>
    </row>
    <row r="44" spans="1:7" ht="16.5" x14ac:dyDescent="0.3">
      <c r="A44" s="47"/>
      <c r="B44" s="3">
        <v>602</v>
      </c>
      <c r="C44" s="2" t="s">
        <v>32</v>
      </c>
      <c r="D44" s="2">
        <v>59.52</v>
      </c>
      <c r="E44" s="5">
        <f t="shared" si="10"/>
        <v>640.67327999999998</v>
      </c>
      <c r="F44" s="7">
        <v>14</v>
      </c>
      <c r="G44" s="7">
        <f t="shared" si="11"/>
        <v>150.696</v>
      </c>
    </row>
    <row r="45" spans="1:7" ht="16.5" x14ac:dyDescent="0.3">
      <c r="A45" s="47"/>
      <c r="B45" s="3">
        <v>603</v>
      </c>
      <c r="C45" s="2" t="s">
        <v>32</v>
      </c>
      <c r="D45" s="2">
        <v>59.52</v>
      </c>
      <c r="E45" s="5">
        <f t="shared" si="10"/>
        <v>640.67327999999998</v>
      </c>
      <c r="F45" s="7">
        <v>14</v>
      </c>
      <c r="G45" s="7">
        <f t="shared" si="11"/>
        <v>150.696</v>
      </c>
    </row>
    <row r="46" spans="1:7" ht="16.5" x14ac:dyDescent="0.3">
      <c r="A46" s="47"/>
      <c r="B46" s="3">
        <v>604</v>
      </c>
      <c r="C46" s="2" t="s">
        <v>31</v>
      </c>
      <c r="D46" s="1">
        <v>57.75</v>
      </c>
      <c r="E46" s="5">
        <f t="shared" si="10"/>
        <v>621.62099999999998</v>
      </c>
      <c r="F46" s="6">
        <v>9.1999999999999993</v>
      </c>
      <c r="G46" s="7">
        <f t="shared" si="11"/>
        <v>99.02879999999999</v>
      </c>
    </row>
    <row r="47" spans="1:7" ht="16.5" x14ac:dyDescent="0.3">
      <c r="A47" s="47"/>
      <c r="B47" s="3">
        <v>605</v>
      </c>
      <c r="C47" s="2" t="s">
        <v>31</v>
      </c>
      <c r="D47" s="1">
        <v>57.75</v>
      </c>
      <c r="E47" s="5">
        <f t="shared" si="10"/>
        <v>621.62099999999998</v>
      </c>
      <c r="F47" s="6">
        <v>9.1999999999999993</v>
      </c>
      <c r="G47" s="7">
        <f t="shared" si="11"/>
        <v>99.02879999999999</v>
      </c>
    </row>
    <row r="48" spans="1:7" ht="16.5" x14ac:dyDescent="0.3">
      <c r="A48" s="47"/>
      <c r="B48" s="3">
        <v>606</v>
      </c>
      <c r="C48" s="2" t="s">
        <v>32</v>
      </c>
      <c r="D48" s="2">
        <v>59.52</v>
      </c>
      <c r="E48" s="5">
        <f t="shared" si="10"/>
        <v>640.67327999999998</v>
      </c>
      <c r="F48" s="7">
        <v>14</v>
      </c>
      <c r="G48" s="7">
        <f t="shared" si="11"/>
        <v>150.696</v>
      </c>
    </row>
    <row r="49" spans="1:7" ht="16.5" x14ac:dyDescent="0.3">
      <c r="A49" s="47"/>
      <c r="B49" s="3">
        <v>607</v>
      </c>
      <c r="C49" s="2" t="s">
        <v>32</v>
      </c>
      <c r="D49" s="2">
        <v>59.52</v>
      </c>
      <c r="E49" s="5">
        <f t="shared" si="10"/>
        <v>640.67327999999998</v>
      </c>
      <c r="F49" s="7">
        <v>14</v>
      </c>
      <c r="G49" s="7">
        <f t="shared" si="11"/>
        <v>150.696</v>
      </c>
    </row>
    <row r="50" spans="1:7" ht="16.5" x14ac:dyDescent="0.3">
      <c r="A50" s="47"/>
      <c r="B50" s="3">
        <v>608</v>
      </c>
      <c r="C50" s="2" t="s">
        <v>33</v>
      </c>
      <c r="D50" s="2">
        <v>50.41</v>
      </c>
      <c r="E50" s="5">
        <f t="shared" si="10"/>
        <v>542.61323999999991</v>
      </c>
      <c r="F50" s="6">
        <v>8.7899999999999991</v>
      </c>
      <c r="G50" s="7">
        <f t="shared" si="11"/>
        <v>94.615559999999988</v>
      </c>
    </row>
    <row r="51" spans="1:7" ht="16.5" x14ac:dyDescent="0.3">
      <c r="A51" s="47" t="s">
        <v>22</v>
      </c>
      <c r="B51" s="3">
        <v>701</v>
      </c>
      <c r="C51" s="2" t="s">
        <v>33</v>
      </c>
      <c r="D51" s="2">
        <v>50.41</v>
      </c>
      <c r="E51" s="5">
        <f t="shared" si="10"/>
        <v>542.61323999999991</v>
      </c>
      <c r="F51" s="6">
        <v>8.7899999999999991</v>
      </c>
      <c r="G51" s="7">
        <f t="shared" si="11"/>
        <v>94.615559999999988</v>
      </c>
    </row>
    <row r="52" spans="1:7" ht="16.5" x14ac:dyDescent="0.3">
      <c r="A52" s="47"/>
      <c r="B52" s="3">
        <v>702</v>
      </c>
      <c r="C52" s="2" t="s">
        <v>32</v>
      </c>
      <c r="D52" s="2">
        <v>59.52</v>
      </c>
      <c r="E52" s="5">
        <f t="shared" si="10"/>
        <v>640.67327999999998</v>
      </c>
      <c r="F52" s="7">
        <v>14</v>
      </c>
      <c r="G52" s="7">
        <f t="shared" si="11"/>
        <v>150.696</v>
      </c>
    </row>
    <row r="53" spans="1:7" ht="16.5" x14ac:dyDescent="0.3">
      <c r="A53" s="47"/>
      <c r="B53" s="3">
        <v>703</v>
      </c>
      <c r="C53" s="2" t="s">
        <v>32</v>
      </c>
      <c r="D53" s="2">
        <v>59.52</v>
      </c>
      <c r="E53" s="5">
        <f t="shared" si="10"/>
        <v>640.67327999999998</v>
      </c>
      <c r="F53" s="7">
        <v>14</v>
      </c>
      <c r="G53" s="7">
        <f t="shared" si="11"/>
        <v>150.696</v>
      </c>
    </row>
    <row r="54" spans="1:7" ht="16.5" x14ac:dyDescent="0.3">
      <c r="A54" s="47"/>
      <c r="B54" s="3">
        <v>704</v>
      </c>
      <c r="C54" s="2" t="s">
        <v>31</v>
      </c>
      <c r="D54" s="1">
        <v>57.75</v>
      </c>
      <c r="E54" s="5">
        <f t="shared" si="10"/>
        <v>621.62099999999998</v>
      </c>
      <c r="F54" s="6">
        <v>9.1999999999999993</v>
      </c>
      <c r="G54" s="7">
        <f t="shared" si="11"/>
        <v>99.02879999999999</v>
      </c>
    </row>
    <row r="55" spans="1:7" ht="16.5" x14ac:dyDescent="0.3">
      <c r="A55" s="47"/>
      <c r="B55" s="3">
        <v>705</v>
      </c>
      <c r="C55" s="2" t="s">
        <v>31</v>
      </c>
      <c r="D55" s="1">
        <v>57.75</v>
      </c>
      <c r="E55" s="5">
        <f t="shared" si="10"/>
        <v>621.62099999999998</v>
      </c>
      <c r="F55" s="6">
        <v>9.1999999999999993</v>
      </c>
      <c r="G55" s="7">
        <f t="shared" si="11"/>
        <v>99.02879999999999</v>
      </c>
    </row>
    <row r="56" spans="1:7" ht="16.5" x14ac:dyDescent="0.3">
      <c r="A56" s="47"/>
      <c r="B56" s="3">
        <v>706</v>
      </c>
      <c r="C56" s="2" t="s">
        <v>32</v>
      </c>
      <c r="D56" s="2">
        <v>59.52</v>
      </c>
      <c r="E56" s="5">
        <f t="shared" si="10"/>
        <v>640.67327999999998</v>
      </c>
      <c r="F56" s="7">
        <v>14</v>
      </c>
      <c r="G56" s="7">
        <f t="shared" si="11"/>
        <v>150.696</v>
      </c>
    </row>
    <row r="57" spans="1:7" ht="16.5" x14ac:dyDescent="0.3">
      <c r="A57" s="47"/>
      <c r="B57" s="3">
        <v>707</v>
      </c>
      <c r="C57" s="2" t="s">
        <v>32</v>
      </c>
      <c r="D57" s="2">
        <v>59.52</v>
      </c>
      <c r="E57" s="5">
        <f t="shared" si="10"/>
        <v>640.67327999999998</v>
      </c>
      <c r="F57" s="7">
        <v>14</v>
      </c>
      <c r="G57" s="7">
        <f t="shared" si="11"/>
        <v>150.696</v>
      </c>
    </row>
    <row r="58" spans="1:7" ht="16.5" x14ac:dyDescent="0.3">
      <c r="A58" s="47"/>
      <c r="B58" s="3">
        <v>708</v>
      </c>
      <c r="C58" s="2" t="s">
        <v>33</v>
      </c>
      <c r="D58" s="2">
        <v>50.41</v>
      </c>
      <c r="E58" s="5">
        <f t="shared" si="10"/>
        <v>542.61323999999991</v>
      </c>
      <c r="F58" s="6">
        <v>8.7899999999999991</v>
      </c>
      <c r="G58" s="7">
        <f t="shared" si="11"/>
        <v>94.615559999999988</v>
      </c>
    </row>
    <row r="59" spans="1:7" ht="16.5" x14ac:dyDescent="0.3">
      <c r="A59" s="47" t="s">
        <v>34</v>
      </c>
      <c r="B59" s="3">
        <v>801</v>
      </c>
      <c r="C59" s="2" t="s">
        <v>33</v>
      </c>
      <c r="D59" s="2">
        <v>50.41</v>
      </c>
      <c r="E59" s="5">
        <f t="shared" si="10"/>
        <v>542.61323999999991</v>
      </c>
      <c r="F59" s="6">
        <v>8.7899999999999991</v>
      </c>
      <c r="G59" s="7">
        <f t="shared" si="11"/>
        <v>94.615559999999988</v>
      </c>
    </row>
    <row r="60" spans="1:7" ht="16.5" x14ac:dyDescent="0.3">
      <c r="A60" s="47"/>
      <c r="B60" s="3">
        <v>802</v>
      </c>
      <c r="C60" s="2" t="s">
        <v>32</v>
      </c>
      <c r="D60" s="2">
        <v>59.52</v>
      </c>
      <c r="E60" s="5">
        <f t="shared" si="10"/>
        <v>640.67327999999998</v>
      </c>
      <c r="F60" s="7">
        <v>14</v>
      </c>
      <c r="G60" s="7">
        <f t="shared" si="11"/>
        <v>150.696</v>
      </c>
    </row>
    <row r="61" spans="1:7" ht="16.5" x14ac:dyDescent="0.3">
      <c r="A61" s="47"/>
      <c r="B61" s="3">
        <v>803</v>
      </c>
      <c r="C61" s="2" t="s">
        <v>32</v>
      </c>
      <c r="D61" s="2">
        <v>59.52</v>
      </c>
      <c r="E61" s="5">
        <f t="shared" si="10"/>
        <v>640.67327999999998</v>
      </c>
      <c r="F61" s="7">
        <v>14</v>
      </c>
      <c r="G61" s="7">
        <f t="shared" si="11"/>
        <v>150.696</v>
      </c>
    </row>
    <row r="62" spans="1:7" ht="16.5" x14ac:dyDescent="0.3">
      <c r="A62" s="47"/>
      <c r="B62" s="3">
        <v>804</v>
      </c>
      <c r="C62" s="2" t="s">
        <v>31</v>
      </c>
      <c r="D62" s="1">
        <v>57.75</v>
      </c>
      <c r="E62" s="5">
        <f t="shared" si="10"/>
        <v>621.62099999999998</v>
      </c>
      <c r="F62" s="6">
        <v>9.1999999999999993</v>
      </c>
      <c r="G62" s="7">
        <f t="shared" si="11"/>
        <v>99.02879999999999</v>
      </c>
    </row>
    <row r="63" spans="1:7" ht="16.5" x14ac:dyDescent="0.3">
      <c r="A63" s="47"/>
      <c r="B63" s="3">
        <v>805</v>
      </c>
      <c r="C63" s="2" t="s">
        <v>31</v>
      </c>
      <c r="D63" s="1">
        <v>57.75</v>
      </c>
      <c r="E63" s="5">
        <f t="shared" si="10"/>
        <v>621.62099999999998</v>
      </c>
      <c r="F63" s="6">
        <v>9.1999999999999993</v>
      </c>
      <c r="G63" s="7">
        <f t="shared" si="11"/>
        <v>99.02879999999999</v>
      </c>
    </row>
    <row r="64" spans="1:7" ht="16.5" x14ac:dyDescent="0.3">
      <c r="A64" s="47"/>
      <c r="B64" s="3">
        <v>806</v>
      </c>
      <c r="C64" s="2" t="s">
        <v>32</v>
      </c>
      <c r="D64" s="2">
        <v>59.52</v>
      </c>
      <c r="E64" s="5">
        <f t="shared" si="10"/>
        <v>640.67327999999998</v>
      </c>
      <c r="F64" s="7">
        <v>14</v>
      </c>
      <c r="G64" s="7">
        <f t="shared" si="11"/>
        <v>150.696</v>
      </c>
    </row>
    <row r="65" spans="1:7" ht="16.5" x14ac:dyDescent="0.3">
      <c r="A65" s="47"/>
      <c r="B65" s="3">
        <v>807</v>
      </c>
      <c r="C65" s="2" t="s">
        <v>32</v>
      </c>
      <c r="D65" s="2">
        <v>59.52</v>
      </c>
      <c r="E65" s="5">
        <f t="shared" si="10"/>
        <v>640.67327999999998</v>
      </c>
      <c r="F65" s="7">
        <v>14</v>
      </c>
      <c r="G65" s="7">
        <f t="shared" si="11"/>
        <v>150.696</v>
      </c>
    </row>
    <row r="66" spans="1:7" ht="16.5" x14ac:dyDescent="0.3">
      <c r="A66" s="47"/>
      <c r="B66" s="3">
        <v>808</v>
      </c>
      <c r="C66" s="2" t="s">
        <v>33</v>
      </c>
      <c r="D66" s="2">
        <v>50.41</v>
      </c>
      <c r="E66" s="5">
        <f t="shared" si="10"/>
        <v>542.61323999999991</v>
      </c>
      <c r="F66" s="6">
        <v>8.7899999999999991</v>
      </c>
      <c r="G66" s="7">
        <f t="shared" si="11"/>
        <v>94.615559999999988</v>
      </c>
    </row>
    <row r="67" spans="1:7" ht="16.5" x14ac:dyDescent="0.3">
      <c r="A67" s="47" t="s">
        <v>23</v>
      </c>
      <c r="B67" s="3">
        <v>901</v>
      </c>
      <c r="C67" s="2" t="s">
        <v>33</v>
      </c>
      <c r="D67" s="2">
        <v>50.41</v>
      </c>
      <c r="E67" s="5">
        <f t="shared" si="10"/>
        <v>542.61323999999991</v>
      </c>
      <c r="F67" s="6">
        <v>8.7899999999999991</v>
      </c>
      <c r="G67" s="7">
        <f t="shared" si="11"/>
        <v>94.615559999999988</v>
      </c>
    </row>
    <row r="68" spans="1:7" ht="16.5" x14ac:dyDescent="0.3">
      <c r="A68" s="47"/>
      <c r="B68" s="3">
        <v>902</v>
      </c>
      <c r="C68" s="2" t="s">
        <v>32</v>
      </c>
      <c r="D68" s="2">
        <v>59.52</v>
      </c>
      <c r="E68" s="5">
        <f t="shared" si="10"/>
        <v>640.67327999999998</v>
      </c>
      <c r="F68" s="7">
        <v>14</v>
      </c>
      <c r="G68" s="7">
        <f t="shared" si="11"/>
        <v>150.696</v>
      </c>
    </row>
    <row r="69" spans="1:7" ht="16.5" x14ac:dyDescent="0.3">
      <c r="A69" s="47"/>
      <c r="B69" s="3">
        <v>903</v>
      </c>
      <c r="C69" s="2" t="s">
        <v>32</v>
      </c>
      <c r="D69" s="2">
        <v>59.52</v>
      </c>
      <c r="E69" s="5">
        <f t="shared" si="10"/>
        <v>640.67327999999998</v>
      </c>
      <c r="F69" s="7">
        <v>14</v>
      </c>
      <c r="G69" s="7">
        <f t="shared" si="11"/>
        <v>150.696</v>
      </c>
    </row>
    <row r="70" spans="1:7" ht="16.5" x14ac:dyDescent="0.3">
      <c r="A70" s="47"/>
      <c r="B70" s="3">
        <v>904</v>
      </c>
      <c r="C70" s="2" t="s">
        <v>31</v>
      </c>
      <c r="D70" s="1">
        <v>57.75</v>
      </c>
      <c r="E70" s="5">
        <f t="shared" si="10"/>
        <v>621.62099999999998</v>
      </c>
      <c r="F70" s="6">
        <v>9.1999999999999993</v>
      </c>
      <c r="G70" s="7">
        <f t="shared" si="11"/>
        <v>99.02879999999999</v>
      </c>
    </row>
    <row r="71" spans="1:7" ht="16.5" x14ac:dyDescent="0.3">
      <c r="A71" s="47"/>
      <c r="B71" s="3">
        <v>905</v>
      </c>
      <c r="C71" s="2" t="s">
        <v>31</v>
      </c>
      <c r="D71" s="1">
        <v>57.75</v>
      </c>
      <c r="E71" s="5">
        <f t="shared" si="10"/>
        <v>621.62099999999998</v>
      </c>
      <c r="F71" s="6">
        <v>9.1999999999999993</v>
      </c>
      <c r="G71" s="7">
        <f t="shared" si="11"/>
        <v>99.02879999999999</v>
      </c>
    </row>
    <row r="72" spans="1:7" ht="16.5" x14ac:dyDescent="0.3">
      <c r="A72" s="47"/>
      <c r="B72" s="3">
        <v>906</v>
      </c>
      <c r="C72" s="2" t="s">
        <v>32</v>
      </c>
      <c r="D72" s="2">
        <v>59.52</v>
      </c>
      <c r="E72" s="5">
        <f t="shared" si="10"/>
        <v>640.67327999999998</v>
      </c>
      <c r="F72" s="7">
        <v>14</v>
      </c>
      <c r="G72" s="7">
        <f t="shared" si="11"/>
        <v>150.696</v>
      </c>
    </row>
    <row r="73" spans="1:7" ht="17.25" customHeight="1" x14ac:dyDescent="0.3">
      <c r="A73" s="47"/>
      <c r="B73" s="3">
        <v>907</v>
      </c>
      <c r="C73" s="2" t="s">
        <v>32</v>
      </c>
      <c r="D73" s="2">
        <v>59.52</v>
      </c>
      <c r="E73" s="5">
        <f t="shared" si="10"/>
        <v>640.67327999999998</v>
      </c>
      <c r="F73" s="7">
        <v>14</v>
      </c>
      <c r="G73" s="7">
        <f t="shared" si="11"/>
        <v>150.696</v>
      </c>
    </row>
    <row r="74" spans="1:7" ht="16.5" x14ac:dyDescent="0.3">
      <c r="A74" s="47"/>
      <c r="B74" s="3">
        <v>908</v>
      </c>
      <c r="C74" s="2" t="s">
        <v>33</v>
      </c>
      <c r="D74" s="2">
        <v>50.41</v>
      </c>
      <c r="E74" s="5">
        <f t="shared" si="10"/>
        <v>542.61323999999991</v>
      </c>
      <c r="F74" s="6">
        <v>8.7899999999999991</v>
      </c>
      <c r="G74" s="7">
        <f t="shared" si="11"/>
        <v>94.615559999999988</v>
      </c>
    </row>
    <row r="75" spans="1:7" ht="16.5" x14ac:dyDescent="0.3">
      <c r="A75" s="47" t="s">
        <v>24</v>
      </c>
      <c r="B75" s="3">
        <v>1001</v>
      </c>
      <c r="C75" s="2" t="s">
        <v>33</v>
      </c>
      <c r="D75" s="2">
        <v>50.41</v>
      </c>
      <c r="E75" s="5">
        <f t="shared" ref="E75:E80" si="12">D75*10.764</f>
        <v>542.61323999999991</v>
      </c>
      <c r="F75" s="6">
        <v>8.7899999999999991</v>
      </c>
      <c r="G75" s="7">
        <f t="shared" ref="G75:G80" si="13">F75*10.764</f>
        <v>94.615559999999988</v>
      </c>
    </row>
    <row r="76" spans="1:7" ht="16.5" x14ac:dyDescent="0.3">
      <c r="A76" s="47"/>
      <c r="B76" s="3">
        <v>1002</v>
      </c>
      <c r="C76" s="2" t="s">
        <v>32</v>
      </c>
      <c r="D76" s="2">
        <v>59.52</v>
      </c>
      <c r="E76" s="5">
        <f t="shared" si="12"/>
        <v>640.67327999999998</v>
      </c>
      <c r="F76" s="7">
        <v>14</v>
      </c>
      <c r="G76" s="7">
        <f t="shared" si="13"/>
        <v>150.696</v>
      </c>
    </row>
    <row r="77" spans="1:7" ht="16.5" x14ac:dyDescent="0.3">
      <c r="A77" s="47"/>
      <c r="B77" s="3">
        <v>1003</v>
      </c>
      <c r="C77" s="2" t="s">
        <v>48</v>
      </c>
      <c r="D77" s="2">
        <v>59.52</v>
      </c>
      <c r="E77" s="5">
        <f t="shared" si="12"/>
        <v>640.67327999999998</v>
      </c>
      <c r="F77" s="7">
        <v>71.7</v>
      </c>
      <c r="G77" s="7">
        <f t="shared" si="13"/>
        <v>771.77879999999993</v>
      </c>
    </row>
    <row r="78" spans="1:7" ht="16.5" x14ac:dyDescent="0.3">
      <c r="A78" s="47"/>
      <c r="B78" s="3">
        <v>1006</v>
      </c>
      <c r="C78" s="2" t="s">
        <v>48</v>
      </c>
      <c r="D78" s="2">
        <v>59.52</v>
      </c>
      <c r="E78" s="5">
        <f t="shared" si="12"/>
        <v>640.67327999999998</v>
      </c>
      <c r="F78" s="7">
        <v>71.7</v>
      </c>
      <c r="G78" s="7">
        <f t="shared" si="13"/>
        <v>771.77879999999993</v>
      </c>
    </row>
    <row r="79" spans="1:7" ht="16.5" x14ac:dyDescent="0.3">
      <c r="A79" s="47"/>
      <c r="B79" s="3">
        <v>1007</v>
      </c>
      <c r="C79" s="2" t="s">
        <v>32</v>
      </c>
      <c r="D79" s="2">
        <v>59.52</v>
      </c>
      <c r="E79" s="5">
        <f t="shared" si="12"/>
        <v>640.67327999999998</v>
      </c>
      <c r="F79" s="7">
        <v>14</v>
      </c>
      <c r="G79" s="7">
        <f t="shared" si="13"/>
        <v>150.696</v>
      </c>
    </row>
    <row r="80" spans="1:7" ht="16.5" x14ac:dyDescent="0.3">
      <c r="A80" s="47"/>
      <c r="B80" s="3">
        <v>1008</v>
      </c>
      <c r="C80" s="2" t="s">
        <v>33</v>
      </c>
      <c r="D80" s="2">
        <v>50.41</v>
      </c>
      <c r="E80" s="5">
        <f t="shared" si="12"/>
        <v>542.61323999999991</v>
      </c>
      <c r="F80" s="6">
        <v>8.7899999999999991</v>
      </c>
      <c r="G80" s="7">
        <f t="shared" si="13"/>
        <v>94.615559999999988</v>
      </c>
    </row>
    <row r="81" spans="1:7" ht="16.5" x14ac:dyDescent="0.3">
      <c r="A81" s="47" t="s">
        <v>25</v>
      </c>
      <c r="B81" s="3">
        <v>1101</v>
      </c>
      <c r="C81" s="2" t="s">
        <v>33</v>
      </c>
      <c r="D81" s="2">
        <v>50.41</v>
      </c>
      <c r="E81" s="5">
        <f t="shared" ref="E81:E86" si="14">D81*10.764</f>
        <v>542.61323999999991</v>
      </c>
      <c r="F81" s="6">
        <v>8.7899999999999991</v>
      </c>
      <c r="G81" s="7">
        <f t="shared" ref="G81:G86" si="15">F81*10.764</f>
        <v>94.615559999999988</v>
      </c>
    </row>
    <row r="82" spans="1:7" ht="16.5" x14ac:dyDescent="0.3">
      <c r="A82" s="47"/>
      <c r="B82" s="3">
        <v>1102</v>
      </c>
      <c r="C82" s="2" t="s">
        <v>32</v>
      </c>
      <c r="D82" s="2">
        <v>59.52</v>
      </c>
      <c r="E82" s="5">
        <f t="shared" si="14"/>
        <v>640.67327999999998</v>
      </c>
      <c r="F82" s="7">
        <v>14</v>
      </c>
      <c r="G82" s="7">
        <f t="shared" si="15"/>
        <v>150.696</v>
      </c>
    </row>
    <row r="83" spans="1:7" ht="16.5" x14ac:dyDescent="0.3">
      <c r="A83" s="47"/>
      <c r="B83" s="3">
        <v>1103</v>
      </c>
      <c r="C83" s="2" t="s">
        <v>32</v>
      </c>
      <c r="D83" s="2">
        <v>59.52</v>
      </c>
      <c r="E83" s="5">
        <f t="shared" si="14"/>
        <v>640.67327999999998</v>
      </c>
      <c r="F83" s="7">
        <v>14</v>
      </c>
      <c r="G83" s="7">
        <f t="shared" si="15"/>
        <v>150.696</v>
      </c>
    </row>
    <row r="84" spans="1:7" ht="16.5" x14ac:dyDescent="0.3">
      <c r="A84" s="47"/>
      <c r="B84" s="3">
        <v>1106</v>
      </c>
      <c r="C84" s="2" t="s">
        <v>32</v>
      </c>
      <c r="D84" s="2">
        <v>59.52</v>
      </c>
      <c r="E84" s="5">
        <f t="shared" si="14"/>
        <v>640.67327999999998</v>
      </c>
      <c r="F84" s="7">
        <v>14</v>
      </c>
      <c r="G84" s="7">
        <f t="shared" si="15"/>
        <v>150.696</v>
      </c>
    </row>
    <row r="85" spans="1:7" ht="16.5" x14ac:dyDescent="0.3">
      <c r="A85" s="47"/>
      <c r="B85" s="3">
        <v>1107</v>
      </c>
      <c r="C85" s="2" t="s">
        <v>32</v>
      </c>
      <c r="D85" s="2">
        <v>59.52</v>
      </c>
      <c r="E85" s="5">
        <f t="shared" si="14"/>
        <v>640.67327999999998</v>
      </c>
      <c r="F85" s="7">
        <v>14</v>
      </c>
      <c r="G85" s="7">
        <f t="shared" si="15"/>
        <v>150.696</v>
      </c>
    </row>
    <row r="86" spans="1:7" ht="16.5" x14ac:dyDescent="0.3">
      <c r="A86" s="47"/>
      <c r="B86" s="3">
        <v>1108</v>
      </c>
      <c r="C86" s="2" t="s">
        <v>33</v>
      </c>
      <c r="D86" s="2">
        <v>50.41</v>
      </c>
      <c r="E86" s="5">
        <f t="shared" si="14"/>
        <v>542.61323999999991</v>
      </c>
      <c r="F86" s="6">
        <v>8.7899999999999991</v>
      </c>
      <c r="G86" s="7">
        <f t="shared" si="15"/>
        <v>94.615559999999988</v>
      </c>
    </row>
    <row r="87" spans="1:7" ht="16.5" x14ac:dyDescent="0.3">
      <c r="A87" s="47" t="s">
        <v>26</v>
      </c>
      <c r="B87" s="3">
        <v>1201</v>
      </c>
      <c r="C87" s="2" t="s">
        <v>33</v>
      </c>
      <c r="D87" s="2">
        <v>50.41</v>
      </c>
      <c r="E87" s="5">
        <f t="shared" ref="E87:E104" si="16">D87*10.764</f>
        <v>542.61323999999991</v>
      </c>
      <c r="F87" s="6">
        <v>8.7899999999999991</v>
      </c>
      <c r="G87" s="7">
        <f t="shared" ref="G87:G104" si="17">F87*10.764</f>
        <v>94.615559999999988</v>
      </c>
    </row>
    <row r="88" spans="1:7" ht="16.5" x14ac:dyDescent="0.3">
      <c r="A88" s="47"/>
      <c r="B88" s="3">
        <v>1202</v>
      </c>
      <c r="C88" s="2" t="s">
        <v>32</v>
      </c>
      <c r="D88" s="2">
        <v>59.52</v>
      </c>
      <c r="E88" s="5">
        <f t="shared" si="16"/>
        <v>640.67327999999998</v>
      </c>
      <c r="F88" s="7">
        <v>14</v>
      </c>
      <c r="G88" s="7">
        <f t="shared" si="17"/>
        <v>150.696</v>
      </c>
    </row>
    <row r="89" spans="1:7" ht="16.5" x14ac:dyDescent="0.3">
      <c r="A89" s="47"/>
      <c r="B89" s="3">
        <v>1203</v>
      </c>
      <c r="C89" s="2" t="s">
        <v>32</v>
      </c>
      <c r="D89" s="2">
        <v>59.52</v>
      </c>
      <c r="E89" s="5">
        <f t="shared" si="16"/>
        <v>640.67327999999998</v>
      </c>
      <c r="F89" s="7">
        <v>14</v>
      </c>
      <c r="G89" s="7">
        <f t="shared" si="17"/>
        <v>150.696</v>
      </c>
    </row>
    <row r="90" spans="1:7" ht="16.5" x14ac:dyDescent="0.3">
      <c r="A90" s="47"/>
      <c r="B90" s="3">
        <v>1206</v>
      </c>
      <c r="C90" s="2" t="s">
        <v>32</v>
      </c>
      <c r="D90" s="2">
        <v>59.52</v>
      </c>
      <c r="E90" s="5">
        <f t="shared" si="16"/>
        <v>640.67327999999998</v>
      </c>
      <c r="F90" s="7">
        <v>14</v>
      </c>
      <c r="G90" s="7">
        <f t="shared" si="17"/>
        <v>150.696</v>
      </c>
    </row>
    <row r="91" spans="1:7" ht="16.5" x14ac:dyDescent="0.3">
      <c r="A91" s="47"/>
      <c r="B91" s="3">
        <v>1207</v>
      </c>
      <c r="C91" s="2" t="s">
        <v>32</v>
      </c>
      <c r="D91" s="2">
        <v>59.52</v>
      </c>
      <c r="E91" s="5">
        <f t="shared" si="16"/>
        <v>640.67327999999998</v>
      </c>
      <c r="F91" s="7">
        <v>14</v>
      </c>
      <c r="G91" s="7">
        <f t="shared" si="17"/>
        <v>150.696</v>
      </c>
    </row>
    <row r="92" spans="1:7" ht="16.5" x14ac:dyDescent="0.3">
      <c r="A92" s="47"/>
      <c r="B92" s="3">
        <v>1208</v>
      </c>
      <c r="C92" s="2" t="s">
        <v>33</v>
      </c>
      <c r="D92" s="2">
        <v>50.41</v>
      </c>
      <c r="E92" s="5">
        <f t="shared" si="16"/>
        <v>542.61323999999991</v>
      </c>
      <c r="F92" s="6">
        <v>8.7899999999999991</v>
      </c>
      <c r="G92" s="7">
        <f t="shared" si="17"/>
        <v>94.615559999999988</v>
      </c>
    </row>
    <row r="93" spans="1:7" ht="16.5" x14ac:dyDescent="0.3">
      <c r="A93" s="47" t="s">
        <v>35</v>
      </c>
      <c r="B93" s="3" t="s">
        <v>4</v>
      </c>
      <c r="C93" s="2" t="s">
        <v>33</v>
      </c>
      <c r="D93" s="2">
        <v>50.41</v>
      </c>
      <c r="E93" s="5">
        <f t="shared" si="16"/>
        <v>542.61323999999991</v>
      </c>
      <c r="F93" s="6">
        <v>8.7899999999999991</v>
      </c>
      <c r="G93" s="7">
        <f t="shared" si="17"/>
        <v>94.615559999999988</v>
      </c>
    </row>
    <row r="94" spans="1:7" ht="16.5" x14ac:dyDescent="0.3">
      <c r="A94" s="47"/>
      <c r="B94" s="3" t="s">
        <v>5</v>
      </c>
      <c r="C94" s="2" t="s">
        <v>32</v>
      </c>
      <c r="D94" s="2">
        <v>59.52</v>
      </c>
      <c r="E94" s="5">
        <f t="shared" si="16"/>
        <v>640.67327999999998</v>
      </c>
      <c r="F94" s="7">
        <v>14</v>
      </c>
      <c r="G94" s="7">
        <f t="shared" si="17"/>
        <v>150.696</v>
      </c>
    </row>
    <row r="95" spans="1:7" ht="16.5" x14ac:dyDescent="0.3">
      <c r="A95" s="47"/>
      <c r="B95" s="3" t="s">
        <v>6</v>
      </c>
      <c r="C95" s="2" t="s">
        <v>32</v>
      </c>
      <c r="D95" s="2">
        <v>59.52</v>
      </c>
      <c r="E95" s="5">
        <f t="shared" si="16"/>
        <v>640.67327999999998</v>
      </c>
      <c r="F95" s="7">
        <v>14</v>
      </c>
      <c r="G95" s="7">
        <f t="shared" si="17"/>
        <v>150.696</v>
      </c>
    </row>
    <row r="96" spans="1:7" ht="16.5" x14ac:dyDescent="0.3">
      <c r="A96" s="47"/>
      <c r="B96" s="3" t="s">
        <v>9</v>
      </c>
      <c r="C96" s="2" t="s">
        <v>32</v>
      </c>
      <c r="D96" s="2">
        <v>59.52</v>
      </c>
      <c r="E96" s="5">
        <f t="shared" si="16"/>
        <v>640.67327999999998</v>
      </c>
      <c r="F96" s="7">
        <v>14</v>
      </c>
      <c r="G96" s="7">
        <f t="shared" si="17"/>
        <v>150.696</v>
      </c>
    </row>
    <row r="97" spans="1:7" ht="16.5" x14ac:dyDescent="0.3">
      <c r="A97" s="47"/>
      <c r="B97" s="3" t="s">
        <v>10</v>
      </c>
      <c r="C97" s="2" t="s">
        <v>32</v>
      </c>
      <c r="D97" s="2">
        <v>59.52</v>
      </c>
      <c r="E97" s="5">
        <f t="shared" si="16"/>
        <v>640.67327999999998</v>
      </c>
      <c r="F97" s="7">
        <v>14</v>
      </c>
      <c r="G97" s="7">
        <f t="shared" si="17"/>
        <v>150.696</v>
      </c>
    </row>
    <row r="98" spans="1:7" ht="16.5" x14ac:dyDescent="0.3">
      <c r="A98" s="47"/>
      <c r="B98" s="3" t="s">
        <v>11</v>
      </c>
      <c r="C98" s="2" t="s">
        <v>33</v>
      </c>
      <c r="D98" s="2">
        <v>50.41</v>
      </c>
      <c r="E98" s="5">
        <f t="shared" si="16"/>
        <v>542.61323999999991</v>
      </c>
      <c r="F98" s="6">
        <v>8.7899999999999991</v>
      </c>
      <c r="G98" s="7">
        <f t="shared" si="17"/>
        <v>94.615559999999988</v>
      </c>
    </row>
    <row r="99" spans="1:7" ht="16.5" x14ac:dyDescent="0.3">
      <c r="A99" s="47" t="s">
        <v>27</v>
      </c>
      <c r="B99" s="3">
        <v>1401</v>
      </c>
      <c r="C99" s="2" t="s">
        <v>33</v>
      </c>
      <c r="D99" s="2">
        <v>50.41</v>
      </c>
      <c r="E99" s="5">
        <f t="shared" si="16"/>
        <v>542.61323999999991</v>
      </c>
      <c r="F99" s="6">
        <v>8.7899999999999991</v>
      </c>
      <c r="G99" s="7">
        <f t="shared" si="17"/>
        <v>94.615559999999988</v>
      </c>
    </row>
    <row r="100" spans="1:7" ht="16.5" x14ac:dyDescent="0.3">
      <c r="A100" s="47"/>
      <c r="B100" s="3">
        <v>1402</v>
      </c>
      <c r="C100" s="2" t="s">
        <v>32</v>
      </c>
      <c r="D100" s="2">
        <v>59.52</v>
      </c>
      <c r="E100" s="5">
        <f t="shared" si="16"/>
        <v>640.67327999999998</v>
      </c>
      <c r="F100" s="7">
        <v>14</v>
      </c>
      <c r="G100" s="7">
        <f t="shared" si="17"/>
        <v>150.696</v>
      </c>
    </row>
    <row r="101" spans="1:7" ht="16.5" x14ac:dyDescent="0.3">
      <c r="A101" s="47"/>
      <c r="B101" s="3">
        <v>1403</v>
      </c>
      <c r="C101" s="2" t="s">
        <v>32</v>
      </c>
      <c r="D101" s="2">
        <v>59.52</v>
      </c>
      <c r="E101" s="5">
        <f t="shared" si="16"/>
        <v>640.67327999999998</v>
      </c>
      <c r="F101" s="7">
        <v>14</v>
      </c>
      <c r="G101" s="7">
        <f t="shared" si="17"/>
        <v>150.696</v>
      </c>
    </row>
    <row r="102" spans="1:7" ht="16.5" x14ac:dyDescent="0.3">
      <c r="A102" s="47"/>
      <c r="B102" s="3">
        <v>1406</v>
      </c>
      <c r="C102" s="2" t="s">
        <v>32</v>
      </c>
      <c r="D102" s="2">
        <v>59.52</v>
      </c>
      <c r="E102" s="5">
        <f t="shared" si="16"/>
        <v>640.67327999999998</v>
      </c>
      <c r="F102" s="7">
        <v>14</v>
      </c>
      <c r="G102" s="7">
        <f t="shared" si="17"/>
        <v>150.696</v>
      </c>
    </row>
    <row r="103" spans="1:7" ht="16.5" x14ac:dyDescent="0.3">
      <c r="A103" s="47"/>
      <c r="B103" s="3">
        <v>1407</v>
      </c>
      <c r="C103" s="2" t="s">
        <v>32</v>
      </c>
      <c r="D103" s="2">
        <v>59.52</v>
      </c>
      <c r="E103" s="5">
        <f t="shared" si="16"/>
        <v>640.67327999999998</v>
      </c>
      <c r="F103" s="7">
        <v>14</v>
      </c>
      <c r="G103" s="7">
        <f t="shared" si="17"/>
        <v>150.696</v>
      </c>
    </row>
    <row r="104" spans="1:7" ht="16.5" x14ac:dyDescent="0.3">
      <c r="A104" s="47"/>
      <c r="B104" s="3">
        <v>1408</v>
      </c>
      <c r="C104" s="2" t="s">
        <v>33</v>
      </c>
      <c r="D104" s="2">
        <v>50.41</v>
      </c>
      <c r="E104" s="5">
        <f t="shared" si="16"/>
        <v>542.61323999999991</v>
      </c>
      <c r="F104" s="6">
        <v>8.7899999999999991</v>
      </c>
      <c r="G104" s="7">
        <f t="shared" si="17"/>
        <v>94.615559999999988</v>
      </c>
    </row>
    <row r="105" spans="1:7" x14ac:dyDescent="0.25">
      <c r="D105">
        <f>SUM(D3:D104)</f>
        <v>5784.1000000000058</v>
      </c>
      <c r="E105">
        <f t="shared" ref="E105:G105" si="18">SUM(E3:E104)</f>
        <v>62260.05240000003</v>
      </c>
      <c r="F105">
        <f t="shared" si="18"/>
        <v>1463.9999999999998</v>
      </c>
      <c r="G105">
        <f t="shared" si="18"/>
        <v>15758.496000000001</v>
      </c>
    </row>
  </sheetData>
  <mergeCells count="15">
    <mergeCell ref="A35:A42"/>
    <mergeCell ref="A1:G1"/>
    <mergeCell ref="A3:A10"/>
    <mergeCell ref="A11:A18"/>
    <mergeCell ref="A19:A26"/>
    <mergeCell ref="A27:A34"/>
    <mergeCell ref="A87:A92"/>
    <mergeCell ref="A93:A98"/>
    <mergeCell ref="A99:A104"/>
    <mergeCell ref="A43:A50"/>
    <mergeCell ref="A51:A58"/>
    <mergeCell ref="A59:A66"/>
    <mergeCell ref="A67:A74"/>
    <mergeCell ref="A75:A80"/>
    <mergeCell ref="A81:A86"/>
  </mergeCells>
  <pageMargins left="0.70866141732283472" right="0.70866141732283472" top="1.4173228346456694" bottom="0.74803149606299213" header="0.31496062992125984" footer="0.31496062992125984"/>
  <pageSetup scale="90" orientation="portrait" r:id="rId1"/>
  <headerFooter differentFirst="1">
    <firstHeader xml:space="preserve">&amp;C&amp;20Silverglades Infrastructure Private Limited&amp;12Regd.Office : 404, Nirmal Tower, 26 Barakhamba Road, New Delhi-110001 Company CIN :- U45201DL2005PTC138897E-mail : cs@silverglades.com Ph. No.:- 011-41059896 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74" zoomScale="85" zoomScaleNormal="85" workbookViewId="0">
      <selection activeCell="C104" sqref="C104"/>
    </sheetView>
  </sheetViews>
  <sheetFormatPr defaultRowHeight="15.75" x14ac:dyDescent="0.25"/>
  <cols>
    <col min="1" max="1" width="19.625" customWidth="1"/>
    <col min="2" max="2" width="14.125" customWidth="1"/>
    <col min="3" max="3" width="24.125" customWidth="1"/>
    <col min="4" max="4" width="23.25" customWidth="1"/>
    <col min="5" max="5" width="12.125" customWidth="1"/>
    <col min="6" max="6" width="12.625" customWidth="1"/>
    <col min="7" max="7" width="15.625" customWidth="1"/>
    <col min="8" max="8" width="11.5" customWidth="1"/>
  </cols>
  <sheetData>
    <row r="1" spans="1:7" ht="26.25" x14ac:dyDescent="0.25">
      <c r="A1" s="51" t="s">
        <v>49</v>
      </c>
      <c r="B1" s="51"/>
      <c r="C1" s="51"/>
      <c r="D1" s="51"/>
      <c r="E1" s="51"/>
      <c r="F1" s="51"/>
      <c r="G1" s="51"/>
    </row>
    <row r="2" spans="1:7" ht="47.25" x14ac:dyDescent="0.25">
      <c r="A2" s="26" t="s">
        <v>0</v>
      </c>
      <c r="B2" s="26" t="s">
        <v>1</v>
      </c>
      <c r="C2" s="27" t="s">
        <v>2</v>
      </c>
      <c r="D2" s="28" t="s">
        <v>12</v>
      </c>
      <c r="E2" s="28" t="s">
        <v>3</v>
      </c>
      <c r="F2" s="28" t="s">
        <v>13</v>
      </c>
      <c r="G2" s="28" t="s">
        <v>14</v>
      </c>
    </row>
    <row r="3" spans="1:7" ht="16.5" x14ac:dyDescent="0.3">
      <c r="A3" s="47" t="s">
        <v>16</v>
      </c>
      <c r="B3" s="3">
        <v>101</v>
      </c>
      <c r="C3" s="2" t="s">
        <v>29</v>
      </c>
      <c r="D3" s="2">
        <v>50.41</v>
      </c>
      <c r="E3" s="5">
        <f t="shared" ref="E3:E66" si="0">D3*10.764</f>
        <v>542.61323999999991</v>
      </c>
      <c r="F3" s="6">
        <v>8.7899999999999991</v>
      </c>
      <c r="G3" s="7">
        <f t="shared" ref="G3:G66" si="1">F3*10.764</f>
        <v>94.615559999999988</v>
      </c>
    </row>
    <row r="4" spans="1:7" ht="16.5" x14ac:dyDescent="0.3">
      <c r="A4" s="47"/>
      <c r="B4" s="3">
        <v>102</v>
      </c>
      <c r="C4" s="2" t="s">
        <v>28</v>
      </c>
      <c r="D4" s="2">
        <v>59.52</v>
      </c>
      <c r="E4" s="5">
        <f t="shared" si="0"/>
        <v>640.67327999999998</v>
      </c>
      <c r="F4" s="7">
        <v>45.64</v>
      </c>
      <c r="G4" s="7">
        <f t="shared" si="1"/>
        <v>491.26895999999999</v>
      </c>
    </row>
    <row r="5" spans="1:7" ht="16.5" x14ac:dyDescent="0.3">
      <c r="A5" s="47"/>
      <c r="B5" s="3">
        <v>103</v>
      </c>
      <c r="C5" s="2" t="s">
        <v>28</v>
      </c>
      <c r="D5" s="2">
        <v>59.52</v>
      </c>
      <c r="E5" s="5">
        <f t="shared" si="0"/>
        <v>640.67327999999998</v>
      </c>
      <c r="F5" s="7">
        <v>45.64</v>
      </c>
      <c r="G5" s="7">
        <f t="shared" si="1"/>
        <v>491.26895999999999</v>
      </c>
    </row>
    <row r="6" spans="1:7" ht="16.5" x14ac:dyDescent="0.3">
      <c r="A6" s="47"/>
      <c r="B6" s="3">
        <v>104</v>
      </c>
      <c r="C6" s="2" t="s">
        <v>30</v>
      </c>
      <c r="D6" s="1">
        <v>57.75</v>
      </c>
      <c r="E6" s="5">
        <f>D6*10.764</f>
        <v>621.62099999999998</v>
      </c>
      <c r="F6" s="6">
        <v>22.36</v>
      </c>
      <c r="G6" s="7">
        <f>F6*10.764</f>
        <v>240.68303999999998</v>
      </c>
    </row>
    <row r="7" spans="1:7" ht="16.5" x14ac:dyDescent="0.3">
      <c r="A7" s="47"/>
      <c r="B7" s="3">
        <v>105</v>
      </c>
      <c r="C7" s="2" t="s">
        <v>30</v>
      </c>
      <c r="D7" s="1">
        <v>57.75</v>
      </c>
      <c r="E7" s="5">
        <f>D7*10.764</f>
        <v>621.62099999999998</v>
      </c>
      <c r="F7" s="6">
        <v>22.36</v>
      </c>
      <c r="G7" s="7">
        <f>F7*10.764</f>
        <v>240.68303999999998</v>
      </c>
    </row>
    <row r="8" spans="1:7" ht="16.5" x14ac:dyDescent="0.3">
      <c r="A8" s="47"/>
      <c r="B8" s="3">
        <v>106</v>
      </c>
      <c r="C8" s="2" t="s">
        <v>28</v>
      </c>
      <c r="D8" s="2">
        <v>59.52</v>
      </c>
      <c r="E8" s="5">
        <f t="shared" si="0"/>
        <v>640.67327999999998</v>
      </c>
      <c r="F8" s="7">
        <v>45.64</v>
      </c>
      <c r="G8" s="7">
        <f t="shared" si="1"/>
        <v>491.26895999999999</v>
      </c>
    </row>
    <row r="9" spans="1:7" ht="16.5" x14ac:dyDescent="0.3">
      <c r="A9" s="47"/>
      <c r="B9" s="3">
        <v>107</v>
      </c>
      <c r="C9" s="2" t="s">
        <v>28</v>
      </c>
      <c r="D9" s="2">
        <v>59.52</v>
      </c>
      <c r="E9" s="5">
        <f t="shared" si="0"/>
        <v>640.67327999999998</v>
      </c>
      <c r="F9" s="7">
        <v>45.64</v>
      </c>
      <c r="G9" s="7">
        <f t="shared" si="1"/>
        <v>491.26895999999999</v>
      </c>
    </row>
    <row r="10" spans="1:7" ht="16.5" x14ac:dyDescent="0.3">
      <c r="A10" s="47"/>
      <c r="B10" s="3">
        <v>108</v>
      </c>
      <c r="C10" s="2" t="s">
        <v>29</v>
      </c>
      <c r="D10" s="2">
        <v>50.41</v>
      </c>
      <c r="E10" s="5">
        <f t="shared" si="0"/>
        <v>542.61323999999991</v>
      </c>
      <c r="F10" s="6">
        <v>8.7899999999999991</v>
      </c>
      <c r="G10" s="7">
        <f t="shared" si="1"/>
        <v>94.615559999999988</v>
      </c>
    </row>
    <row r="11" spans="1:7" ht="16.5" x14ac:dyDescent="0.3">
      <c r="A11" s="47" t="s">
        <v>17</v>
      </c>
      <c r="B11" s="3">
        <v>201</v>
      </c>
      <c r="C11" s="2" t="s">
        <v>33</v>
      </c>
      <c r="D11" s="2">
        <v>50.41</v>
      </c>
      <c r="E11" s="5">
        <f t="shared" si="0"/>
        <v>542.61323999999991</v>
      </c>
      <c r="F11" s="6">
        <v>8.7899999999999991</v>
      </c>
      <c r="G11" s="7">
        <f t="shared" si="1"/>
        <v>94.615559999999988</v>
      </c>
    </row>
    <row r="12" spans="1:7" ht="16.5" x14ac:dyDescent="0.3">
      <c r="A12" s="47"/>
      <c r="B12" s="3">
        <v>202</v>
      </c>
      <c r="C12" s="2" t="s">
        <v>32</v>
      </c>
      <c r="D12" s="2">
        <v>59.52</v>
      </c>
      <c r="E12" s="5">
        <f t="shared" si="0"/>
        <v>640.67327999999998</v>
      </c>
      <c r="F12" s="7">
        <v>14</v>
      </c>
      <c r="G12" s="7">
        <f t="shared" si="1"/>
        <v>150.696</v>
      </c>
    </row>
    <row r="13" spans="1:7" ht="16.5" x14ac:dyDescent="0.3">
      <c r="A13" s="47"/>
      <c r="B13" s="3">
        <v>203</v>
      </c>
      <c r="C13" s="2" t="s">
        <v>32</v>
      </c>
      <c r="D13" s="2">
        <v>59.52</v>
      </c>
      <c r="E13" s="5">
        <f t="shared" si="0"/>
        <v>640.67327999999998</v>
      </c>
      <c r="F13" s="7">
        <v>14</v>
      </c>
      <c r="G13" s="7">
        <f t="shared" si="1"/>
        <v>150.696</v>
      </c>
    </row>
    <row r="14" spans="1:7" ht="16.5" x14ac:dyDescent="0.3">
      <c r="A14" s="47"/>
      <c r="B14" s="3">
        <v>204</v>
      </c>
      <c r="C14" s="2" t="s">
        <v>31</v>
      </c>
      <c r="D14" s="1">
        <v>57.75</v>
      </c>
      <c r="E14" s="5">
        <f t="shared" si="0"/>
        <v>621.62099999999998</v>
      </c>
      <c r="F14" s="6">
        <v>9.1999999999999993</v>
      </c>
      <c r="G14" s="7">
        <f t="shared" si="1"/>
        <v>99.02879999999999</v>
      </c>
    </row>
    <row r="15" spans="1:7" ht="16.5" x14ac:dyDescent="0.3">
      <c r="A15" s="47"/>
      <c r="B15" s="3">
        <v>205</v>
      </c>
      <c r="C15" s="2" t="s">
        <v>31</v>
      </c>
      <c r="D15" s="1">
        <v>57.75</v>
      </c>
      <c r="E15" s="5">
        <f t="shared" si="0"/>
        <v>621.62099999999998</v>
      </c>
      <c r="F15" s="6">
        <v>9.1999999999999993</v>
      </c>
      <c r="G15" s="7">
        <f t="shared" si="1"/>
        <v>99.02879999999999</v>
      </c>
    </row>
    <row r="16" spans="1:7" ht="16.5" x14ac:dyDescent="0.3">
      <c r="A16" s="47"/>
      <c r="B16" s="3">
        <v>206</v>
      </c>
      <c r="C16" s="2" t="s">
        <v>32</v>
      </c>
      <c r="D16" s="2">
        <v>59.52</v>
      </c>
      <c r="E16" s="5">
        <f t="shared" si="0"/>
        <v>640.67327999999998</v>
      </c>
      <c r="F16" s="7">
        <v>14</v>
      </c>
      <c r="G16" s="7">
        <f t="shared" si="1"/>
        <v>150.696</v>
      </c>
    </row>
    <row r="17" spans="1:7" ht="16.5" x14ac:dyDescent="0.3">
      <c r="A17" s="47"/>
      <c r="B17" s="3">
        <v>207</v>
      </c>
      <c r="C17" s="2" t="s">
        <v>32</v>
      </c>
      <c r="D17" s="2">
        <v>59.52</v>
      </c>
      <c r="E17" s="5">
        <f t="shared" si="0"/>
        <v>640.67327999999998</v>
      </c>
      <c r="F17" s="7">
        <v>14</v>
      </c>
      <c r="G17" s="7">
        <f t="shared" si="1"/>
        <v>150.696</v>
      </c>
    </row>
    <row r="18" spans="1:7" ht="16.5" x14ac:dyDescent="0.3">
      <c r="A18" s="47"/>
      <c r="B18" s="3">
        <v>208</v>
      </c>
      <c r="C18" s="2" t="s">
        <v>33</v>
      </c>
      <c r="D18" s="2">
        <v>50.41</v>
      </c>
      <c r="E18" s="5">
        <f t="shared" si="0"/>
        <v>542.61323999999991</v>
      </c>
      <c r="F18" s="6">
        <v>8.7899999999999991</v>
      </c>
      <c r="G18" s="7">
        <f t="shared" si="1"/>
        <v>94.615559999999988</v>
      </c>
    </row>
    <row r="19" spans="1:7" ht="16.5" x14ac:dyDescent="0.3">
      <c r="A19" s="47" t="s">
        <v>18</v>
      </c>
      <c r="B19" s="3">
        <v>301</v>
      </c>
      <c r="C19" s="2" t="s">
        <v>33</v>
      </c>
      <c r="D19" s="2">
        <v>50.41</v>
      </c>
      <c r="E19" s="5">
        <f t="shared" si="0"/>
        <v>542.61323999999991</v>
      </c>
      <c r="F19" s="6">
        <v>8.7899999999999991</v>
      </c>
      <c r="G19" s="7">
        <f t="shared" si="1"/>
        <v>94.615559999999988</v>
      </c>
    </row>
    <row r="20" spans="1:7" ht="16.5" x14ac:dyDescent="0.3">
      <c r="A20" s="47"/>
      <c r="B20" s="3">
        <v>302</v>
      </c>
      <c r="C20" s="2" t="s">
        <v>32</v>
      </c>
      <c r="D20" s="2">
        <v>59.52</v>
      </c>
      <c r="E20" s="5">
        <f t="shared" si="0"/>
        <v>640.67327999999998</v>
      </c>
      <c r="F20" s="7">
        <v>14</v>
      </c>
      <c r="G20" s="7">
        <f t="shared" si="1"/>
        <v>150.696</v>
      </c>
    </row>
    <row r="21" spans="1:7" ht="16.5" x14ac:dyDescent="0.3">
      <c r="A21" s="47"/>
      <c r="B21" s="3">
        <v>303</v>
      </c>
      <c r="C21" s="2" t="s">
        <v>32</v>
      </c>
      <c r="D21" s="2">
        <v>59.52</v>
      </c>
      <c r="E21" s="5">
        <f t="shared" si="0"/>
        <v>640.67327999999998</v>
      </c>
      <c r="F21" s="7">
        <v>14</v>
      </c>
      <c r="G21" s="7">
        <f t="shared" si="1"/>
        <v>150.696</v>
      </c>
    </row>
    <row r="22" spans="1:7" ht="16.5" x14ac:dyDescent="0.3">
      <c r="A22" s="47"/>
      <c r="B22" s="3">
        <v>304</v>
      </c>
      <c r="C22" s="2" t="s">
        <v>31</v>
      </c>
      <c r="D22" s="1">
        <v>57.75</v>
      </c>
      <c r="E22" s="5">
        <f t="shared" si="0"/>
        <v>621.62099999999998</v>
      </c>
      <c r="F22" s="6">
        <v>9.1999999999999993</v>
      </c>
      <c r="G22" s="7">
        <f t="shared" si="1"/>
        <v>99.02879999999999</v>
      </c>
    </row>
    <row r="23" spans="1:7" ht="16.5" x14ac:dyDescent="0.3">
      <c r="A23" s="47"/>
      <c r="B23" s="3">
        <v>305</v>
      </c>
      <c r="C23" s="2" t="s">
        <v>31</v>
      </c>
      <c r="D23" s="1">
        <v>57.75</v>
      </c>
      <c r="E23" s="5">
        <f t="shared" si="0"/>
        <v>621.62099999999998</v>
      </c>
      <c r="F23" s="6">
        <v>9.1999999999999993</v>
      </c>
      <c r="G23" s="7">
        <f t="shared" si="1"/>
        <v>99.02879999999999</v>
      </c>
    </row>
    <row r="24" spans="1:7" ht="16.5" x14ac:dyDescent="0.3">
      <c r="A24" s="47"/>
      <c r="B24" s="3">
        <v>306</v>
      </c>
      <c r="C24" s="2" t="s">
        <v>32</v>
      </c>
      <c r="D24" s="2">
        <v>59.52</v>
      </c>
      <c r="E24" s="5">
        <f t="shared" si="0"/>
        <v>640.67327999999998</v>
      </c>
      <c r="F24" s="7">
        <v>14</v>
      </c>
      <c r="G24" s="7">
        <f t="shared" si="1"/>
        <v>150.696</v>
      </c>
    </row>
    <row r="25" spans="1:7" ht="16.5" x14ac:dyDescent="0.3">
      <c r="A25" s="47"/>
      <c r="B25" s="3">
        <v>307</v>
      </c>
      <c r="C25" s="2" t="s">
        <v>32</v>
      </c>
      <c r="D25" s="2">
        <v>59.52</v>
      </c>
      <c r="E25" s="5">
        <f t="shared" si="0"/>
        <v>640.67327999999998</v>
      </c>
      <c r="F25" s="7">
        <v>14</v>
      </c>
      <c r="G25" s="7">
        <f t="shared" si="1"/>
        <v>150.696</v>
      </c>
    </row>
    <row r="26" spans="1:7" ht="16.5" x14ac:dyDescent="0.3">
      <c r="A26" s="47"/>
      <c r="B26" s="3">
        <v>308</v>
      </c>
      <c r="C26" s="2" t="s">
        <v>33</v>
      </c>
      <c r="D26" s="2">
        <v>50.41</v>
      </c>
      <c r="E26" s="5">
        <f t="shared" si="0"/>
        <v>542.61323999999991</v>
      </c>
      <c r="F26" s="6">
        <v>8.7899999999999991</v>
      </c>
      <c r="G26" s="7">
        <f t="shared" si="1"/>
        <v>94.615559999999988</v>
      </c>
    </row>
    <row r="27" spans="1:7" ht="16.5" x14ac:dyDescent="0.3">
      <c r="A27" s="47" t="s">
        <v>19</v>
      </c>
      <c r="B27" s="3">
        <v>401</v>
      </c>
      <c r="C27" s="2" t="s">
        <v>33</v>
      </c>
      <c r="D27" s="2">
        <v>50.41</v>
      </c>
      <c r="E27" s="5">
        <f t="shared" si="0"/>
        <v>542.61323999999991</v>
      </c>
      <c r="F27" s="6">
        <v>8.7899999999999991</v>
      </c>
      <c r="G27" s="7">
        <f t="shared" si="1"/>
        <v>94.615559999999988</v>
      </c>
    </row>
    <row r="28" spans="1:7" ht="16.5" x14ac:dyDescent="0.3">
      <c r="A28" s="47"/>
      <c r="B28" s="3">
        <v>402</v>
      </c>
      <c r="C28" s="2" t="s">
        <v>32</v>
      </c>
      <c r="D28" s="2">
        <v>59.52</v>
      </c>
      <c r="E28" s="5">
        <f t="shared" si="0"/>
        <v>640.67327999999998</v>
      </c>
      <c r="F28" s="7">
        <v>14</v>
      </c>
      <c r="G28" s="7">
        <f t="shared" si="1"/>
        <v>150.696</v>
      </c>
    </row>
    <row r="29" spans="1:7" ht="16.5" x14ac:dyDescent="0.3">
      <c r="A29" s="47"/>
      <c r="B29" s="3">
        <v>403</v>
      </c>
      <c r="C29" s="2" t="s">
        <v>32</v>
      </c>
      <c r="D29" s="2">
        <v>59.52</v>
      </c>
      <c r="E29" s="5">
        <f t="shared" si="0"/>
        <v>640.67327999999998</v>
      </c>
      <c r="F29" s="7">
        <v>14</v>
      </c>
      <c r="G29" s="7">
        <f t="shared" si="1"/>
        <v>150.696</v>
      </c>
    </row>
    <row r="30" spans="1:7" ht="16.5" x14ac:dyDescent="0.3">
      <c r="A30" s="47"/>
      <c r="B30" s="3">
        <v>404</v>
      </c>
      <c r="C30" s="2" t="s">
        <v>31</v>
      </c>
      <c r="D30" s="1">
        <v>57.75</v>
      </c>
      <c r="E30" s="5">
        <f t="shared" si="0"/>
        <v>621.62099999999998</v>
      </c>
      <c r="F30" s="6">
        <v>9.1999999999999993</v>
      </c>
      <c r="G30" s="7">
        <f t="shared" si="1"/>
        <v>99.02879999999999</v>
      </c>
    </row>
    <row r="31" spans="1:7" ht="16.5" x14ac:dyDescent="0.3">
      <c r="A31" s="47"/>
      <c r="B31" s="3">
        <v>405</v>
      </c>
      <c r="C31" s="2" t="s">
        <v>31</v>
      </c>
      <c r="D31" s="1">
        <v>57.75</v>
      </c>
      <c r="E31" s="5">
        <f t="shared" si="0"/>
        <v>621.62099999999998</v>
      </c>
      <c r="F31" s="6">
        <v>9.1999999999999993</v>
      </c>
      <c r="G31" s="7">
        <f t="shared" si="1"/>
        <v>99.02879999999999</v>
      </c>
    </row>
    <row r="32" spans="1:7" ht="16.5" x14ac:dyDescent="0.3">
      <c r="A32" s="47"/>
      <c r="B32" s="3">
        <v>406</v>
      </c>
      <c r="C32" s="2" t="s">
        <v>32</v>
      </c>
      <c r="D32" s="2">
        <v>59.52</v>
      </c>
      <c r="E32" s="5">
        <f t="shared" si="0"/>
        <v>640.67327999999998</v>
      </c>
      <c r="F32" s="7">
        <v>14</v>
      </c>
      <c r="G32" s="7">
        <f t="shared" si="1"/>
        <v>150.696</v>
      </c>
    </row>
    <row r="33" spans="1:7" ht="16.5" x14ac:dyDescent="0.3">
      <c r="A33" s="47"/>
      <c r="B33" s="3">
        <v>407</v>
      </c>
      <c r="C33" s="2" t="s">
        <v>32</v>
      </c>
      <c r="D33" s="2">
        <v>59.52</v>
      </c>
      <c r="E33" s="5">
        <f t="shared" si="0"/>
        <v>640.67327999999998</v>
      </c>
      <c r="F33" s="7">
        <v>14</v>
      </c>
      <c r="G33" s="7">
        <f t="shared" si="1"/>
        <v>150.696</v>
      </c>
    </row>
    <row r="34" spans="1:7" ht="16.5" x14ac:dyDescent="0.3">
      <c r="A34" s="47"/>
      <c r="B34" s="3">
        <v>408</v>
      </c>
      <c r="C34" s="2" t="s">
        <v>33</v>
      </c>
      <c r="D34" s="2">
        <v>50.41</v>
      </c>
      <c r="E34" s="5">
        <f t="shared" si="0"/>
        <v>542.61323999999991</v>
      </c>
      <c r="F34" s="6">
        <v>8.7899999999999991</v>
      </c>
      <c r="G34" s="7">
        <f t="shared" si="1"/>
        <v>94.615559999999988</v>
      </c>
    </row>
    <row r="35" spans="1:7" ht="16.5" x14ac:dyDescent="0.3">
      <c r="A35" s="47" t="s">
        <v>20</v>
      </c>
      <c r="B35" s="3">
        <v>501</v>
      </c>
      <c r="C35" s="2" t="s">
        <v>33</v>
      </c>
      <c r="D35" s="2">
        <v>50.41</v>
      </c>
      <c r="E35" s="5">
        <f t="shared" si="0"/>
        <v>542.61323999999991</v>
      </c>
      <c r="F35" s="6">
        <v>8.7899999999999991</v>
      </c>
      <c r="G35" s="7">
        <f t="shared" si="1"/>
        <v>94.615559999999988</v>
      </c>
    </row>
    <row r="36" spans="1:7" ht="16.5" x14ac:dyDescent="0.3">
      <c r="A36" s="47"/>
      <c r="B36" s="3">
        <v>502</v>
      </c>
      <c r="C36" s="2" t="s">
        <v>32</v>
      </c>
      <c r="D36" s="2">
        <v>59.52</v>
      </c>
      <c r="E36" s="5">
        <f t="shared" si="0"/>
        <v>640.67327999999998</v>
      </c>
      <c r="F36" s="7">
        <v>14</v>
      </c>
      <c r="G36" s="7">
        <f t="shared" si="1"/>
        <v>150.696</v>
      </c>
    </row>
    <row r="37" spans="1:7" ht="16.5" x14ac:dyDescent="0.3">
      <c r="A37" s="47"/>
      <c r="B37" s="3">
        <v>503</v>
      </c>
      <c r="C37" s="2" t="s">
        <v>32</v>
      </c>
      <c r="D37" s="2">
        <v>59.52</v>
      </c>
      <c r="E37" s="5">
        <f t="shared" si="0"/>
        <v>640.67327999999998</v>
      </c>
      <c r="F37" s="7">
        <v>14</v>
      </c>
      <c r="G37" s="7">
        <f t="shared" si="1"/>
        <v>150.696</v>
      </c>
    </row>
    <row r="38" spans="1:7" ht="16.5" x14ac:dyDescent="0.3">
      <c r="A38" s="47"/>
      <c r="B38" s="3">
        <v>504</v>
      </c>
      <c r="C38" s="2" t="s">
        <v>31</v>
      </c>
      <c r="D38" s="1">
        <v>57.75</v>
      </c>
      <c r="E38" s="5">
        <f t="shared" si="0"/>
        <v>621.62099999999998</v>
      </c>
      <c r="F38" s="6">
        <v>9.1999999999999993</v>
      </c>
      <c r="G38" s="7">
        <f t="shared" si="1"/>
        <v>99.02879999999999</v>
      </c>
    </row>
    <row r="39" spans="1:7" ht="16.5" x14ac:dyDescent="0.3">
      <c r="A39" s="47"/>
      <c r="B39" s="3">
        <v>505</v>
      </c>
      <c r="C39" s="2" t="s">
        <v>31</v>
      </c>
      <c r="D39" s="1">
        <v>57.75</v>
      </c>
      <c r="E39" s="5">
        <f t="shared" si="0"/>
        <v>621.62099999999998</v>
      </c>
      <c r="F39" s="6">
        <v>9.1999999999999993</v>
      </c>
      <c r="G39" s="7">
        <f t="shared" si="1"/>
        <v>99.02879999999999</v>
      </c>
    </row>
    <row r="40" spans="1:7" ht="16.5" x14ac:dyDescent="0.3">
      <c r="A40" s="47"/>
      <c r="B40" s="3">
        <v>506</v>
      </c>
      <c r="C40" s="2" t="s">
        <v>32</v>
      </c>
      <c r="D40" s="2">
        <v>59.52</v>
      </c>
      <c r="E40" s="5">
        <f t="shared" si="0"/>
        <v>640.67327999999998</v>
      </c>
      <c r="F40" s="7">
        <v>14</v>
      </c>
      <c r="G40" s="7">
        <f t="shared" si="1"/>
        <v>150.696</v>
      </c>
    </row>
    <row r="41" spans="1:7" ht="16.5" x14ac:dyDescent="0.3">
      <c r="A41" s="47"/>
      <c r="B41" s="3">
        <v>507</v>
      </c>
      <c r="C41" s="2" t="s">
        <v>32</v>
      </c>
      <c r="D41" s="2">
        <v>59.52</v>
      </c>
      <c r="E41" s="5">
        <f t="shared" si="0"/>
        <v>640.67327999999998</v>
      </c>
      <c r="F41" s="7">
        <v>14</v>
      </c>
      <c r="G41" s="7">
        <f t="shared" si="1"/>
        <v>150.696</v>
      </c>
    </row>
    <row r="42" spans="1:7" ht="16.5" x14ac:dyDescent="0.3">
      <c r="A42" s="47"/>
      <c r="B42" s="3">
        <v>508</v>
      </c>
      <c r="C42" s="2" t="s">
        <v>33</v>
      </c>
      <c r="D42" s="2">
        <v>50.41</v>
      </c>
      <c r="E42" s="5">
        <f t="shared" si="0"/>
        <v>542.61323999999991</v>
      </c>
      <c r="F42" s="6">
        <v>8.7899999999999991</v>
      </c>
      <c r="G42" s="7">
        <f t="shared" si="1"/>
        <v>94.615559999999988</v>
      </c>
    </row>
    <row r="43" spans="1:7" ht="16.5" x14ac:dyDescent="0.3">
      <c r="A43" s="47" t="s">
        <v>21</v>
      </c>
      <c r="B43" s="3">
        <v>601</v>
      </c>
      <c r="C43" s="2" t="s">
        <v>33</v>
      </c>
      <c r="D43" s="2">
        <v>50.41</v>
      </c>
      <c r="E43" s="5">
        <f t="shared" si="0"/>
        <v>542.61323999999991</v>
      </c>
      <c r="F43" s="6">
        <v>8.7899999999999991</v>
      </c>
      <c r="G43" s="7">
        <f t="shared" si="1"/>
        <v>94.615559999999988</v>
      </c>
    </row>
    <row r="44" spans="1:7" ht="16.5" x14ac:dyDescent="0.3">
      <c r="A44" s="47"/>
      <c r="B44" s="3">
        <v>602</v>
      </c>
      <c r="C44" s="2" t="s">
        <v>32</v>
      </c>
      <c r="D44" s="2">
        <v>59.52</v>
      </c>
      <c r="E44" s="5">
        <f t="shared" si="0"/>
        <v>640.67327999999998</v>
      </c>
      <c r="F44" s="7">
        <v>14</v>
      </c>
      <c r="G44" s="7">
        <f t="shared" si="1"/>
        <v>150.696</v>
      </c>
    </row>
    <row r="45" spans="1:7" ht="16.5" x14ac:dyDescent="0.3">
      <c r="A45" s="47"/>
      <c r="B45" s="3">
        <v>603</v>
      </c>
      <c r="C45" s="2" t="s">
        <v>32</v>
      </c>
      <c r="D45" s="2">
        <v>59.52</v>
      </c>
      <c r="E45" s="5">
        <f t="shared" si="0"/>
        <v>640.67327999999998</v>
      </c>
      <c r="F45" s="7">
        <v>14</v>
      </c>
      <c r="G45" s="7">
        <f t="shared" si="1"/>
        <v>150.696</v>
      </c>
    </row>
    <row r="46" spans="1:7" ht="16.5" x14ac:dyDescent="0.3">
      <c r="A46" s="47"/>
      <c r="B46" s="3">
        <v>604</v>
      </c>
      <c r="C46" s="2" t="s">
        <v>31</v>
      </c>
      <c r="D46" s="1">
        <v>57.75</v>
      </c>
      <c r="E46" s="5">
        <f t="shared" si="0"/>
        <v>621.62099999999998</v>
      </c>
      <c r="F46" s="6">
        <v>9.1999999999999993</v>
      </c>
      <c r="G46" s="7">
        <f t="shared" si="1"/>
        <v>99.02879999999999</v>
      </c>
    </row>
    <row r="47" spans="1:7" ht="16.5" x14ac:dyDescent="0.3">
      <c r="A47" s="47"/>
      <c r="B47" s="3">
        <v>605</v>
      </c>
      <c r="C47" s="2" t="s">
        <v>31</v>
      </c>
      <c r="D47" s="1">
        <v>57.75</v>
      </c>
      <c r="E47" s="5">
        <f t="shared" si="0"/>
        <v>621.62099999999998</v>
      </c>
      <c r="F47" s="6">
        <v>9.1999999999999993</v>
      </c>
      <c r="G47" s="7">
        <f t="shared" si="1"/>
        <v>99.02879999999999</v>
      </c>
    </row>
    <row r="48" spans="1:7" ht="16.5" x14ac:dyDescent="0.3">
      <c r="A48" s="47"/>
      <c r="B48" s="3">
        <v>606</v>
      </c>
      <c r="C48" s="2" t="s">
        <v>32</v>
      </c>
      <c r="D48" s="2">
        <v>59.52</v>
      </c>
      <c r="E48" s="5">
        <f t="shared" si="0"/>
        <v>640.67327999999998</v>
      </c>
      <c r="F48" s="7">
        <v>14</v>
      </c>
      <c r="G48" s="7">
        <f t="shared" si="1"/>
        <v>150.696</v>
      </c>
    </row>
    <row r="49" spans="1:7" ht="16.5" x14ac:dyDescent="0.3">
      <c r="A49" s="47"/>
      <c r="B49" s="3">
        <v>607</v>
      </c>
      <c r="C49" s="2" t="s">
        <v>32</v>
      </c>
      <c r="D49" s="2">
        <v>59.52</v>
      </c>
      <c r="E49" s="5">
        <f t="shared" si="0"/>
        <v>640.67327999999998</v>
      </c>
      <c r="F49" s="7">
        <v>14</v>
      </c>
      <c r="G49" s="7">
        <f t="shared" si="1"/>
        <v>150.696</v>
      </c>
    </row>
    <row r="50" spans="1:7" ht="16.5" x14ac:dyDescent="0.3">
      <c r="A50" s="47"/>
      <c r="B50" s="3">
        <v>608</v>
      </c>
      <c r="C50" s="2" t="s">
        <v>33</v>
      </c>
      <c r="D50" s="2">
        <v>50.41</v>
      </c>
      <c r="E50" s="5">
        <f t="shared" si="0"/>
        <v>542.61323999999991</v>
      </c>
      <c r="F50" s="6">
        <v>8.7899999999999991</v>
      </c>
      <c r="G50" s="7">
        <f t="shared" si="1"/>
        <v>94.615559999999988</v>
      </c>
    </row>
    <row r="51" spans="1:7" ht="16.5" x14ac:dyDescent="0.3">
      <c r="A51" s="47" t="s">
        <v>22</v>
      </c>
      <c r="B51" s="3">
        <v>701</v>
      </c>
      <c r="C51" s="2" t="s">
        <v>33</v>
      </c>
      <c r="D51" s="2">
        <v>50.41</v>
      </c>
      <c r="E51" s="5">
        <f t="shared" si="0"/>
        <v>542.61323999999991</v>
      </c>
      <c r="F51" s="6">
        <v>8.7899999999999991</v>
      </c>
      <c r="G51" s="7">
        <f t="shared" si="1"/>
        <v>94.615559999999988</v>
      </c>
    </row>
    <row r="52" spans="1:7" ht="16.5" x14ac:dyDescent="0.3">
      <c r="A52" s="47"/>
      <c r="B52" s="3">
        <v>702</v>
      </c>
      <c r="C52" s="2" t="s">
        <v>32</v>
      </c>
      <c r="D52" s="2">
        <v>59.52</v>
      </c>
      <c r="E52" s="5">
        <f t="shared" si="0"/>
        <v>640.67327999999998</v>
      </c>
      <c r="F52" s="7">
        <v>14</v>
      </c>
      <c r="G52" s="7">
        <f t="shared" si="1"/>
        <v>150.696</v>
      </c>
    </row>
    <row r="53" spans="1:7" ht="16.5" x14ac:dyDescent="0.3">
      <c r="A53" s="47"/>
      <c r="B53" s="3">
        <v>703</v>
      </c>
      <c r="C53" s="2" t="s">
        <v>32</v>
      </c>
      <c r="D53" s="2">
        <v>59.52</v>
      </c>
      <c r="E53" s="5">
        <f t="shared" si="0"/>
        <v>640.67327999999998</v>
      </c>
      <c r="F53" s="7">
        <v>14</v>
      </c>
      <c r="G53" s="7">
        <f t="shared" si="1"/>
        <v>150.696</v>
      </c>
    </row>
    <row r="54" spans="1:7" ht="16.5" x14ac:dyDescent="0.3">
      <c r="A54" s="47"/>
      <c r="B54" s="3">
        <v>704</v>
      </c>
      <c r="C54" s="2" t="s">
        <v>31</v>
      </c>
      <c r="D54" s="1">
        <v>57.75</v>
      </c>
      <c r="E54" s="5">
        <f t="shared" si="0"/>
        <v>621.62099999999998</v>
      </c>
      <c r="F54" s="6">
        <v>9.1999999999999993</v>
      </c>
      <c r="G54" s="7">
        <f t="shared" si="1"/>
        <v>99.02879999999999</v>
      </c>
    </row>
    <row r="55" spans="1:7" ht="16.5" x14ac:dyDescent="0.3">
      <c r="A55" s="47"/>
      <c r="B55" s="3">
        <v>705</v>
      </c>
      <c r="C55" s="2" t="s">
        <v>31</v>
      </c>
      <c r="D55" s="1">
        <v>57.75</v>
      </c>
      <c r="E55" s="5">
        <f t="shared" si="0"/>
        <v>621.62099999999998</v>
      </c>
      <c r="F55" s="6">
        <v>9.1999999999999993</v>
      </c>
      <c r="G55" s="7">
        <f t="shared" si="1"/>
        <v>99.02879999999999</v>
      </c>
    </row>
    <row r="56" spans="1:7" ht="16.5" x14ac:dyDescent="0.3">
      <c r="A56" s="47"/>
      <c r="B56" s="3">
        <v>706</v>
      </c>
      <c r="C56" s="2" t="s">
        <v>32</v>
      </c>
      <c r="D56" s="2">
        <v>59.52</v>
      </c>
      <c r="E56" s="5">
        <f t="shared" si="0"/>
        <v>640.67327999999998</v>
      </c>
      <c r="F56" s="7">
        <v>14</v>
      </c>
      <c r="G56" s="7">
        <f t="shared" si="1"/>
        <v>150.696</v>
      </c>
    </row>
    <row r="57" spans="1:7" ht="16.5" x14ac:dyDescent="0.3">
      <c r="A57" s="47"/>
      <c r="B57" s="3">
        <v>707</v>
      </c>
      <c r="C57" s="2" t="s">
        <v>32</v>
      </c>
      <c r="D57" s="2">
        <v>59.52</v>
      </c>
      <c r="E57" s="5">
        <f t="shared" si="0"/>
        <v>640.67327999999998</v>
      </c>
      <c r="F57" s="7">
        <v>14</v>
      </c>
      <c r="G57" s="7">
        <f t="shared" si="1"/>
        <v>150.696</v>
      </c>
    </row>
    <row r="58" spans="1:7" ht="16.5" x14ac:dyDescent="0.3">
      <c r="A58" s="47"/>
      <c r="B58" s="3">
        <v>708</v>
      </c>
      <c r="C58" s="2" t="s">
        <v>33</v>
      </c>
      <c r="D58" s="2">
        <v>50.41</v>
      </c>
      <c r="E58" s="5">
        <f t="shared" si="0"/>
        <v>542.61323999999991</v>
      </c>
      <c r="F58" s="6">
        <v>8.7899999999999991</v>
      </c>
      <c r="G58" s="7">
        <f t="shared" si="1"/>
        <v>94.615559999999988</v>
      </c>
    </row>
    <row r="59" spans="1:7" ht="16.5" x14ac:dyDescent="0.3">
      <c r="A59" s="47" t="s">
        <v>34</v>
      </c>
      <c r="B59" s="3">
        <v>801</v>
      </c>
      <c r="C59" s="2" t="s">
        <v>33</v>
      </c>
      <c r="D59" s="2">
        <v>50.41</v>
      </c>
      <c r="E59" s="5">
        <f t="shared" si="0"/>
        <v>542.61323999999991</v>
      </c>
      <c r="F59" s="6">
        <v>8.7899999999999991</v>
      </c>
      <c r="G59" s="7">
        <f t="shared" si="1"/>
        <v>94.615559999999988</v>
      </c>
    </row>
    <row r="60" spans="1:7" ht="16.5" x14ac:dyDescent="0.3">
      <c r="A60" s="47"/>
      <c r="B60" s="3">
        <v>802</v>
      </c>
      <c r="C60" s="2" t="s">
        <v>32</v>
      </c>
      <c r="D60" s="2">
        <v>59.52</v>
      </c>
      <c r="E60" s="5">
        <f t="shared" si="0"/>
        <v>640.67327999999998</v>
      </c>
      <c r="F60" s="7">
        <v>14</v>
      </c>
      <c r="G60" s="7">
        <f t="shared" si="1"/>
        <v>150.696</v>
      </c>
    </row>
    <row r="61" spans="1:7" ht="16.5" x14ac:dyDescent="0.3">
      <c r="A61" s="47"/>
      <c r="B61" s="3">
        <v>803</v>
      </c>
      <c r="C61" s="2" t="s">
        <v>32</v>
      </c>
      <c r="D61" s="2">
        <v>59.52</v>
      </c>
      <c r="E61" s="5">
        <f t="shared" si="0"/>
        <v>640.67327999999998</v>
      </c>
      <c r="F61" s="7">
        <v>14</v>
      </c>
      <c r="G61" s="7">
        <f t="shared" si="1"/>
        <v>150.696</v>
      </c>
    </row>
    <row r="62" spans="1:7" ht="16.5" x14ac:dyDescent="0.3">
      <c r="A62" s="47"/>
      <c r="B62" s="3">
        <v>804</v>
      </c>
      <c r="C62" s="2" t="s">
        <v>31</v>
      </c>
      <c r="D62" s="1">
        <v>57.75</v>
      </c>
      <c r="E62" s="5">
        <f t="shared" si="0"/>
        <v>621.62099999999998</v>
      </c>
      <c r="F62" s="6">
        <v>9.1999999999999993</v>
      </c>
      <c r="G62" s="7">
        <f t="shared" si="1"/>
        <v>99.02879999999999</v>
      </c>
    </row>
    <row r="63" spans="1:7" ht="16.5" x14ac:dyDescent="0.3">
      <c r="A63" s="47"/>
      <c r="B63" s="3">
        <v>805</v>
      </c>
      <c r="C63" s="2" t="s">
        <v>31</v>
      </c>
      <c r="D63" s="1">
        <v>57.75</v>
      </c>
      <c r="E63" s="5">
        <f t="shared" si="0"/>
        <v>621.62099999999998</v>
      </c>
      <c r="F63" s="6">
        <v>9.1999999999999993</v>
      </c>
      <c r="G63" s="7">
        <f t="shared" si="1"/>
        <v>99.02879999999999</v>
      </c>
    </row>
    <row r="64" spans="1:7" ht="16.5" x14ac:dyDescent="0.3">
      <c r="A64" s="47"/>
      <c r="B64" s="3">
        <v>806</v>
      </c>
      <c r="C64" s="2" t="s">
        <v>32</v>
      </c>
      <c r="D64" s="2">
        <v>59.52</v>
      </c>
      <c r="E64" s="5">
        <f t="shared" si="0"/>
        <v>640.67327999999998</v>
      </c>
      <c r="F64" s="7">
        <v>14</v>
      </c>
      <c r="G64" s="7">
        <f t="shared" si="1"/>
        <v>150.696</v>
      </c>
    </row>
    <row r="65" spans="1:7" ht="16.5" x14ac:dyDescent="0.3">
      <c r="A65" s="47"/>
      <c r="B65" s="3">
        <v>807</v>
      </c>
      <c r="C65" s="2" t="s">
        <v>32</v>
      </c>
      <c r="D65" s="2">
        <v>59.52</v>
      </c>
      <c r="E65" s="5">
        <f t="shared" si="0"/>
        <v>640.67327999999998</v>
      </c>
      <c r="F65" s="7">
        <v>14</v>
      </c>
      <c r="G65" s="7">
        <f t="shared" si="1"/>
        <v>150.696</v>
      </c>
    </row>
    <row r="66" spans="1:7" ht="16.5" x14ac:dyDescent="0.3">
      <c r="A66" s="47"/>
      <c r="B66" s="3">
        <v>808</v>
      </c>
      <c r="C66" s="2" t="s">
        <v>33</v>
      </c>
      <c r="D66" s="2">
        <v>50.41</v>
      </c>
      <c r="E66" s="5">
        <f t="shared" si="0"/>
        <v>542.61323999999991</v>
      </c>
      <c r="F66" s="6">
        <v>8.7899999999999991</v>
      </c>
      <c r="G66" s="7">
        <f t="shared" si="1"/>
        <v>94.615559999999988</v>
      </c>
    </row>
    <row r="67" spans="1:7" ht="16.5" x14ac:dyDescent="0.3">
      <c r="A67" s="47" t="s">
        <v>23</v>
      </c>
      <c r="B67" s="3">
        <v>901</v>
      </c>
      <c r="C67" s="2" t="s">
        <v>33</v>
      </c>
      <c r="D67" s="2">
        <v>50.41</v>
      </c>
      <c r="E67" s="5">
        <f t="shared" ref="E67:E104" si="2">D67*10.764</f>
        <v>542.61323999999991</v>
      </c>
      <c r="F67" s="6">
        <v>8.7899999999999991</v>
      </c>
      <c r="G67" s="7">
        <f t="shared" ref="G67:G104" si="3">F67*10.764</f>
        <v>94.615559999999988</v>
      </c>
    </row>
    <row r="68" spans="1:7" ht="16.5" x14ac:dyDescent="0.3">
      <c r="A68" s="47"/>
      <c r="B68" s="3">
        <v>902</v>
      </c>
      <c r="C68" s="2" t="s">
        <v>32</v>
      </c>
      <c r="D68" s="2">
        <v>59.52</v>
      </c>
      <c r="E68" s="5">
        <f t="shared" si="2"/>
        <v>640.67327999999998</v>
      </c>
      <c r="F68" s="7">
        <v>14</v>
      </c>
      <c r="G68" s="7">
        <f t="shared" si="3"/>
        <v>150.696</v>
      </c>
    </row>
    <row r="69" spans="1:7" ht="16.5" x14ac:dyDescent="0.3">
      <c r="A69" s="47"/>
      <c r="B69" s="3">
        <v>903</v>
      </c>
      <c r="C69" s="2" t="s">
        <v>32</v>
      </c>
      <c r="D69" s="2">
        <v>59.52</v>
      </c>
      <c r="E69" s="5">
        <f t="shared" si="2"/>
        <v>640.67327999999998</v>
      </c>
      <c r="F69" s="7">
        <v>14</v>
      </c>
      <c r="G69" s="7">
        <f t="shared" si="3"/>
        <v>150.696</v>
      </c>
    </row>
    <row r="70" spans="1:7" ht="16.5" x14ac:dyDescent="0.3">
      <c r="A70" s="47"/>
      <c r="B70" s="3">
        <v>904</v>
      </c>
      <c r="C70" s="2" t="s">
        <v>31</v>
      </c>
      <c r="D70" s="1">
        <v>57.75</v>
      </c>
      <c r="E70" s="5">
        <f t="shared" si="2"/>
        <v>621.62099999999998</v>
      </c>
      <c r="F70" s="6">
        <v>9.1999999999999993</v>
      </c>
      <c r="G70" s="7">
        <f t="shared" si="3"/>
        <v>99.02879999999999</v>
      </c>
    </row>
    <row r="71" spans="1:7" ht="16.5" x14ac:dyDescent="0.3">
      <c r="A71" s="47"/>
      <c r="B71" s="3">
        <v>905</v>
      </c>
      <c r="C71" s="2" t="s">
        <v>31</v>
      </c>
      <c r="D71" s="1">
        <v>57.75</v>
      </c>
      <c r="E71" s="5">
        <f t="shared" si="2"/>
        <v>621.62099999999998</v>
      </c>
      <c r="F71" s="6">
        <v>9.1999999999999993</v>
      </c>
      <c r="G71" s="7">
        <f t="shared" si="3"/>
        <v>99.02879999999999</v>
      </c>
    </row>
    <row r="72" spans="1:7" ht="16.5" x14ac:dyDescent="0.3">
      <c r="A72" s="47"/>
      <c r="B72" s="3">
        <v>906</v>
      </c>
      <c r="C72" s="2" t="s">
        <v>32</v>
      </c>
      <c r="D72" s="2">
        <v>59.52</v>
      </c>
      <c r="E72" s="5">
        <f t="shared" si="2"/>
        <v>640.67327999999998</v>
      </c>
      <c r="F72" s="7">
        <v>14</v>
      </c>
      <c r="G72" s="7">
        <f t="shared" si="3"/>
        <v>150.696</v>
      </c>
    </row>
    <row r="73" spans="1:7" ht="20.25" customHeight="1" x14ac:dyDescent="0.3">
      <c r="A73" s="47"/>
      <c r="B73" s="3">
        <v>907</v>
      </c>
      <c r="C73" s="2" t="s">
        <v>32</v>
      </c>
      <c r="D73" s="2">
        <v>59.52</v>
      </c>
      <c r="E73" s="5">
        <f t="shared" si="2"/>
        <v>640.67327999999998</v>
      </c>
      <c r="F73" s="7">
        <v>14</v>
      </c>
      <c r="G73" s="7">
        <f t="shared" si="3"/>
        <v>150.696</v>
      </c>
    </row>
    <row r="74" spans="1:7" ht="16.5" x14ac:dyDescent="0.3">
      <c r="A74" s="47"/>
      <c r="B74" s="3">
        <v>908</v>
      </c>
      <c r="C74" s="2" t="s">
        <v>33</v>
      </c>
      <c r="D74" s="2">
        <v>50.41</v>
      </c>
      <c r="E74" s="5">
        <f t="shared" si="2"/>
        <v>542.61323999999991</v>
      </c>
      <c r="F74" s="6">
        <v>8.7899999999999991</v>
      </c>
      <c r="G74" s="7">
        <f t="shared" si="3"/>
        <v>94.615559999999988</v>
      </c>
    </row>
    <row r="75" spans="1:7" ht="16.5" x14ac:dyDescent="0.3">
      <c r="A75" s="47" t="s">
        <v>24</v>
      </c>
      <c r="B75" s="3">
        <v>1001</v>
      </c>
      <c r="C75" s="2" t="s">
        <v>33</v>
      </c>
      <c r="D75" s="2">
        <v>50.41</v>
      </c>
      <c r="E75" s="5">
        <f t="shared" si="2"/>
        <v>542.61323999999991</v>
      </c>
      <c r="F75" s="6">
        <v>8.7899999999999991</v>
      </c>
      <c r="G75" s="7">
        <f t="shared" si="3"/>
        <v>94.615559999999988</v>
      </c>
    </row>
    <row r="76" spans="1:7" ht="16.5" x14ac:dyDescent="0.3">
      <c r="A76" s="47"/>
      <c r="B76" s="3">
        <v>1002</v>
      </c>
      <c r="C76" s="2" t="s">
        <v>32</v>
      </c>
      <c r="D76" s="2">
        <v>59.52</v>
      </c>
      <c r="E76" s="5">
        <f t="shared" si="2"/>
        <v>640.67327999999998</v>
      </c>
      <c r="F76" s="7">
        <v>14</v>
      </c>
      <c r="G76" s="7">
        <f t="shared" si="3"/>
        <v>150.696</v>
      </c>
    </row>
    <row r="77" spans="1:7" ht="16.5" x14ac:dyDescent="0.3">
      <c r="A77" s="47"/>
      <c r="B77" s="3">
        <v>1003</v>
      </c>
      <c r="C77" s="2" t="s">
        <v>48</v>
      </c>
      <c r="D77" s="2">
        <v>59.52</v>
      </c>
      <c r="E77" s="5">
        <f t="shared" si="2"/>
        <v>640.67327999999998</v>
      </c>
      <c r="F77" s="7">
        <v>71.7</v>
      </c>
      <c r="G77" s="7">
        <f t="shared" si="3"/>
        <v>771.77879999999993</v>
      </c>
    </row>
    <row r="78" spans="1:7" ht="16.5" x14ac:dyDescent="0.3">
      <c r="A78" s="47"/>
      <c r="B78" s="3">
        <v>1006</v>
      </c>
      <c r="C78" s="2" t="s">
        <v>48</v>
      </c>
      <c r="D78" s="2">
        <v>59.52</v>
      </c>
      <c r="E78" s="5">
        <f t="shared" si="2"/>
        <v>640.67327999999998</v>
      </c>
      <c r="F78" s="7">
        <v>71.7</v>
      </c>
      <c r="G78" s="7">
        <f t="shared" si="3"/>
        <v>771.77879999999993</v>
      </c>
    </row>
    <row r="79" spans="1:7" ht="16.5" x14ac:dyDescent="0.3">
      <c r="A79" s="47"/>
      <c r="B79" s="3">
        <v>1007</v>
      </c>
      <c r="C79" s="2" t="s">
        <v>32</v>
      </c>
      <c r="D79" s="2">
        <v>59.52</v>
      </c>
      <c r="E79" s="5">
        <f t="shared" si="2"/>
        <v>640.67327999999998</v>
      </c>
      <c r="F79" s="7">
        <v>14</v>
      </c>
      <c r="G79" s="7">
        <f t="shared" si="3"/>
        <v>150.696</v>
      </c>
    </row>
    <row r="80" spans="1:7" ht="16.5" x14ac:dyDescent="0.3">
      <c r="A80" s="47"/>
      <c r="B80" s="3">
        <v>1008</v>
      </c>
      <c r="C80" s="2" t="s">
        <v>33</v>
      </c>
      <c r="D80" s="2">
        <v>50.41</v>
      </c>
      <c r="E80" s="5">
        <f t="shared" si="2"/>
        <v>542.61323999999991</v>
      </c>
      <c r="F80" s="6">
        <v>8.7899999999999991</v>
      </c>
      <c r="G80" s="7">
        <f t="shared" si="3"/>
        <v>94.615559999999988</v>
      </c>
    </row>
    <row r="81" spans="1:7" ht="16.5" x14ac:dyDescent="0.3">
      <c r="A81" s="47" t="s">
        <v>25</v>
      </c>
      <c r="B81" s="3">
        <v>1101</v>
      </c>
      <c r="C81" s="2" t="s">
        <v>33</v>
      </c>
      <c r="D81" s="2">
        <v>50.41</v>
      </c>
      <c r="E81" s="5">
        <f t="shared" si="2"/>
        <v>542.61323999999991</v>
      </c>
      <c r="F81" s="6">
        <v>8.7899999999999991</v>
      </c>
      <c r="G81" s="7">
        <f t="shared" si="3"/>
        <v>94.615559999999988</v>
      </c>
    </row>
    <row r="82" spans="1:7" ht="16.5" x14ac:dyDescent="0.3">
      <c r="A82" s="47"/>
      <c r="B82" s="3">
        <v>1102</v>
      </c>
      <c r="C82" s="2" t="s">
        <v>32</v>
      </c>
      <c r="D82" s="2">
        <v>59.52</v>
      </c>
      <c r="E82" s="5">
        <f t="shared" si="2"/>
        <v>640.67327999999998</v>
      </c>
      <c r="F82" s="7">
        <v>14</v>
      </c>
      <c r="G82" s="7">
        <f t="shared" si="3"/>
        <v>150.696</v>
      </c>
    </row>
    <row r="83" spans="1:7" ht="16.5" x14ac:dyDescent="0.3">
      <c r="A83" s="47"/>
      <c r="B83" s="3">
        <v>1103</v>
      </c>
      <c r="C83" s="2" t="s">
        <v>32</v>
      </c>
      <c r="D83" s="2">
        <v>59.52</v>
      </c>
      <c r="E83" s="5">
        <f t="shared" si="2"/>
        <v>640.67327999999998</v>
      </c>
      <c r="F83" s="7">
        <v>14</v>
      </c>
      <c r="G83" s="7">
        <f t="shared" si="3"/>
        <v>150.696</v>
      </c>
    </row>
    <row r="84" spans="1:7" ht="16.5" x14ac:dyDescent="0.3">
      <c r="A84" s="47"/>
      <c r="B84" s="3">
        <v>1106</v>
      </c>
      <c r="C84" s="2" t="s">
        <v>32</v>
      </c>
      <c r="D84" s="2">
        <v>59.52</v>
      </c>
      <c r="E84" s="5">
        <f t="shared" si="2"/>
        <v>640.67327999999998</v>
      </c>
      <c r="F84" s="7">
        <v>14</v>
      </c>
      <c r="G84" s="7">
        <f t="shared" si="3"/>
        <v>150.696</v>
      </c>
    </row>
    <row r="85" spans="1:7" ht="16.5" x14ac:dyDescent="0.3">
      <c r="A85" s="47"/>
      <c r="B85" s="3">
        <v>1107</v>
      </c>
      <c r="C85" s="2" t="s">
        <v>32</v>
      </c>
      <c r="D85" s="2">
        <v>59.52</v>
      </c>
      <c r="E85" s="5">
        <f t="shared" si="2"/>
        <v>640.67327999999998</v>
      </c>
      <c r="F85" s="7">
        <v>14</v>
      </c>
      <c r="G85" s="7">
        <f t="shared" si="3"/>
        <v>150.696</v>
      </c>
    </row>
    <row r="86" spans="1:7" ht="16.5" x14ac:dyDescent="0.3">
      <c r="A86" s="47"/>
      <c r="B86" s="3">
        <v>1108</v>
      </c>
      <c r="C86" s="2" t="s">
        <v>33</v>
      </c>
      <c r="D86" s="2">
        <v>50.41</v>
      </c>
      <c r="E86" s="5">
        <f t="shared" si="2"/>
        <v>542.61323999999991</v>
      </c>
      <c r="F86" s="6">
        <v>8.7899999999999991</v>
      </c>
      <c r="G86" s="7">
        <f t="shared" si="3"/>
        <v>94.615559999999988</v>
      </c>
    </row>
    <row r="87" spans="1:7" ht="16.5" x14ac:dyDescent="0.3">
      <c r="A87" s="47" t="s">
        <v>26</v>
      </c>
      <c r="B87" s="3">
        <v>1201</v>
      </c>
      <c r="C87" s="2" t="s">
        <v>33</v>
      </c>
      <c r="D87" s="2">
        <v>50.41</v>
      </c>
      <c r="E87" s="5">
        <f t="shared" si="2"/>
        <v>542.61323999999991</v>
      </c>
      <c r="F87" s="6">
        <v>8.7899999999999991</v>
      </c>
      <c r="G87" s="7">
        <f t="shared" si="3"/>
        <v>94.615559999999988</v>
      </c>
    </row>
    <row r="88" spans="1:7" ht="16.5" x14ac:dyDescent="0.3">
      <c r="A88" s="47"/>
      <c r="B88" s="3">
        <v>1202</v>
      </c>
      <c r="C88" s="2" t="s">
        <v>32</v>
      </c>
      <c r="D88" s="2">
        <v>59.52</v>
      </c>
      <c r="E88" s="5">
        <f t="shared" si="2"/>
        <v>640.67327999999998</v>
      </c>
      <c r="F88" s="7">
        <v>14</v>
      </c>
      <c r="G88" s="7">
        <f t="shared" si="3"/>
        <v>150.696</v>
      </c>
    </row>
    <row r="89" spans="1:7" ht="16.5" x14ac:dyDescent="0.3">
      <c r="A89" s="47"/>
      <c r="B89" s="3">
        <v>1203</v>
      </c>
      <c r="C89" s="2" t="s">
        <v>32</v>
      </c>
      <c r="D89" s="2">
        <v>59.52</v>
      </c>
      <c r="E89" s="5">
        <f t="shared" si="2"/>
        <v>640.67327999999998</v>
      </c>
      <c r="F89" s="7">
        <v>14</v>
      </c>
      <c r="G89" s="7">
        <f t="shared" si="3"/>
        <v>150.696</v>
      </c>
    </row>
    <row r="90" spans="1:7" ht="16.5" x14ac:dyDescent="0.3">
      <c r="A90" s="47"/>
      <c r="B90" s="3">
        <v>1206</v>
      </c>
      <c r="C90" s="2" t="s">
        <v>32</v>
      </c>
      <c r="D90" s="2">
        <v>59.52</v>
      </c>
      <c r="E90" s="5">
        <f t="shared" si="2"/>
        <v>640.67327999999998</v>
      </c>
      <c r="F90" s="7">
        <v>14</v>
      </c>
      <c r="G90" s="7">
        <f t="shared" si="3"/>
        <v>150.696</v>
      </c>
    </row>
    <row r="91" spans="1:7" ht="16.5" x14ac:dyDescent="0.3">
      <c r="A91" s="47"/>
      <c r="B91" s="3">
        <v>1207</v>
      </c>
      <c r="C91" s="2" t="s">
        <v>32</v>
      </c>
      <c r="D91" s="2">
        <v>59.52</v>
      </c>
      <c r="E91" s="5">
        <f t="shared" si="2"/>
        <v>640.67327999999998</v>
      </c>
      <c r="F91" s="7">
        <v>14</v>
      </c>
      <c r="G91" s="7">
        <f t="shared" si="3"/>
        <v>150.696</v>
      </c>
    </row>
    <row r="92" spans="1:7" ht="16.5" x14ac:dyDescent="0.3">
      <c r="A92" s="47"/>
      <c r="B92" s="3">
        <v>1208</v>
      </c>
      <c r="C92" s="2" t="s">
        <v>33</v>
      </c>
      <c r="D92" s="2">
        <v>50.41</v>
      </c>
      <c r="E92" s="5">
        <f t="shared" si="2"/>
        <v>542.61323999999991</v>
      </c>
      <c r="F92" s="6">
        <v>8.7899999999999991</v>
      </c>
      <c r="G92" s="7">
        <f t="shared" si="3"/>
        <v>94.615559999999988</v>
      </c>
    </row>
    <row r="93" spans="1:7" ht="16.5" x14ac:dyDescent="0.3">
      <c r="A93" s="47" t="s">
        <v>35</v>
      </c>
      <c r="B93" s="3" t="s">
        <v>4</v>
      </c>
      <c r="C93" s="2" t="s">
        <v>33</v>
      </c>
      <c r="D93" s="2">
        <v>50.41</v>
      </c>
      <c r="E93" s="5">
        <f t="shared" si="2"/>
        <v>542.61323999999991</v>
      </c>
      <c r="F93" s="6">
        <v>8.7899999999999991</v>
      </c>
      <c r="G93" s="7">
        <f t="shared" si="3"/>
        <v>94.615559999999988</v>
      </c>
    </row>
    <row r="94" spans="1:7" ht="16.5" x14ac:dyDescent="0.3">
      <c r="A94" s="47"/>
      <c r="B94" s="3" t="s">
        <v>5</v>
      </c>
      <c r="C94" s="2" t="s">
        <v>32</v>
      </c>
      <c r="D94" s="2">
        <v>59.52</v>
      </c>
      <c r="E94" s="5">
        <f t="shared" si="2"/>
        <v>640.67327999999998</v>
      </c>
      <c r="F94" s="7">
        <v>14</v>
      </c>
      <c r="G94" s="7">
        <f t="shared" si="3"/>
        <v>150.696</v>
      </c>
    </row>
    <row r="95" spans="1:7" ht="16.5" x14ac:dyDescent="0.3">
      <c r="A95" s="47"/>
      <c r="B95" s="3" t="s">
        <v>6</v>
      </c>
      <c r="C95" s="2" t="s">
        <v>32</v>
      </c>
      <c r="D95" s="2">
        <v>59.52</v>
      </c>
      <c r="E95" s="5">
        <f t="shared" si="2"/>
        <v>640.67327999999998</v>
      </c>
      <c r="F95" s="7">
        <v>14</v>
      </c>
      <c r="G95" s="7">
        <f t="shared" si="3"/>
        <v>150.696</v>
      </c>
    </row>
    <row r="96" spans="1:7" ht="16.5" x14ac:dyDescent="0.3">
      <c r="A96" s="47"/>
      <c r="B96" s="3" t="s">
        <v>9</v>
      </c>
      <c r="C96" s="2" t="s">
        <v>32</v>
      </c>
      <c r="D96" s="2">
        <v>59.52</v>
      </c>
      <c r="E96" s="5">
        <f t="shared" si="2"/>
        <v>640.67327999999998</v>
      </c>
      <c r="F96" s="7">
        <v>14</v>
      </c>
      <c r="G96" s="7">
        <f t="shared" si="3"/>
        <v>150.696</v>
      </c>
    </row>
    <row r="97" spans="1:7" ht="16.5" x14ac:dyDescent="0.3">
      <c r="A97" s="47"/>
      <c r="B97" s="3" t="s">
        <v>10</v>
      </c>
      <c r="C97" s="2" t="s">
        <v>32</v>
      </c>
      <c r="D97" s="2">
        <v>59.52</v>
      </c>
      <c r="E97" s="5">
        <f t="shared" si="2"/>
        <v>640.67327999999998</v>
      </c>
      <c r="F97" s="7">
        <v>14</v>
      </c>
      <c r="G97" s="7">
        <f t="shared" si="3"/>
        <v>150.696</v>
      </c>
    </row>
    <row r="98" spans="1:7" ht="16.5" x14ac:dyDescent="0.3">
      <c r="A98" s="47"/>
      <c r="B98" s="3" t="s">
        <v>11</v>
      </c>
      <c r="C98" s="2" t="s">
        <v>33</v>
      </c>
      <c r="D98" s="2">
        <v>50.41</v>
      </c>
      <c r="E98" s="5">
        <f t="shared" si="2"/>
        <v>542.61323999999991</v>
      </c>
      <c r="F98" s="6">
        <v>8.7899999999999991</v>
      </c>
      <c r="G98" s="7">
        <f t="shared" si="3"/>
        <v>94.615559999999988</v>
      </c>
    </row>
    <row r="99" spans="1:7" ht="16.5" x14ac:dyDescent="0.3">
      <c r="A99" s="47" t="s">
        <v>27</v>
      </c>
      <c r="B99" s="3">
        <v>1401</v>
      </c>
      <c r="C99" s="2" t="s">
        <v>33</v>
      </c>
      <c r="D99" s="2">
        <v>50.41</v>
      </c>
      <c r="E99" s="5">
        <f t="shared" si="2"/>
        <v>542.61323999999991</v>
      </c>
      <c r="F99" s="6">
        <v>8.7899999999999991</v>
      </c>
      <c r="G99" s="7">
        <f t="shared" si="3"/>
        <v>94.615559999999988</v>
      </c>
    </row>
    <row r="100" spans="1:7" ht="16.5" x14ac:dyDescent="0.3">
      <c r="A100" s="47"/>
      <c r="B100" s="3">
        <v>1402</v>
      </c>
      <c r="C100" s="2" t="s">
        <v>32</v>
      </c>
      <c r="D100" s="2">
        <v>59.52</v>
      </c>
      <c r="E100" s="5">
        <f t="shared" si="2"/>
        <v>640.67327999999998</v>
      </c>
      <c r="F100" s="7">
        <v>14</v>
      </c>
      <c r="G100" s="7">
        <f t="shared" si="3"/>
        <v>150.696</v>
      </c>
    </row>
    <row r="101" spans="1:7" ht="16.5" x14ac:dyDescent="0.3">
      <c r="A101" s="47"/>
      <c r="B101" s="3">
        <v>1403</v>
      </c>
      <c r="C101" s="2" t="s">
        <v>32</v>
      </c>
      <c r="D101" s="2">
        <v>59.52</v>
      </c>
      <c r="E101" s="5">
        <f t="shared" si="2"/>
        <v>640.67327999999998</v>
      </c>
      <c r="F101" s="7">
        <v>14</v>
      </c>
      <c r="G101" s="7">
        <f t="shared" si="3"/>
        <v>150.696</v>
      </c>
    </row>
    <row r="102" spans="1:7" ht="16.5" x14ac:dyDescent="0.3">
      <c r="A102" s="47"/>
      <c r="B102" s="3">
        <v>1406</v>
      </c>
      <c r="C102" s="2" t="s">
        <v>32</v>
      </c>
      <c r="D102" s="2">
        <v>59.52</v>
      </c>
      <c r="E102" s="5">
        <f t="shared" si="2"/>
        <v>640.67327999999998</v>
      </c>
      <c r="F102" s="7">
        <v>14</v>
      </c>
      <c r="G102" s="7">
        <f t="shared" si="3"/>
        <v>150.696</v>
      </c>
    </row>
    <row r="103" spans="1:7" ht="16.5" x14ac:dyDescent="0.3">
      <c r="A103" s="47"/>
      <c r="B103" s="3">
        <v>1407</v>
      </c>
      <c r="C103" s="2" t="s">
        <v>32</v>
      </c>
      <c r="D103" s="2">
        <v>59.52</v>
      </c>
      <c r="E103" s="5">
        <f t="shared" si="2"/>
        <v>640.67327999999998</v>
      </c>
      <c r="F103" s="7">
        <v>14</v>
      </c>
      <c r="G103" s="7">
        <f t="shared" si="3"/>
        <v>150.696</v>
      </c>
    </row>
    <row r="104" spans="1:7" ht="16.5" x14ac:dyDescent="0.3">
      <c r="A104" s="47"/>
      <c r="B104" s="3">
        <v>1408</v>
      </c>
      <c r="C104" s="2" t="s">
        <v>33</v>
      </c>
      <c r="D104" s="2">
        <v>50.41</v>
      </c>
      <c r="E104" s="5">
        <f t="shared" si="2"/>
        <v>542.61323999999991</v>
      </c>
      <c r="F104" s="6">
        <v>8.7899999999999991</v>
      </c>
      <c r="G104" s="7">
        <f t="shared" si="3"/>
        <v>94.615559999999988</v>
      </c>
    </row>
    <row r="105" spans="1:7" x14ac:dyDescent="0.25">
      <c r="D105">
        <f>SUM(D3:D104)</f>
        <v>5784.1000000000058</v>
      </c>
      <c r="E105">
        <f t="shared" ref="E105:G105" si="4">SUM(E3:E104)</f>
        <v>62260.05240000003</v>
      </c>
      <c r="F105">
        <f t="shared" si="4"/>
        <v>1463.9999999999998</v>
      </c>
      <c r="G105">
        <f t="shared" si="4"/>
        <v>15758.496000000001</v>
      </c>
    </row>
  </sheetData>
  <mergeCells count="15">
    <mergeCell ref="A35:A42"/>
    <mergeCell ref="A1:G1"/>
    <mergeCell ref="A3:A10"/>
    <mergeCell ref="A11:A18"/>
    <mergeCell ref="A19:A26"/>
    <mergeCell ref="A27:A34"/>
    <mergeCell ref="A87:A92"/>
    <mergeCell ref="A93:A98"/>
    <mergeCell ref="A99:A104"/>
    <mergeCell ref="A43:A50"/>
    <mergeCell ref="A51:A58"/>
    <mergeCell ref="A59:A66"/>
    <mergeCell ref="A67:A74"/>
    <mergeCell ref="A75:A80"/>
    <mergeCell ref="A81:A86"/>
  </mergeCells>
  <pageMargins left="0.70866141732283472" right="0.70866141732283472" top="1.4173228346456694" bottom="0.74803149606299213" header="0.31496062992125984" footer="0.31496062992125984"/>
  <pageSetup scale="90" orientation="portrait" r:id="rId1"/>
  <headerFooter differentFirst="1">
    <firstHeader xml:space="preserve">&amp;C&amp;20Silverglades Infrastructure Private Limited&amp;12Regd.Office : 404, Nirmal Tower, 26 Barakhamba Road, New Delhi-110001 Company CIN :- U45201DL2005PTC138897E-mail : cs@silverglades.com Ph. No.:- 011-41059896 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4:G188"/>
  <sheetViews>
    <sheetView topLeftCell="A161" workbookViewId="0">
      <selection activeCell="C187" sqref="C187"/>
    </sheetView>
  </sheetViews>
  <sheetFormatPr defaultRowHeight="15.75" x14ac:dyDescent="0.25"/>
  <cols>
    <col min="1" max="1" width="19.625" customWidth="1"/>
    <col min="2" max="2" width="14.125" customWidth="1"/>
    <col min="3" max="3" width="23" customWidth="1"/>
    <col min="4" max="4" width="23.25" customWidth="1"/>
    <col min="5" max="5" width="12.125" customWidth="1"/>
    <col min="6" max="6" width="11.125" customWidth="1"/>
    <col min="7" max="7" width="11.375" customWidth="1"/>
    <col min="8" max="8" width="10.875" customWidth="1"/>
  </cols>
  <sheetData>
    <row r="74" spans="1:7" ht="26.25" x14ac:dyDescent="0.25">
      <c r="A74" s="52" t="s">
        <v>45</v>
      </c>
      <c r="B74" s="52"/>
      <c r="C74" s="52"/>
      <c r="D74" s="52"/>
      <c r="E74" s="52"/>
      <c r="F74" s="52"/>
      <c r="G74" s="52"/>
    </row>
    <row r="75" spans="1:7" ht="47.25" x14ac:dyDescent="0.25">
      <c r="A75" s="8" t="s">
        <v>0</v>
      </c>
      <c r="B75" s="8" t="s">
        <v>1</v>
      </c>
      <c r="C75" s="9" t="s">
        <v>2</v>
      </c>
      <c r="D75" s="10" t="s">
        <v>12</v>
      </c>
      <c r="E75" s="10" t="s">
        <v>3</v>
      </c>
      <c r="F75" s="10" t="s">
        <v>13</v>
      </c>
      <c r="G75" s="10" t="s">
        <v>14</v>
      </c>
    </row>
    <row r="76" spans="1:7" ht="16.5" x14ac:dyDescent="0.3">
      <c r="A76" s="47" t="s">
        <v>16</v>
      </c>
      <c r="B76" s="3">
        <v>101</v>
      </c>
      <c r="C76" s="2" t="s">
        <v>29</v>
      </c>
      <c r="D76" s="2">
        <v>50.41</v>
      </c>
      <c r="E76" s="5">
        <f t="shared" ref="E76:E139" si="0">D76*10.764</f>
        <v>542.61323999999991</v>
      </c>
      <c r="F76" s="6">
        <v>8.7899999999999991</v>
      </c>
      <c r="G76" s="7">
        <f t="shared" ref="G76:G139" si="1">F76*10.764</f>
        <v>94.615559999999988</v>
      </c>
    </row>
    <row r="77" spans="1:7" ht="16.5" x14ac:dyDescent="0.3">
      <c r="A77" s="47"/>
      <c r="B77" s="3">
        <v>102</v>
      </c>
      <c r="C77" s="2" t="s">
        <v>28</v>
      </c>
      <c r="D77" s="2">
        <v>59.52</v>
      </c>
      <c r="E77" s="5">
        <f t="shared" si="0"/>
        <v>640.67327999999998</v>
      </c>
      <c r="F77" s="7">
        <v>45.64</v>
      </c>
      <c r="G77" s="7">
        <f t="shared" si="1"/>
        <v>491.26895999999999</v>
      </c>
    </row>
    <row r="78" spans="1:7" ht="16.5" x14ac:dyDescent="0.3">
      <c r="A78" s="47"/>
      <c r="B78" s="3">
        <v>103</v>
      </c>
      <c r="C78" s="2" t="s">
        <v>28</v>
      </c>
      <c r="D78" s="2">
        <v>59.52</v>
      </c>
      <c r="E78" s="5">
        <f t="shared" si="0"/>
        <v>640.67327999999998</v>
      </c>
      <c r="F78" s="7">
        <v>45.64</v>
      </c>
      <c r="G78" s="7">
        <f t="shared" si="1"/>
        <v>491.26895999999999</v>
      </c>
    </row>
    <row r="79" spans="1:7" ht="16.5" x14ac:dyDescent="0.3">
      <c r="A79" s="47"/>
      <c r="B79" s="3">
        <v>104</v>
      </c>
      <c r="C79" s="2" t="s">
        <v>29</v>
      </c>
      <c r="D79" s="2">
        <v>50.41</v>
      </c>
      <c r="E79" s="5">
        <f t="shared" si="0"/>
        <v>542.61323999999991</v>
      </c>
      <c r="F79" s="6">
        <v>8.7899999999999991</v>
      </c>
      <c r="G79" s="7">
        <f t="shared" si="1"/>
        <v>94.615559999999988</v>
      </c>
    </row>
    <row r="80" spans="1:7" ht="16.5" x14ac:dyDescent="0.3">
      <c r="A80" s="47"/>
      <c r="B80" s="3">
        <v>105</v>
      </c>
      <c r="C80" s="2" t="s">
        <v>29</v>
      </c>
      <c r="D80" s="2">
        <v>50.41</v>
      </c>
      <c r="E80" s="5">
        <f t="shared" si="0"/>
        <v>542.61323999999991</v>
      </c>
      <c r="F80" s="6">
        <v>8.7899999999999991</v>
      </c>
      <c r="G80" s="7">
        <f t="shared" si="1"/>
        <v>94.615559999999988</v>
      </c>
    </row>
    <row r="81" spans="1:7" ht="20.25" customHeight="1" x14ac:dyDescent="0.3">
      <c r="A81" s="47"/>
      <c r="B81" s="3">
        <v>106</v>
      </c>
      <c r="C81" s="2" t="s">
        <v>28</v>
      </c>
      <c r="D81" s="2">
        <v>59.52</v>
      </c>
      <c r="E81" s="5">
        <f t="shared" si="0"/>
        <v>640.67327999999998</v>
      </c>
      <c r="F81" s="7">
        <v>45.64</v>
      </c>
      <c r="G81" s="7">
        <f t="shared" si="1"/>
        <v>491.26895999999999</v>
      </c>
    </row>
    <row r="82" spans="1:7" ht="16.5" x14ac:dyDescent="0.3">
      <c r="A82" s="47"/>
      <c r="B82" s="3">
        <v>107</v>
      </c>
      <c r="C82" s="2" t="s">
        <v>28</v>
      </c>
      <c r="D82" s="2">
        <v>59.52</v>
      </c>
      <c r="E82" s="5">
        <f t="shared" si="0"/>
        <v>640.67327999999998</v>
      </c>
      <c r="F82" s="7">
        <v>45.64</v>
      </c>
      <c r="G82" s="7">
        <f t="shared" si="1"/>
        <v>491.26895999999999</v>
      </c>
    </row>
    <row r="83" spans="1:7" ht="16.5" x14ac:dyDescent="0.3">
      <c r="A83" s="47"/>
      <c r="B83" s="3">
        <v>108</v>
      </c>
      <c r="C83" s="2" t="s">
        <v>29</v>
      </c>
      <c r="D83" s="2">
        <v>50.41</v>
      </c>
      <c r="E83" s="5">
        <f t="shared" si="0"/>
        <v>542.61323999999991</v>
      </c>
      <c r="F83" s="6">
        <v>8.7899999999999991</v>
      </c>
      <c r="G83" s="7">
        <f t="shared" si="1"/>
        <v>94.615559999999988</v>
      </c>
    </row>
    <row r="84" spans="1:7" ht="16.5" x14ac:dyDescent="0.3">
      <c r="A84" s="47" t="s">
        <v>17</v>
      </c>
      <c r="B84" s="3">
        <v>201</v>
      </c>
      <c r="C84" s="2" t="s">
        <v>33</v>
      </c>
      <c r="D84" s="2">
        <v>50.41</v>
      </c>
      <c r="E84" s="5">
        <f t="shared" si="0"/>
        <v>542.61323999999991</v>
      </c>
      <c r="F84" s="6">
        <v>8.7899999999999991</v>
      </c>
      <c r="G84" s="7">
        <f t="shared" si="1"/>
        <v>94.615559999999988</v>
      </c>
    </row>
    <row r="85" spans="1:7" ht="16.5" x14ac:dyDescent="0.3">
      <c r="A85" s="47"/>
      <c r="B85" s="3">
        <v>202</v>
      </c>
      <c r="C85" s="2" t="s">
        <v>32</v>
      </c>
      <c r="D85" s="2">
        <v>59.52</v>
      </c>
      <c r="E85" s="5">
        <f t="shared" si="0"/>
        <v>640.67327999999998</v>
      </c>
      <c r="F85" s="7">
        <v>14</v>
      </c>
      <c r="G85" s="7">
        <f t="shared" si="1"/>
        <v>150.696</v>
      </c>
    </row>
    <row r="86" spans="1:7" ht="16.5" x14ac:dyDescent="0.3">
      <c r="A86" s="47"/>
      <c r="B86" s="3">
        <v>203</v>
      </c>
      <c r="C86" s="2" t="s">
        <v>32</v>
      </c>
      <c r="D86" s="2">
        <v>59.52</v>
      </c>
      <c r="E86" s="5">
        <f t="shared" si="0"/>
        <v>640.67327999999998</v>
      </c>
      <c r="F86" s="7">
        <v>14</v>
      </c>
      <c r="G86" s="7">
        <f t="shared" si="1"/>
        <v>150.696</v>
      </c>
    </row>
    <row r="87" spans="1:7" ht="16.5" x14ac:dyDescent="0.3">
      <c r="A87" s="47"/>
      <c r="B87" s="3">
        <v>204</v>
      </c>
      <c r="C87" s="2" t="s">
        <v>33</v>
      </c>
      <c r="D87" s="2">
        <v>50.41</v>
      </c>
      <c r="E87" s="5">
        <f t="shared" si="0"/>
        <v>542.61323999999991</v>
      </c>
      <c r="F87" s="6">
        <v>8.7899999999999991</v>
      </c>
      <c r="G87" s="7">
        <f t="shared" si="1"/>
        <v>94.615559999999988</v>
      </c>
    </row>
    <row r="88" spans="1:7" ht="16.5" x14ac:dyDescent="0.3">
      <c r="A88" s="47"/>
      <c r="B88" s="3">
        <v>205</v>
      </c>
      <c r="C88" s="2" t="s">
        <v>33</v>
      </c>
      <c r="D88" s="2">
        <v>50.41</v>
      </c>
      <c r="E88" s="5">
        <f t="shared" si="0"/>
        <v>542.61323999999991</v>
      </c>
      <c r="F88" s="6">
        <v>8.7899999999999991</v>
      </c>
      <c r="G88" s="7">
        <f t="shared" si="1"/>
        <v>94.615559999999988</v>
      </c>
    </row>
    <row r="89" spans="1:7" ht="16.5" x14ac:dyDescent="0.3">
      <c r="A89" s="47"/>
      <c r="B89" s="3">
        <v>206</v>
      </c>
      <c r="C89" s="2" t="s">
        <v>32</v>
      </c>
      <c r="D89" s="2">
        <v>59.52</v>
      </c>
      <c r="E89" s="5">
        <f t="shared" si="0"/>
        <v>640.67327999999998</v>
      </c>
      <c r="F89" s="7">
        <v>14</v>
      </c>
      <c r="G89" s="7">
        <f t="shared" si="1"/>
        <v>150.696</v>
      </c>
    </row>
    <row r="90" spans="1:7" ht="16.5" x14ac:dyDescent="0.3">
      <c r="A90" s="47"/>
      <c r="B90" s="3">
        <v>207</v>
      </c>
      <c r="C90" s="2" t="s">
        <v>32</v>
      </c>
      <c r="D90" s="2">
        <v>59.52</v>
      </c>
      <c r="E90" s="5">
        <f t="shared" si="0"/>
        <v>640.67327999999998</v>
      </c>
      <c r="F90" s="7">
        <v>14</v>
      </c>
      <c r="G90" s="7">
        <f t="shared" si="1"/>
        <v>150.696</v>
      </c>
    </row>
    <row r="91" spans="1:7" ht="16.5" x14ac:dyDescent="0.3">
      <c r="A91" s="47"/>
      <c r="B91" s="3">
        <v>208</v>
      </c>
      <c r="C91" s="2" t="s">
        <v>33</v>
      </c>
      <c r="D91" s="2">
        <v>50.41</v>
      </c>
      <c r="E91" s="5">
        <f t="shared" si="0"/>
        <v>542.61323999999991</v>
      </c>
      <c r="F91" s="6">
        <v>8.7899999999999991</v>
      </c>
      <c r="G91" s="7">
        <f t="shared" si="1"/>
        <v>94.615559999999988</v>
      </c>
    </row>
    <row r="92" spans="1:7" ht="16.5" x14ac:dyDescent="0.3">
      <c r="A92" s="47" t="s">
        <v>18</v>
      </c>
      <c r="B92" s="3">
        <v>301</v>
      </c>
      <c r="C92" s="2" t="s">
        <v>33</v>
      </c>
      <c r="D92" s="2">
        <v>50.41</v>
      </c>
      <c r="E92" s="5">
        <f t="shared" si="0"/>
        <v>542.61323999999991</v>
      </c>
      <c r="F92" s="6">
        <v>8.7899999999999991</v>
      </c>
      <c r="G92" s="7">
        <f t="shared" si="1"/>
        <v>94.615559999999988</v>
      </c>
    </row>
    <row r="93" spans="1:7" ht="16.5" x14ac:dyDescent="0.3">
      <c r="A93" s="47"/>
      <c r="B93" s="3">
        <v>302</v>
      </c>
      <c r="C93" s="2" t="s">
        <v>32</v>
      </c>
      <c r="D93" s="2">
        <v>59.52</v>
      </c>
      <c r="E93" s="5">
        <f t="shared" si="0"/>
        <v>640.67327999999998</v>
      </c>
      <c r="F93" s="7">
        <v>14</v>
      </c>
      <c r="G93" s="7">
        <f t="shared" si="1"/>
        <v>150.696</v>
      </c>
    </row>
    <row r="94" spans="1:7" ht="16.5" x14ac:dyDescent="0.3">
      <c r="A94" s="47"/>
      <c r="B94" s="3">
        <v>303</v>
      </c>
      <c r="C94" s="2" t="s">
        <v>32</v>
      </c>
      <c r="D94" s="2">
        <v>59.52</v>
      </c>
      <c r="E94" s="5">
        <f t="shared" si="0"/>
        <v>640.67327999999998</v>
      </c>
      <c r="F94" s="7">
        <v>14</v>
      </c>
      <c r="G94" s="7">
        <f t="shared" si="1"/>
        <v>150.696</v>
      </c>
    </row>
    <row r="95" spans="1:7" ht="16.5" x14ac:dyDescent="0.3">
      <c r="A95" s="47"/>
      <c r="B95" s="3">
        <v>304</v>
      </c>
      <c r="C95" s="2" t="s">
        <v>33</v>
      </c>
      <c r="D95" s="2">
        <v>50.41</v>
      </c>
      <c r="E95" s="5">
        <f t="shared" si="0"/>
        <v>542.61323999999991</v>
      </c>
      <c r="F95" s="6">
        <v>8.7899999999999991</v>
      </c>
      <c r="G95" s="7">
        <f t="shared" si="1"/>
        <v>94.615559999999988</v>
      </c>
    </row>
    <row r="96" spans="1:7" ht="16.5" x14ac:dyDescent="0.3">
      <c r="A96" s="47"/>
      <c r="B96" s="3">
        <v>305</v>
      </c>
      <c r="C96" s="2" t="s">
        <v>33</v>
      </c>
      <c r="D96" s="2">
        <v>50.41</v>
      </c>
      <c r="E96" s="5">
        <f t="shared" si="0"/>
        <v>542.61323999999991</v>
      </c>
      <c r="F96" s="6">
        <v>8.7899999999999991</v>
      </c>
      <c r="G96" s="7">
        <f t="shared" si="1"/>
        <v>94.615559999999988</v>
      </c>
    </row>
    <row r="97" spans="1:7" ht="16.5" x14ac:dyDescent="0.3">
      <c r="A97" s="47"/>
      <c r="B97" s="3">
        <v>306</v>
      </c>
      <c r="C97" s="2" t="s">
        <v>32</v>
      </c>
      <c r="D97" s="2">
        <v>59.52</v>
      </c>
      <c r="E97" s="5">
        <f t="shared" si="0"/>
        <v>640.67327999999998</v>
      </c>
      <c r="F97" s="7">
        <v>14</v>
      </c>
      <c r="G97" s="7">
        <f t="shared" si="1"/>
        <v>150.696</v>
      </c>
    </row>
    <row r="98" spans="1:7" ht="16.5" x14ac:dyDescent="0.3">
      <c r="A98" s="47"/>
      <c r="B98" s="3">
        <v>307</v>
      </c>
      <c r="C98" s="2" t="s">
        <v>32</v>
      </c>
      <c r="D98" s="2">
        <v>59.52</v>
      </c>
      <c r="E98" s="5">
        <f t="shared" si="0"/>
        <v>640.67327999999998</v>
      </c>
      <c r="F98" s="7">
        <v>14</v>
      </c>
      <c r="G98" s="7">
        <f t="shared" si="1"/>
        <v>150.696</v>
      </c>
    </row>
    <row r="99" spans="1:7" ht="16.5" x14ac:dyDescent="0.3">
      <c r="A99" s="47"/>
      <c r="B99" s="3">
        <v>308</v>
      </c>
      <c r="C99" s="2" t="s">
        <v>33</v>
      </c>
      <c r="D99" s="2">
        <v>50.41</v>
      </c>
      <c r="E99" s="5">
        <f t="shared" si="0"/>
        <v>542.61323999999991</v>
      </c>
      <c r="F99" s="6">
        <v>8.7899999999999991</v>
      </c>
      <c r="G99" s="7">
        <f t="shared" si="1"/>
        <v>94.615559999999988</v>
      </c>
    </row>
    <row r="100" spans="1:7" ht="16.5" x14ac:dyDescent="0.3">
      <c r="A100" s="47" t="s">
        <v>19</v>
      </c>
      <c r="B100" s="3">
        <v>401</v>
      </c>
      <c r="C100" s="2" t="s">
        <v>33</v>
      </c>
      <c r="D100" s="2">
        <v>50.41</v>
      </c>
      <c r="E100" s="5">
        <f t="shared" si="0"/>
        <v>542.61323999999991</v>
      </c>
      <c r="F100" s="6">
        <v>8.7899999999999991</v>
      </c>
      <c r="G100" s="7">
        <f t="shared" si="1"/>
        <v>94.615559999999988</v>
      </c>
    </row>
    <row r="101" spans="1:7" ht="16.5" x14ac:dyDescent="0.3">
      <c r="A101" s="47"/>
      <c r="B101" s="3">
        <v>402</v>
      </c>
      <c r="C101" s="2" t="s">
        <v>32</v>
      </c>
      <c r="D101" s="2">
        <v>59.52</v>
      </c>
      <c r="E101" s="5">
        <f t="shared" si="0"/>
        <v>640.67327999999998</v>
      </c>
      <c r="F101" s="7">
        <v>14</v>
      </c>
      <c r="G101" s="7">
        <f t="shared" si="1"/>
        <v>150.696</v>
      </c>
    </row>
    <row r="102" spans="1:7" ht="16.5" x14ac:dyDescent="0.3">
      <c r="A102" s="47"/>
      <c r="B102" s="3">
        <v>403</v>
      </c>
      <c r="C102" s="2" t="s">
        <v>32</v>
      </c>
      <c r="D102" s="2">
        <v>59.52</v>
      </c>
      <c r="E102" s="5">
        <f t="shared" si="0"/>
        <v>640.67327999999998</v>
      </c>
      <c r="F102" s="7">
        <v>14</v>
      </c>
      <c r="G102" s="7">
        <f t="shared" si="1"/>
        <v>150.696</v>
      </c>
    </row>
    <row r="103" spans="1:7" ht="16.5" x14ac:dyDescent="0.3">
      <c r="A103" s="47"/>
      <c r="B103" s="3">
        <v>404</v>
      </c>
      <c r="C103" s="2" t="s">
        <v>33</v>
      </c>
      <c r="D103" s="2">
        <v>50.41</v>
      </c>
      <c r="E103" s="5">
        <f t="shared" si="0"/>
        <v>542.61323999999991</v>
      </c>
      <c r="F103" s="6">
        <v>8.7899999999999991</v>
      </c>
      <c r="G103" s="7">
        <f t="shared" si="1"/>
        <v>94.615559999999988</v>
      </c>
    </row>
    <row r="104" spans="1:7" ht="16.5" x14ac:dyDescent="0.3">
      <c r="A104" s="47"/>
      <c r="B104" s="3">
        <v>405</v>
      </c>
      <c r="C104" s="2" t="s">
        <v>33</v>
      </c>
      <c r="D104" s="2">
        <v>50.41</v>
      </c>
      <c r="E104" s="5">
        <f t="shared" si="0"/>
        <v>542.61323999999991</v>
      </c>
      <c r="F104" s="6">
        <v>8.7899999999999991</v>
      </c>
      <c r="G104" s="7">
        <f t="shared" si="1"/>
        <v>94.615559999999988</v>
      </c>
    </row>
    <row r="105" spans="1:7" ht="16.5" x14ac:dyDescent="0.3">
      <c r="A105" s="47"/>
      <c r="B105" s="3">
        <v>406</v>
      </c>
      <c r="C105" s="2" t="s">
        <v>32</v>
      </c>
      <c r="D105" s="2">
        <v>59.52</v>
      </c>
      <c r="E105" s="5">
        <f t="shared" si="0"/>
        <v>640.67327999999998</v>
      </c>
      <c r="F105" s="7">
        <v>14</v>
      </c>
      <c r="G105" s="7">
        <f t="shared" si="1"/>
        <v>150.696</v>
      </c>
    </row>
    <row r="106" spans="1:7" ht="16.5" x14ac:dyDescent="0.3">
      <c r="A106" s="47"/>
      <c r="B106" s="3">
        <v>407</v>
      </c>
      <c r="C106" s="2" t="s">
        <v>32</v>
      </c>
      <c r="D106" s="2">
        <v>59.52</v>
      </c>
      <c r="E106" s="5">
        <f t="shared" si="0"/>
        <v>640.67327999999998</v>
      </c>
      <c r="F106" s="7">
        <v>14</v>
      </c>
      <c r="G106" s="7">
        <f t="shared" si="1"/>
        <v>150.696</v>
      </c>
    </row>
    <row r="107" spans="1:7" ht="16.5" x14ac:dyDescent="0.3">
      <c r="A107" s="47"/>
      <c r="B107" s="3">
        <v>408</v>
      </c>
      <c r="C107" s="2" t="s">
        <v>33</v>
      </c>
      <c r="D107" s="2">
        <v>50.41</v>
      </c>
      <c r="E107" s="5">
        <f t="shared" si="0"/>
        <v>542.61323999999991</v>
      </c>
      <c r="F107" s="6">
        <v>8.7899999999999991</v>
      </c>
      <c r="G107" s="7">
        <f t="shared" si="1"/>
        <v>94.615559999999988</v>
      </c>
    </row>
    <row r="108" spans="1:7" ht="16.5" x14ac:dyDescent="0.3">
      <c r="A108" s="47" t="s">
        <v>20</v>
      </c>
      <c r="B108" s="3">
        <v>501</v>
      </c>
      <c r="C108" s="2" t="s">
        <v>33</v>
      </c>
      <c r="D108" s="2">
        <v>50.41</v>
      </c>
      <c r="E108" s="5">
        <f t="shared" si="0"/>
        <v>542.61323999999991</v>
      </c>
      <c r="F108" s="6">
        <v>8.7899999999999991</v>
      </c>
      <c r="G108" s="7">
        <f t="shared" si="1"/>
        <v>94.615559999999988</v>
      </c>
    </row>
    <row r="109" spans="1:7" ht="16.5" x14ac:dyDescent="0.3">
      <c r="A109" s="47"/>
      <c r="B109" s="3">
        <v>502</v>
      </c>
      <c r="C109" s="2" t="s">
        <v>32</v>
      </c>
      <c r="D109" s="2">
        <v>59.52</v>
      </c>
      <c r="E109" s="5">
        <f t="shared" si="0"/>
        <v>640.67327999999998</v>
      </c>
      <c r="F109" s="7">
        <v>14</v>
      </c>
      <c r="G109" s="7">
        <f t="shared" si="1"/>
        <v>150.696</v>
      </c>
    </row>
    <row r="110" spans="1:7" ht="16.5" x14ac:dyDescent="0.3">
      <c r="A110" s="47"/>
      <c r="B110" s="3">
        <v>503</v>
      </c>
      <c r="C110" s="2" t="s">
        <v>32</v>
      </c>
      <c r="D110" s="2">
        <v>59.52</v>
      </c>
      <c r="E110" s="5">
        <f t="shared" si="0"/>
        <v>640.67327999999998</v>
      </c>
      <c r="F110" s="7">
        <v>14</v>
      </c>
      <c r="G110" s="7">
        <f t="shared" si="1"/>
        <v>150.696</v>
      </c>
    </row>
    <row r="111" spans="1:7" ht="16.5" x14ac:dyDescent="0.3">
      <c r="A111" s="47"/>
      <c r="B111" s="3">
        <v>504</v>
      </c>
      <c r="C111" s="2" t="s">
        <v>33</v>
      </c>
      <c r="D111" s="2">
        <v>50.41</v>
      </c>
      <c r="E111" s="5">
        <f t="shared" si="0"/>
        <v>542.61323999999991</v>
      </c>
      <c r="F111" s="6">
        <v>8.7899999999999991</v>
      </c>
      <c r="G111" s="7">
        <f t="shared" si="1"/>
        <v>94.615559999999988</v>
      </c>
    </row>
    <row r="112" spans="1:7" ht="16.5" x14ac:dyDescent="0.3">
      <c r="A112" s="47"/>
      <c r="B112" s="3">
        <v>505</v>
      </c>
      <c r="C112" s="2" t="s">
        <v>33</v>
      </c>
      <c r="D112" s="2">
        <v>50.41</v>
      </c>
      <c r="E112" s="5">
        <f t="shared" si="0"/>
        <v>542.61323999999991</v>
      </c>
      <c r="F112" s="6">
        <v>8.7899999999999991</v>
      </c>
      <c r="G112" s="7">
        <f t="shared" si="1"/>
        <v>94.615559999999988</v>
      </c>
    </row>
    <row r="113" spans="1:7" ht="16.5" x14ac:dyDescent="0.3">
      <c r="A113" s="47"/>
      <c r="B113" s="3">
        <v>506</v>
      </c>
      <c r="C113" s="2" t="s">
        <v>32</v>
      </c>
      <c r="D113" s="2">
        <v>59.52</v>
      </c>
      <c r="E113" s="5">
        <f t="shared" si="0"/>
        <v>640.67327999999998</v>
      </c>
      <c r="F113" s="7">
        <v>14</v>
      </c>
      <c r="G113" s="7">
        <f t="shared" si="1"/>
        <v>150.696</v>
      </c>
    </row>
    <row r="114" spans="1:7" ht="16.5" x14ac:dyDescent="0.3">
      <c r="A114" s="47"/>
      <c r="B114" s="3">
        <v>507</v>
      </c>
      <c r="C114" s="2" t="s">
        <v>32</v>
      </c>
      <c r="D114" s="2">
        <v>59.52</v>
      </c>
      <c r="E114" s="5">
        <f t="shared" si="0"/>
        <v>640.67327999999998</v>
      </c>
      <c r="F114" s="7">
        <v>14</v>
      </c>
      <c r="G114" s="7">
        <f t="shared" si="1"/>
        <v>150.696</v>
      </c>
    </row>
    <row r="115" spans="1:7" ht="16.5" x14ac:dyDescent="0.3">
      <c r="A115" s="47"/>
      <c r="B115" s="3">
        <v>508</v>
      </c>
      <c r="C115" s="2" t="s">
        <v>33</v>
      </c>
      <c r="D115" s="2">
        <v>50.41</v>
      </c>
      <c r="E115" s="5">
        <f t="shared" si="0"/>
        <v>542.61323999999991</v>
      </c>
      <c r="F115" s="6">
        <v>8.7899999999999991</v>
      </c>
      <c r="G115" s="7">
        <f t="shared" si="1"/>
        <v>94.615559999999988</v>
      </c>
    </row>
    <row r="116" spans="1:7" ht="16.5" x14ac:dyDescent="0.3">
      <c r="A116" s="47" t="s">
        <v>21</v>
      </c>
      <c r="B116" s="3">
        <v>601</v>
      </c>
      <c r="C116" s="2" t="s">
        <v>33</v>
      </c>
      <c r="D116" s="2">
        <v>50.41</v>
      </c>
      <c r="E116" s="5">
        <f t="shared" si="0"/>
        <v>542.61323999999991</v>
      </c>
      <c r="F116" s="6">
        <v>8.7899999999999991</v>
      </c>
      <c r="G116" s="7">
        <f t="shared" si="1"/>
        <v>94.615559999999988</v>
      </c>
    </row>
    <row r="117" spans="1:7" ht="16.5" x14ac:dyDescent="0.3">
      <c r="A117" s="47"/>
      <c r="B117" s="3">
        <v>602</v>
      </c>
      <c r="C117" s="2" t="s">
        <v>32</v>
      </c>
      <c r="D117" s="2">
        <v>59.52</v>
      </c>
      <c r="E117" s="5">
        <f t="shared" si="0"/>
        <v>640.67327999999998</v>
      </c>
      <c r="F117" s="7">
        <v>14</v>
      </c>
      <c r="G117" s="7">
        <f t="shared" si="1"/>
        <v>150.696</v>
      </c>
    </row>
    <row r="118" spans="1:7" ht="16.5" x14ac:dyDescent="0.3">
      <c r="A118" s="47"/>
      <c r="B118" s="3">
        <v>603</v>
      </c>
      <c r="C118" s="2" t="s">
        <v>32</v>
      </c>
      <c r="D118" s="2">
        <v>59.52</v>
      </c>
      <c r="E118" s="5">
        <f t="shared" si="0"/>
        <v>640.67327999999998</v>
      </c>
      <c r="F118" s="7">
        <v>14</v>
      </c>
      <c r="G118" s="7">
        <f t="shared" si="1"/>
        <v>150.696</v>
      </c>
    </row>
    <row r="119" spans="1:7" ht="16.5" x14ac:dyDescent="0.3">
      <c r="A119" s="47"/>
      <c r="B119" s="3">
        <v>604</v>
      </c>
      <c r="C119" s="2" t="s">
        <v>33</v>
      </c>
      <c r="D119" s="2">
        <v>50.41</v>
      </c>
      <c r="E119" s="5">
        <f t="shared" si="0"/>
        <v>542.61323999999991</v>
      </c>
      <c r="F119" s="6">
        <v>8.7899999999999991</v>
      </c>
      <c r="G119" s="7">
        <f t="shared" si="1"/>
        <v>94.615559999999988</v>
      </c>
    </row>
    <row r="120" spans="1:7" ht="16.5" x14ac:dyDescent="0.3">
      <c r="A120" s="47"/>
      <c r="B120" s="3">
        <v>605</v>
      </c>
      <c r="C120" s="2" t="s">
        <v>33</v>
      </c>
      <c r="D120" s="2">
        <v>50.41</v>
      </c>
      <c r="E120" s="5">
        <f t="shared" si="0"/>
        <v>542.61323999999991</v>
      </c>
      <c r="F120" s="6">
        <v>8.7899999999999991</v>
      </c>
      <c r="G120" s="7">
        <f t="shared" si="1"/>
        <v>94.615559999999988</v>
      </c>
    </row>
    <row r="121" spans="1:7" ht="16.5" x14ac:dyDescent="0.3">
      <c r="A121" s="47"/>
      <c r="B121" s="3">
        <v>606</v>
      </c>
      <c r="C121" s="2" t="s">
        <v>32</v>
      </c>
      <c r="D121" s="2">
        <v>59.52</v>
      </c>
      <c r="E121" s="5">
        <f t="shared" si="0"/>
        <v>640.67327999999998</v>
      </c>
      <c r="F121" s="7">
        <v>14</v>
      </c>
      <c r="G121" s="7">
        <f t="shared" si="1"/>
        <v>150.696</v>
      </c>
    </row>
    <row r="122" spans="1:7" ht="16.5" x14ac:dyDescent="0.3">
      <c r="A122" s="47"/>
      <c r="B122" s="3">
        <v>607</v>
      </c>
      <c r="C122" s="2" t="s">
        <v>32</v>
      </c>
      <c r="D122" s="2">
        <v>59.52</v>
      </c>
      <c r="E122" s="5">
        <f t="shared" si="0"/>
        <v>640.67327999999998</v>
      </c>
      <c r="F122" s="7">
        <v>14</v>
      </c>
      <c r="G122" s="7">
        <f t="shared" si="1"/>
        <v>150.696</v>
      </c>
    </row>
    <row r="123" spans="1:7" ht="16.5" x14ac:dyDescent="0.3">
      <c r="A123" s="47"/>
      <c r="B123" s="3">
        <v>608</v>
      </c>
      <c r="C123" s="2" t="s">
        <v>33</v>
      </c>
      <c r="D123" s="2">
        <v>50.41</v>
      </c>
      <c r="E123" s="5">
        <f t="shared" si="0"/>
        <v>542.61323999999991</v>
      </c>
      <c r="F123" s="6">
        <v>8.7899999999999991</v>
      </c>
      <c r="G123" s="7">
        <f t="shared" si="1"/>
        <v>94.615559999999988</v>
      </c>
    </row>
    <row r="124" spans="1:7" ht="16.5" x14ac:dyDescent="0.3">
      <c r="A124" s="47" t="s">
        <v>22</v>
      </c>
      <c r="B124" s="3">
        <v>701</v>
      </c>
      <c r="C124" s="2" t="s">
        <v>33</v>
      </c>
      <c r="D124" s="2">
        <v>50.41</v>
      </c>
      <c r="E124" s="5">
        <f t="shared" si="0"/>
        <v>542.61323999999991</v>
      </c>
      <c r="F124" s="6">
        <v>8.7899999999999991</v>
      </c>
      <c r="G124" s="7">
        <f t="shared" si="1"/>
        <v>94.615559999999988</v>
      </c>
    </row>
    <row r="125" spans="1:7" ht="16.5" x14ac:dyDescent="0.3">
      <c r="A125" s="47"/>
      <c r="B125" s="3">
        <v>702</v>
      </c>
      <c r="C125" s="2" t="s">
        <v>32</v>
      </c>
      <c r="D125" s="2">
        <v>59.52</v>
      </c>
      <c r="E125" s="5">
        <f t="shared" si="0"/>
        <v>640.67327999999998</v>
      </c>
      <c r="F125" s="7">
        <v>14</v>
      </c>
      <c r="G125" s="7">
        <f t="shared" si="1"/>
        <v>150.696</v>
      </c>
    </row>
    <row r="126" spans="1:7" ht="16.5" x14ac:dyDescent="0.3">
      <c r="A126" s="47"/>
      <c r="B126" s="3">
        <v>703</v>
      </c>
      <c r="C126" s="2" t="s">
        <v>32</v>
      </c>
      <c r="D126" s="2">
        <v>59.52</v>
      </c>
      <c r="E126" s="5">
        <f t="shared" si="0"/>
        <v>640.67327999999998</v>
      </c>
      <c r="F126" s="7">
        <v>14</v>
      </c>
      <c r="G126" s="7">
        <f t="shared" si="1"/>
        <v>150.696</v>
      </c>
    </row>
    <row r="127" spans="1:7" ht="16.5" x14ac:dyDescent="0.3">
      <c r="A127" s="47"/>
      <c r="B127" s="3">
        <v>704</v>
      </c>
      <c r="C127" s="2" t="s">
        <v>33</v>
      </c>
      <c r="D127" s="2">
        <v>50.41</v>
      </c>
      <c r="E127" s="5">
        <f t="shared" si="0"/>
        <v>542.61323999999991</v>
      </c>
      <c r="F127" s="6">
        <v>8.7899999999999991</v>
      </c>
      <c r="G127" s="7">
        <f t="shared" si="1"/>
        <v>94.615559999999988</v>
      </c>
    </row>
    <row r="128" spans="1:7" ht="16.5" x14ac:dyDescent="0.3">
      <c r="A128" s="47"/>
      <c r="B128" s="3">
        <v>705</v>
      </c>
      <c r="C128" s="2" t="s">
        <v>33</v>
      </c>
      <c r="D128" s="2">
        <v>50.41</v>
      </c>
      <c r="E128" s="5">
        <f t="shared" si="0"/>
        <v>542.61323999999991</v>
      </c>
      <c r="F128" s="6">
        <v>8.7899999999999991</v>
      </c>
      <c r="G128" s="7">
        <f t="shared" si="1"/>
        <v>94.615559999999988</v>
      </c>
    </row>
    <row r="129" spans="1:7" ht="16.5" x14ac:dyDescent="0.3">
      <c r="A129" s="47"/>
      <c r="B129" s="3">
        <v>706</v>
      </c>
      <c r="C129" s="2" t="s">
        <v>32</v>
      </c>
      <c r="D129" s="2">
        <v>59.52</v>
      </c>
      <c r="E129" s="5">
        <f t="shared" si="0"/>
        <v>640.67327999999998</v>
      </c>
      <c r="F129" s="7">
        <v>14</v>
      </c>
      <c r="G129" s="7">
        <f t="shared" si="1"/>
        <v>150.696</v>
      </c>
    </row>
    <row r="130" spans="1:7" ht="16.5" x14ac:dyDescent="0.3">
      <c r="A130" s="47"/>
      <c r="B130" s="3">
        <v>707</v>
      </c>
      <c r="C130" s="2" t="s">
        <v>32</v>
      </c>
      <c r="D130" s="2">
        <v>59.52</v>
      </c>
      <c r="E130" s="5">
        <f t="shared" si="0"/>
        <v>640.67327999999998</v>
      </c>
      <c r="F130" s="7">
        <v>14</v>
      </c>
      <c r="G130" s="7">
        <f t="shared" si="1"/>
        <v>150.696</v>
      </c>
    </row>
    <row r="131" spans="1:7" ht="16.5" x14ac:dyDescent="0.3">
      <c r="A131" s="47"/>
      <c r="B131" s="3">
        <v>708</v>
      </c>
      <c r="C131" s="2" t="s">
        <v>33</v>
      </c>
      <c r="D131" s="2">
        <v>50.41</v>
      </c>
      <c r="E131" s="5">
        <f t="shared" si="0"/>
        <v>542.61323999999991</v>
      </c>
      <c r="F131" s="6">
        <v>8.7899999999999991</v>
      </c>
      <c r="G131" s="7">
        <f t="shared" si="1"/>
        <v>94.615559999999988</v>
      </c>
    </row>
    <row r="132" spans="1:7" ht="16.5" x14ac:dyDescent="0.3">
      <c r="A132" s="47" t="s">
        <v>34</v>
      </c>
      <c r="B132" s="3">
        <v>801</v>
      </c>
      <c r="C132" s="2" t="s">
        <v>33</v>
      </c>
      <c r="D132" s="2">
        <v>50.41</v>
      </c>
      <c r="E132" s="5">
        <f t="shared" si="0"/>
        <v>542.61323999999991</v>
      </c>
      <c r="F132" s="6">
        <v>8.7899999999999991</v>
      </c>
      <c r="G132" s="7">
        <f t="shared" si="1"/>
        <v>94.615559999999988</v>
      </c>
    </row>
    <row r="133" spans="1:7" ht="16.5" x14ac:dyDescent="0.3">
      <c r="A133" s="47"/>
      <c r="B133" s="3">
        <v>802</v>
      </c>
      <c r="C133" s="2" t="s">
        <v>32</v>
      </c>
      <c r="D133" s="2">
        <v>59.52</v>
      </c>
      <c r="E133" s="5">
        <f t="shared" si="0"/>
        <v>640.67327999999998</v>
      </c>
      <c r="F133" s="7">
        <v>14</v>
      </c>
      <c r="G133" s="7">
        <f t="shared" si="1"/>
        <v>150.696</v>
      </c>
    </row>
    <row r="134" spans="1:7" ht="16.5" x14ac:dyDescent="0.3">
      <c r="A134" s="47"/>
      <c r="B134" s="3">
        <v>803</v>
      </c>
      <c r="C134" s="2" t="s">
        <v>32</v>
      </c>
      <c r="D134" s="2">
        <v>59.52</v>
      </c>
      <c r="E134" s="5">
        <f t="shared" si="0"/>
        <v>640.67327999999998</v>
      </c>
      <c r="F134" s="7">
        <v>14</v>
      </c>
      <c r="G134" s="7">
        <f t="shared" si="1"/>
        <v>150.696</v>
      </c>
    </row>
    <row r="135" spans="1:7" ht="16.5" x14ac:dyDescent="0.3">
      <c r="A135" s="47"/>
      <c r="B135" s="3">
        <v>804</v>
      </c>
      <c r="C135" s="2" t="s">
        <v>33</v>
      </c>
      <c r="D135" s="2">
        <v>50.41</v>
      </c>
      <c r="E135" s="5">
        <f t="shared" si="0"/>
        <v>542.61323999999991</v>
      </c>
      <c r="F135" s="6">
        <v>8.7899999999999991</v>
      </c>
      <c r="G135" s="7">
        <f t="shared" si="1"/>
        <v>94.615559999999988</v>
      </c>
    </row>
    <row r="136" spans="1:7" ht="16.5" x14ac:dyDescent="0.3">
      <c r="A136" s="47"/>
      <c r="B136" s="3">
        <v>805</v>
      </c>
      <c r="C136" s="2" t="s">
        <v>33</v>
      </c>
      <c r="D136" s="2">
        <v>50.41</v>
      </c>
      <c r="E136" s="5">
        <f t="shared" si="0"/>
        <v>542.61323999999991</v>
      </c>
      <c r="F136" s="6">
        <v>8.7899999999999991</v>
      </c>
      <c r="G136" s="7">
        <f t="shared" si="1"/>
        <v>94.615559999999988</v>
      </c>
    </row>
    <row r="137" spans="1:7" ht="16.5" x14ac:dyDescent="0.3">
      <c r="A137" s="47"/>
      <c r="B137" s="3">
        <v>806</v>
      </c>
      <c r="C137" s="2" t="s">
        <v>32</v>
      </c>
      <c r="D137" s="2">
        <v>59.52</v>
      </c>
      <c r="E137" s="5">
        <f t="shared" si="0"/>
        <v>640.67327999999998</v>
      </c>
      <c r="F137" s="7">
        <v>14</v>
      </c>
      <c r="G137" s="7">
        <f t="shared" si="1"/>
        <v>150.696</v>
      </c>
    </row>
    <row r="138" spans="1:7" ht="16.5" x14ac:dyDescent="0.3">
      <c r="A138" s="47"/>
      <c r="B138" s="3">
        <v>807</v>
      </c>
      <c r="C138" s="2" t="s">
        <v>32</v>
      </c>
      <c r="D138" s="2">
        <v>59.52</v>
      </c>
      <c r="E138" s="5">
        <f t="shared" si="0"/>
        <v>640.67327999999998</v>
      </c>
      <c r="F138" s="7">
        <v>14</v>
      </c>
      <c r="G138" s="7">
        <f t="shared" si="1"/>
        <v>150.696</v>
      </c>
    </row>
    <row r="139" spans="1:7" ht="16.5" x14ac:dyDescent="0.3">
      <c r="A139" s="47"/>
      <c r="B139" s="3">
        <v>808</v>
      </c>
      <c r="C139" s="2" t="s">
        <v>33</v>
      </c>
      <c r="D139" s="2">
        <v>50.41</v>
      </c>
      <c r="E139" s="5">
        <f t="shared" si="0"/>
        <v>542.61323999999991</v>
      </c>
      <c r="F139" s="6">
        <v>8.7899999999999991</v>
      </c>
      <c r="G139" s="7">
        <f t="shared" si="1"/>
        <v>94.615559999999988</v>
      </c>
    </row>
    <row r="140" spans="1:7" ht="16.5" x14ac:dyDescent="0.3">
      <c r="A140" s="47" t="s">
        <v>23</v>
      </c>
      <c r="B140" s="3">
        <v>901</v>
      </c>
      <c r="C140" s="2" t="s">
        <v>33</v>
      </c>
      <c r="D140" s="2">
        <v>50.41</v>
      </c>
      <c r="E140" s="5">
        <f t="shared" ref="E140:E187" si="2">D140*10.764</f>
        <v>542.61323999999991</v>
      </c>
      <c r="F140" s="6">
        <v>8.7899999999999991</v>
      </c>
      <c r="G140" s="7">
        <f t="shared" ref="G140:G187" si="3">F140*10.764</f>
        <v>94.615559999999988</v>
      </c>
    </row>
    <row r="141" spans="1:7" ht="16.5" x14ac:dyDescent="0.3">
      <c r="A141" s="47"/>
      <c r="B141" s="3">
        <v>902</v>
      </c>
      <c r="C141" s="2" t="s">
        <v>32</v>
      </c>
      <c r="D141" s="2">
        <v>59.52</v>
      </c>
      <c r="E141" s="5">
        <f t="shared" si="2"/>
        <v>640.67327999999998</v>
      </c>
      <c r="F141" s="7">
        <v>14</v>
      </c>
      <c r="G141" s="7">
        <f t="shared" si="3"/>
        <v>150.696</v>
      </c>
    </row>
    <row r="142" spans="1:7" ht="16.5" x14ac:dyDescent="0.3">
      <c r="A142" s="47"/>
      <c r="B142" s="3">
        <v>903</v>
      </c>
      <c r="C142" s="2" t="s">
        <v>32</v>
      </c>
      <c r="D142" s="2">
        <v>59.52</v>
      </c>
      <c r="E142" s="5">
        <f t="shared" si="2"/>
        <v>640.67327999999998</v>
      </c>
      <c r="F142" s="7">
        <v>14</v>
      </c>
      <c r="G142" s="7">
        <f t="shared" si="3"/>
        <v>150.696</v>
      </c>
    </row>
    <row r="143" spans="1:7" ht="16.5" x14ac:dyDescent="0.3">
      <c r="A143" s="47"/>
      <c r="B143" s="3">
        <v>904</v>
      </c>
      <c r="C143" s="2" t="s">
        <v>33</v>
      </c>
      <c r="D143" s="2">
        <v>50.41</v>
      </c>
      <c r="E143" s="5">
        <f t="shared" si="2"/>
        <v>542.61323999999991</v>
      </c>
      <c r="F143" s="6">
        <v>8.7899999999999991</v>
      </c>
      <c r="G143" s="7">
        <f t="shared" si="3"/>
        <v>94.615559999999988</v>
      </c>
    </row>
    <row r="144" spans="1:7" ht="16.5" x14ac:dyDescent="0.3">
      <c r="A144" s="47"/>
      <c r="B144" s="3">
        <v>905</v>
      </c>
      <c r="C144" s="2" t="s">
        <v>33</v>
      </c>
      <c r="D144" s="2">
        <v>50.41</v>
      </c>
      <c r="E144" s="5">
        <f t="shared" si="2"/>
        <v>542.61323999999991</v>
      </c>
      <c r="F144" s="6">
        <v>8.7899999999999991</v>
      </c>
      <c r="G144" s="7">
        <f t="shared" si="3"/>
        <v>94.615559999999988</v>
      </c>
    </row>
    <row r="145" spans="1:7" ht="16.5" x14ac:dyDescent="0.3">
      <c r="A145" s="47"/>
      <c r="B145" s="3">
        <v>906</v>
      </c>
      <c r="C145" s="2" t="s">
        <v>32</v>
      </c>
      <c r="D145" s="2">
        <v>59.52</v>
      </c>
      <c r="E145" s="5">
        <f t="shared" si="2"/>
        <v>640.67327999999998</v>
      </c>
      <c r="F145" s="7">
        <v>14</v>
      </c>
      <c r="G145" s="7">
        <f t="shared" si="3"/>
        <v>150.696</v>
      </c>
    </row>
    <row r="146" spans="1:7" ht="16.5" x14ac:dyDescent="0.3">
      <c r="A146" s="47"/>
      <c r="B146" s="3">
        <v>907</v>
      </c>
      <c r="C146" s="2" t="s">
        <v>32</v>
      </c>
      <c r="D146" s="2">
        <v>59.52</v>
      </c>
      <c r="E146" s="5">
        <f t="shared" si="2"/>
        <v>640.67327999999998</v>
      </c>
      <c r="F146" s="7">
        <v>14</v>
      </c>
      <c r="G146" s="7">
        <f t="shared" si="3"/>
        <v>150.696</v>
      </c>
    </row>
    <row r="147" spans="1:7" ht="16.5" x14ac:dyDescent="0.3">
      <c r="A147" s="47"/>
      <c r="B147" s="3">
        <v>908</v>
      </c>
      <c r="C147" s="2" t="s">
        <v>33</v>
      </c>
      <c r="D147" s="2">
        <v>50.41</v>
      </c>
      <c r="E147" s="5">
        <f t="shared" si="2"/>
        <v>542.61323999999991</v>
      </c>
      <c r="F147" s="6">
        <v>8.7899999999999991</v>
      </c>
      <c r="G147" s="7">
        <f t="shared" si="3"/>
        <v>94.615559999999988</v>
      </c>
    </row>
    <row r="148" spans="1:7" ht="16.5" x14ac:dyDescent="0.3">
      <c r="A148" s="47" t="s">
        <v>39</v>
      </c>
      <c r="B148" s="3">
        <v>1001</v>
      </c>
      <c r="C148" s="2" t="s">
        <v>33</v>
      </c>
      <c r="D148" s="2">
        <v>50.41</v>
      </c>
      <c r="E148" s="5">
        <f t="shared" si="2"/>
        <v>542.61323999999991</v>
      </c>
      <c r="F148" s="6">
        <v>8.7899999999999991</v>
      </c>
      <c r="G148" s="7">
        <f t="shared" si="3"/>
        <v>94.615559999999988</v>
      </c>
    </row>
    <row r="149" spans="1:7" ht="16.5" x14ac:dyDescent="0.3">
      <c r="A149" s="47"/>
      <c r="B149" s="3">
        <v>1002</v>
      </c>
      <c r="C149" s="2" t="s">
        <v>32</v>
      </c>
      <c r="D149" s="2">
        <v>59.52</v>
      </c>
      <c r="E149" s="5">
        <f t="shared" si="2"/>
        <v>640.67327999999998</v>
      </c>
      <c r="F149" s="7">
        <v>14</v>
      </c>
      <c r="G149" s="7">
        <f t="shared" si="3"/>
        <v>150.696</v>
      </c>
    </row>
    <row r="150" spans="1:7" ht="16.5" x14ac:dyDescent="0.3">
      <c r="A150" s="47"/>
      <c r="B150" s="3">
        <v>1003</v>
      </c>
      <c r="C150" s="2" t="s">
        <v>32</v>
      </c>
      <c r="D150" s="2">
        <v>59.52</v>
      </c>
      <c r="E150" s="5">
        <f t="shared" si="2"/>
        <v>640.67327999999998</v>
      </c>
      <c r="F150" s="7">
        <v>14</v>
      </c>
      <c r="G150" s="7">
        <f t="shared" si="3"/>
        <v>150.696</v>
      </c>
    </row>
    <row r="151" spans="1:7" ht="16.5" x14ac:dyDescent="0.3">
      <c r="A151" s="47"/>
      <c r="B151" s="3">
        <v>1004</v>
      </c>
      <c r="C151" s="2" t="s">
        <v>33</v>
      </c>
      <c r="D151" s="2">
        <v>50.41</v>
      </c>
      <c r="E151" s="5">
        <f t="shared" si="2"/>
        <v>542.61323999999991</v>
      </c>
      <c r="F151" s="6">
        <v>8.7899999999999991</v>
      </c>
      <c r="G151" s="7">
        <f t="shared" si="3"/>
        <v>94.615559999999988</v>
      </c>
    </row>
    <row r="152" spans="1:7" ht="16.5" x14ac:dyDescent="0.3">
      <c r="A152" s="47"/>
      <c r="B152" s="3">
        <v>1005</v>
      </c>
      <c r="C152" s="2" t="s">
        <v>33</v>
      </c>
      <c r="D152" s="2">
        <v>50.41</v>
      </c>
      <c r="E152" s="5">
        <f t="shared" si="2"/>
        <v>542.61323999999991</v>
      </c>
      <c r="F152" s="6">
        <v>8.7899999999999991</v>
      </c>
      <c r="G152" s="7">
        <f t="shared" si="3"/>
        <v>94.615559999999988</v>
      </c>
    </row>
    <row r="153" spans="1:7" ht="16.5" x14ac:dyDescent="0.3">
      <c r="A153" s="47"/>
      <c r="B153" s="3">
        <v>1006</v>
      </c>
      <c r="C153" s="2" t="s">
        <v>32</v>
      </c>
      <c r="D153" s="2">
        <v>59.52</v>
      </c>
      <c r="E153" s="5">
        <f t="shared" si="2"/>
        <v>640.67327999999998</v>
      </c>
      <c r="F153" s="7">
        <v>14</v>
      </c>
      <c r="G153" s="7">
        <f t="shared" si="3"/>
        <v>150.696</v>
      </c>
    </row>
    <row r="154" spans="1:7" ht="16.5" x14ac:dyDescent="0.3">
      <c r="A154" s="47"/>
      <c r="B154" s="3">
        <v>1007</v>
      </c>
      <c r="C154" s="2" t="s">
        <v>32</v>
      </c>
      <c r="D154" s="2">
        <v>59.52</v>
      </c>
      <c r="E154" s="5">
        <f t="shared" si="2"/>
        <v>640.67327999999998</v>
      </c>
      <c r="F154" s="7">
        <v>14</v>
      </c>
      <c r="G154" s="7">
        <f t="shared" si="3"/>
        <v>150.696</v>
      </c>
    </row>
    <row r="155" spans="1:7" ht="16.5" x14ac:dyDescent="0.3">
      <c r="A155" s="47"/>
      <c r="B155" s="3">
        <v>1008</v>
      </c>
      <c r="C155" s="2" t="s">
        <v>33</v>
      </c>
      <c r="D155" s="2">
        <v>50.41</v>
      </c>
      <c r="E155" s="5">
        <f t="shared" si="2"/>
        <v>542.61323999999991</v>
      </c>
      <c r="F155" s="6">
        <v>8.7899999999999991</v>
      </c>
      <c r="G155" s="7">
        <f t="shared" si="3"/>
        <v>94.615559999999988</v>
      </c>
    </row>
    <row r="156" spans="1:7" ht="16.5" x14ac:dyDescent="0.3">
      <c r="A156" s="47" t="s">
        <v>40</v>
      </c>
      <c r="B156" s="3">
        <v>1101</v>
      </c>
      <c r="C156" s="2" t="s">
        <v>33</v>
      </c>
      <c r="D156" s="2">
        <v>50.41</v>
      </c>
      <c r="E156" s="5">
        <f t="shared" si="2"/>
        <v>542.61323999999991</v>
      </c>
      <c r="F156" s="6">
        <v>8.7899999999999991</v>
      </c>
      <c r="G156" s="7">
        <f t="shared" si="3"/>
        <v>94.615559999999988</v>
      </c>
    </row>
    <row r="157" spans="1:7" ht="16.5" x14ac:dyDescent="0.3">
      <c r="A157" s="47"/>
      <c r="B157" s="3">
        <v>1102</v>
      </c>
      <c r="C157" s="2" t="s">
        <v>32</v>
      </c>
      <c r="D157" s="2">
        <v>59.52</v>
      </c>
      <c r="E157" s="5">
        <f t="shared" si="2"/>
        <v>640.67327999999998</v>
      </c>
      <c r="F157" s="7">
        <v>14</v>
      </c>
      <c r="G157" s="7">
        <f t="shared" si="3"/>
        <v>150.696</v>
      </c>
    </row>
    <row r="158" spans="1:7" ht="16.5" x14ac:dyDescent="0.3">
      <c r="A158" s="47"/>
      <c r="B158" s="3">
        <v>1103</v>
      </c>
      <c r="C158" s="2" t="s">
        <v>32</v>
      </c>
      <c r="D158" s="2">
        <v>59.52</v>
      </c>
      <c r="E158" s="5">
        <f t="shared" si="2"/>
        <v>640.67327999999998</v>
      </c>
      <c r="F158" s="7">
        <v>14</v>
      </c>
      <c r="G158" s="7">
        <f t="shared" si="3"/>
        <v>150.696</v>
      </c>
    </row>
    <row r="159" spans="1:7" ht="16.5" x14ac:dyDescent="0.3">
      <c r="A159" s="47"/>
      <c r="B159" s="3">
        <v>1104</v>
      </c>
      <c r="C159" s="2" t="s">
        <v>33</v>
      </c>
      <c r="D159" s="2">
        <v>50.41</v>
      </c>
      <c r="E159" s="5">
        <f t="shared" si="2"/>
        <v>542.61323999999991</v>
      </c>
      <c r="F159" s="6">
        <v>8.7899999999999991</v>
      </c>
      <c r="G159" s="7">
        <f t="shared" si="3"/>
        <v>94.615559999999988</v>
      </c>
    </row>
    <row r="160" spans="1:7" ht="16.5" x14ac:dyDescent="0.3">
      <c r="A160" s="47"/>
      <c r="B160" s="3">
        <v>1105</v>
      </c>
      <c r="C160" s="2" t="s">
        <v>33</v>
      </c>
      <c r="D160" s="2">
        <v>50.41</v>
      </c>
      <c r="E160" s="5">
        <f t="shared" si="2"/>
        <v>542.61323999999991</v>
      </c>
      <c r="F160" s="6">
        <v>8.7899999999999991</v>
      </c>
      <c r="G160" s="7">
        <f t="shared" si="3"/>
        <v>94.615559999999988</v>
      </c>
    </row>
    <row r="161" spans="1:7" ht="16.5" x14ac:dyDescent="0.3">
      <c r="A161" s="47"/>
      <c r="B161" s="3">
        <v>1106</v>
      </c>
      <c r="C161" s="2" t="s">
        <v>32</v>
      </c>
      <c r="D161" s="2">
        <v>59.52</v>
      </c>
      <c r="E161" s="5">
        <f t="shared" si="2"/>
        <v>640.67327999999998</v>
      </c>
      <c r="F161" s="7">
        <v>14</v>
      </c>
      <c r="G161" s="7">
        <f t="shared" si="3"/>
        <v>150.696</v>
      </c>
    </row>
    <row r="162" spans="1:7" ht="16.5" x14ac:dyDescent="0.3">
      <c r="A162" s="47"/>
      <c r="B162" s="3">
        <v>1107</v>
      </c>
      <c r="C162" s="2" t="s">
        <v>32</v>
      </c>
      <c r="D162" s="2">
        <v>59.52</v>
      </c>
      <c r="E162" s="5">
        <f t="shared" si="2"/>
        <v>640.67327999999998</v>
      </c>
      <c r="F162" s="7">
        <v>14</v>
      </c>
      <c r="G162" s="7">
        <f t="shared" si="3"/>
        <v>150.696</v>
      </c>
    </row>
    <row r="163" spans="1:7" ht="16.5" x14ac:dyDescent="0.3">
      <c r="A163" s="47"/>
      <c r="B163" s="3">
        <v>1108</v>
      </c>
      <c r="C163" s="2" t="s">
        <v>33</v>
      </c>
      <c r="D163" s="2">
        <v>50.41</v>
      </c>
      <c r="E163" s="5">
        <f t="shared" si="2"/>
        <v>542.61323999999991</v>
      </c>
      <c r="F163" s="6">
        <v>8.7899999999999991</v>
      </c>
      <c r="G163" s="7">
        <f t="shared" si="3"/>
        <v>94.615559999999988</v>
      </c>
    </row>
    <row r="164" spans="1:7" ht="16.5" x14ac:dyDescent="0.3">
      <c r="A164" s="47" t="s">
        <v>41</v>
      </c>
      <c r="B164" s="3">
        <v>1201</v>
      </c>
      <c r="C164" s="2" t="s">
        <v>33</v>
      </c>
      <c r="D164" s="2">
        <v>50.41</v>
      </c>
      <c r="E164" s="5">
        <f t="shared" si="2"/>
        <v>542.61323999999991</v>
      </c>
      <c r="F164" s="6">
        <v>8.7899999999999991</v>
      </c>
      <c r="G164" s="7">
        <f t="shared" si="3"/>
        <v>94.615559999999988</v>
      </c>
    </row>
    <row r="165" spans="1:7" ht="16.5" x14ac:dyDescent="0.3">
      <c r="A165" s="47"/>
      <c r="B165" s="3">
        <v>1202</v>
      </c>
      <c r="C165" s="2" t="s">
        <v>32</v>
      </c>
      <c r="D165" s="2">
        <v>59.52</v>
      </c>
      <c r="E165" s="5">
        <f t="shared" si="2"/>
        <v>640.67327999999998</v>
      </c>
      <c r="F165" s="7">
        <v>14</v>
      </c>
      <c r="G165" s="7">
        <f t="shared" si="3"/>
        <v>150.696</v>
      </c>
    </row>
    <row r="166" spans="1:7" ht="16.5" x14ac:dyDescent="0.3">
      <c r="A166" s="47"/>
      <c r="B166" s="3">
        <v>1203</v>
      </c>
      <c r="C166" s="2" t="s">
        <v>32</v>
      </c>
      <c r="D166" s="2">
        <v>59.52</v>
      </c>
      <c r="E166" s="5">
        <f t="shared" si="2"/>
        <v>640.67327999999998</v>
      </c>
      <c r="F166" s="7">
        <v>14</v>
      </c>
      <c r="G166" s="7">
        <f t="shared" si="3"/>
        <v>150.696</v>
      </c>
    </row>
    <row r="167" spans="1:7" ht="16.5" x14ac:dyDescent="0.3">
      <c r="A167" s="47"/>
      <c r="B167" s="3">
        <v>1204</v>
      </c>
      <c r="C167" s="2" t="s">
        <v>33</v>
      </c>
      <c r="D167" s="2">
        <v>50.41</v>
      </c>
      <c r="E167" s="5">
        <f t="shared" si="2"/>
        <v>542.61323999999991</v>
      </c>
      <c r="F167" s="6">
        <v>8.7899999999999991</v>
      </c>
      <c r="G167" s="7">
        <f t="shared" si="3"/>
        <v>94.615559999999988</v>
      </c>
    </row>
    <row r="168" spans="1:7" ht="16.5" x14ac:dyDescent="0.3">
      <c r="A168" s="47"/>
      <c r="B168" s="3">
        <v>1205</v>
      </c>
      <c r="C168" s="2" t="s">
        <v>33</v>
      </c>
      <c r="D168" s="2">
        <v>50.41</v>
      </c>
      <c r="E168" s="5">
        <f t="shared" si="2"/>
        <v>542.61323999999991</v>
      </c>
      <c r="F168" s="6">
        <v>8.7899999999999991</v>
      </c>
      <c r="G168" s="7">
        <f t="shared" si="3"/>
        <v>94.615559999999988</v>
      </c>
    </row>
    <row r="169" spans="1:7" ht="16.5" x14ac:dyDescent="0.3">
      <c r="A169" s="47"/>
      <c r="B169" s="3">
        <v>1206</v>
      </c>
      <c r="C169" s="2" t="s">
        <v>32</v>
      </c>
      <c r="D169" s="2">
        <v>59.52</v>
      </c>
      <c r="E169" s="5">
        <f t="shared" si="2"/>
        <v>640.67327999999998</v>
      </c>
      <c r="F169" s="7">
        <v>14</v>
      </c>
      <c r="G169" s="7">
        <f t="shared" si="3"/>
        <v>150.696</v>
      </c>
    </row>
    <row r="170" spans="1:7" ht="16.5" x14ac:dyDescent="0.3">
      <c r="A170" s="47"/>
      <c r="B170" s="3">
        <v>1207</v>
      </c>
      <c r="C170" s="2" t="s">
        <v>32</v>
      </c>
      <c r="D170" s="2">
        <v>59.52</v>
      </c>
      <c r="E170" s="5">
        <f t="shared" si="2"/>
        <v>640.67327999999998</v>
      </c>
      <c r="F170" s="7">
        <v>14</v>
      </c>
      <c r="G170" s="7">
        <f t="shared" si="3"/>
        <v>150.696</v>
      </c>
    </row>
    <row r="171" spans="1:7" ht="16.5" x14ac:dyDescent="0.3">
      <c r="A171" s="47"/>
      <c r="B171" s="3">
        <v>1208</v>
      </c>
      <c r="C171" s="2" t="s">
        <v>33</v>
      </c>
      <c r="D171" s="2">
        <v>50.41</v>
      </c>
      <c r="E171" s="5">
        <f t="shared" si="2"/>
        <v>542.61323999999991</v>
      </c>
      <c r="F171" s="6">
        <v>8.7899999999999991</v>
      </c>
      <c r="G171" s="7">
        <f t="shared" si="3"/>
        <v>94.615559999999988</v>
      </c>
    </row>
    <row r="172" spans="1:7" ht="16.5" x14ac:dyDescent="0.3">
      <c r="A172" s="47" t="s">
        <v>42</v>
      </c>
      <c r="B172" s="3" t="s">
        <v>4</v>
      </c>
      <c r="C172" s="2" t="s">
        <v>33</v>
      </c>
      <c r="D172" s="2">
        <v>50.41</v>
      </c>
      <c r="E172" s="5">
        <f t="shared" si="2"/>
        <v>542.61323999999991</v>
      </c>
      <c r="F172" s="6">
        <v>8.7899999999999991</v>
      </c>
      <c r="G172" s="7">
        <f t="shared" si="3"/>
        <v>94.615559999999988</v>
      </c>
    </row>
    <row r="173" spans="1:7" ht="16.5" x14ac:dyDescent="0.3">
      <c r="A173" s="47"/>
      <c r="B173" s="3" t="s">
        <v>5</v>
      </c>
      <c r="C173" s="2" t="s">
        <v>32</v>
      </c>
      <c r="D173" s="2">
        <v>59.52</v>
      </c>
      <c r="E173" s="5">
        <f t="shared" si="2"/>
        <v>640.67327999999998</v>
      </c>
      <c r="F173" s="7">
        <v>14</v>
      </c>
      <c r="G173" s="7">
        <f t="shared" si="3"/>
        <v>150.696</v>
      </c>
    </row>
    <row r="174" spans="1:7" ht="16.5" x14ac:dyDescent="0.3">
      <c r="A174" s="47"/>
      <c r="B174" s="3" t="s">
        <v>6</v>
      </c>
      <c r="C174" s="2" t="s">
        <v>32</v>
      </c>
      <c r="D174" s="2">
        <v>59.52</v>
      </c>
      <c r="E174" s="5">
        <f t="shared" si="2"/>
        <v>640.67327999999998</v>
      </c>
      <c r="F174" s="7">
        <v>14</v>
      </c>
      <c r="G174" s="7">
        <f t="shared" si="3"/>
        <v>150.696</v>
      </c>
    </row>
    <row r="175" spans="1:7" ht="16.5" x14ac:dyDescent="0.3">
      <c r="A175" s="47"/>
      <c r="B175" s="3" t="s">
        <v>7</v>
      </c>
      <c r="C175" s="2" t="s">
        <v>33</v>
      </c>
      <c r="D175" s="2">
        <v>50.41</v>
      </c>
      <c r="E175" s="5">
        <f t="shared" si="2"/>
        <v>542.61323999999991</v>
      </c>
      <c r="F175" s="6">
        <v>8.7899999999999991</v>
      </c>
      <c r="G175" s="7">
        <f t="shared" si="3"/>
        <v>94.615559999999988</v>
      </c>
    </row>
    <row r="176" spans="1:7" ht="16.5" x14ac:dyDescent="0.3">
      <c r="A176" s="47"/>
      <c r="B176" s="3" t="s">
        <v>8</v>
      </c>
      <c r="C176" s="2" t="s">
        <v>33</v>
      </c>
      <c r="D176" s="2">
        <v>50.41</v>
      </c>
      <c r="E176" s="5">
        <f t="shared" si="2"/>
        <v>542.61323999999991</v>
      </c>
      <c r="F176" s="6">
        <v>8.7899999999999991</v>
      </c>
      <c r="G176" s="7">
        <f t="shared" si="3"/>
        <v>94.615559999999988</v>
      </c>
    </row>
    <row r="177" spans="1:7" ht="16.5" x14ac:dyDescent="0.3">
      <c r="A177" s="47"/>
      <c r="B177" s="3" t="s">
        <v>9</v>
      </c>
      <c r="C177" s="2" t="s">
        <v>32</v>
      </c>
      <c r="D177" s="2">
        <v>59.52</v>
      </c>
      <c r="E177" s="5">
        <f t="shared" si="2"/>
        <v>640.67327999999998</v>
      </c>
      <c r="F177" s="7">
        <v>14</v>
      </c>
      <c r="G177" s="7">
        <f t="shared" si="3"/>
        <v>150.696</v>
      </c>
    </row>
    <row r="178" spans="1:7" ht="16.5" x14ac:dyDescent="0.3">
      <c r="A178" s="47"/>
      <c r="B178" s="3" t="s">
        <v>10</v>
      </c>
      <c r="C178" s="2" t="s">
        <v>32</v>
      </c>
      <c r="D178" s="2">
        <v>59.52</v>
      </c>
      <c r="E178" s="5">
        <f t="shared" si="2"/>
        <v>640.67327999999998</v>
      </c>
      <c r="F178" s="7">
        <v>14</v>
      </c>
      <c r="G178" s="7">
        <f t="shared" si="3"/>
        <v>150.696</v>
      </c>
    </row>
    <row r="179" spans="1:7" ht="16.5" x14ac:dyDescent="0.3">
      <c r="A179" s="47"/>
      <c r="B179" s="3" t="s">
        <v>11</v>
      </c>
      <c r="C179" s="2" t="s">
        <v>33</v>
      </c>
      <c r="D179" s="2">
        <v>50.41</v>
      </c>
      <c r="E179" s="5">
        <f t="shared" si="2"/>
        <v>542.61323999999991</v>
      </c>
      <c r="F179" s="6">
        <v>8.7899999999999991</v>
      </c>
      <c r="G179" s="7">
        <f t="shared" si="3"/>
        <v>94.615559999999988</v>
      </c>
    </row>
    <row r="180" spans="1:7" ht="16.5" x14ac:dyDescent="0.3">
      <c r="A180" s="47" t="s">
        <v>43</v>
      </c>
      <c r="B180" s="3">
        <v>1401</v>
      </c>
      <c r="C180" s="2" t="s">
        <v>33</v>
      </c>
      <c r="D180" s="2">
        <v>50.41</v>
      </c>
      <c r="E180" s="5">
        <f t="shared" si="2"/>
        <v>542.61323999999991</v>
      </c>
      <c r="F180" s="6">
        <v>8.7899999999999991</v>
      </c>
      <c r="G180" s="7">
        <f t="shared" si="3"/>
        <v>94.615559999999988</v>
      </c>
    </row>
    <row r="181" spans="1:7" ht="16.5" x14ac:dyDescent="0.3">
      <c r="A181" s="47"/>
      <c r="B181" s="3">
        <v>1402</v>
      </c>
      <c r="C181" s="2" t="s">
        <v>32</v>
      </c>
      <c r="D181" s="2">
        <v>59.52</v>
      </c>
      <c r="E181" s="5">
        <f t="shared" si="2"/>
        <v>640.67327999999998</v>
      </c>
      <c r="F181" s="7">
        <v>14</v>
      </c>
      <c r="G181" s="7">
        <f t="shared" si="3"/>
        <v>150.696</v>
      </c>
    </row>
    <row r="182" spans="1:7" ht="16.5" x14ac:dyDescent="0.3">
      <c r="A182" s="47"/>
      <c r="B182" s="3">
        <v>1403</v>
      </c>
      <c r="C182" s="2" t="s">
        <v>32</v>
      </c>
      <c r="D182" s="2">
        <v>59.52</v>
      </c>
      <c r="E182" s="5">
        <f t="shared" si="2"/>
        <v>640.67327999999998</v>
      </c>
      <c r="F182" s="7">
        <v>14</v>
      </c>
      <c r="G182" s="7">
        <f t="shared" si="3"/>
        <v>150.696</v>
      </c>
    </row>
    <row r="183" spans="1:7" ht="16.5" x14ac:dyDescent="0.3">
      <c r="A183" s="47"/>
      <c r="B183" s="3">
        <v>1404</v>
      </c>
      <c r="C183" s="2" t="s">
        <v>33</v>
      </c>
      <c r="D183" s="2">
        <v>50.41</v>
      </c>
      <c r="E183" s="5">
        <f t="shared" si="2"/>
        <v>542.61323999999991</v>
      </c>
      <c r="F183" s="6">
        <v>8.7899999999999991</v>
      </c>
      <c r="G183" s="7">
        <f t="shared" si="3"/>
        <v>94.615559999999988</v>
      </c>
    </row>
    <row r="184" spans="1:7" ht="16.5" x14ac:dyDescent="0.3">
      <c r="A184" s="47"/>
      <c r="B184" s="3">
        <v>1405</v>
      </c>
      <c r="C184" s="2" t="s">
        <v>33</v>
      </c>
      <c r="D184" s="2">
        <v>50.41</v>
      </c>
      <c r="E184" s="5">
        <f t="shared" si="2"/>
        <v>542.61323999999991</v>
      </c>
      <c r="F184" s="6">
        <v>8.7899999999999991</v>
      </c>
      <c r="G184" s="7">
        <f t="shared" si="3"/>
        <v>94.615559999999988</v>
      </c>
    </row>
    <row r="185" spans="1:7" ht="16.5" x14ac:dyDescent="0.3">
      <c r="A185" s="47"/>
      <c r="B185" s="3">
        <v>1406</v>
      </c>
      <c r="C185" s="2" t="s">
        <v>32</v>
      </c>
      <c r="D185" s="2">
        <v>59.52</v>
      </c>
      <c r="E185" s="5">
        <f t="shared" si="2"/>
        <v>640.67327999999998</v>
      </c>
      <c r="F185" s="7">
        <v>14</v>
      </c>
      <c r="G185" s="7">
        <f t="shared" si="3"/>
        <v>150.696</v>
      </c>
    </row>
    <row r="186" spans="1:7" ht="16.5" x14ac:dyDescent="0.3">
      <c r="A186" s="47"/>
      <c r="B186" s="3">
        <v>1407</v>
      </c>
      <c r="C186" s="2" t="s">
        <v>32</v>
      </c>
      <c r="D186" s="2">
        <v>59.52</v>
      </c>
      <c r="E186" s="5">
        <f t="shared" si="2"/>
        <v>640.67327999999998</v>
      </c>
      <c r="F186" s="7">
        <v>14</v>
      </c>
      <c r="G186" s="7">
        <f t="shared" si="3"/>
        <v>150.696</v>
      </c>
    </row>
    <row r="187" spans="1:7" ht="16.5" x14ac:dyDescent="0.3">
      <c r="A187" s="47"/>
      <c r="B187" s="3">
        <v>1408</v>
      </c>
      <c r="C187" s="2" t="s">
        <v>33</v>
      </c>
      <c r="D187" s="2">
        <v>50.41</v>
      </c>
      <c r="E187" s="5">
        <f t="shared" si="2"/>
        <v>542.61323999999991</v>
      </c>
      <c r="F187" s="6">
        <v>8.7899999999999991</v>
      </c>
      <c r="G187" s="7">
        <f t="shared" si="3"/>
        <v>94.615559999999988</v>
      </c>
    </row>
    <row r="188" spans="1:7" x14ac:dyDescent="0.25">
      <c r="D188">
        <f>SUM(D76:D187)</f>
        <v>6156.0800000000027</v>
      </c>
      <c r="E188">
        <f t="shared" ref="E188:G188" si="4">SUM(E76:E187)</f>
        <v>66264.04512000001</v>
      </c>
      <c r="F188">
        <f t="shared" si="4"/>
        <v>1402.7999999999988</v>
      </c>
      <c r="G188">
        <f t="shared" si="4"/>
        <v>15099.739200000005</v>
      </c>
    </row>
  </sheetData>
  <mergeCells count="15">
    <mergeCell ref="A108:A115"/>
    <mergeCell ref="A74:G74"/>
    <mergeCell ref="A76:A83"/>
    <mergeCell ref="A84:A91"/>
    <mergeCell ref="A92:A99"/>
    <mergeCell ref="A100:A107"/>
    <mergeCell ref="A164:A171"/>
    <mergeCell ref="A172:A179"/>
    <mergeCell ref="A180:A187"/>
    <mergeCell ref="A116:A123"/>
    <mergeCell ref="A124:A131"/>
    <mergeCell ref="A132:A139"/>
    <mergeCell ref="A140:A147"/>
    <mergeCell ref="A148:A155"/>
    <mergeCell ref="A156:A163"/>
  </mergeCells>
  <pageMargins left="0.70866141732283472" right="0.70866141732283472" top="1.4173228346456694" bottom="0.74803149606299213" header="0.31496062992125984" footer="0.31496062992125984"/>
  <pageSetup scale="90" orientation="portrait" r:id="rId1"/>
  <headerFooter differentFirst="1">
    <firstHeader xml:space="preserve">&amp;C&amp;20Silverglades Infrastructure Private Limited&amp;12Regd.Office : 404, Nirmal Tower, 26 Barakhamba Road, New Delhi-110001 Company CIN :- U45201DL2005PTC138897E-mail : cs@silverglades.com Ph. No.:- 011-41059896 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88" workbookViewId="0">
      <selection activeCell="C114" sqref="C114"/>
    </sheetView>
  </sheetViews>
  <sheetFormatPr defaultRowHeight="15.75" x14ac:dyDescent="0.25"/>
  <cols>
    <col min="1" max="1" width="19.625" customWidth="1"/>
    <col min="2" max="2" width="14.125" customWidth="1"/>
    <col min="3" max="3" width="22.5" customWidth="1"/>
    <col min="4" max="4" width="16" customWidth="1"/>
    <col min="5" max="5" width="12.125" customWidth="1"/>
    <col min="6" max="6" width="11" customWidth="1"/>
    <col min="7" max="7" width="14.375" customWidth="1"/>
    <col min="8" max="8" width="10.125" customWidth="1"/>
  </cols>
  <sheetData>
    <row r="1" spans="1:7" ht="26.25" x14ac:dyDescent="0.25">
      <c r="A1" s="53" t="s">
        <v>44</v>
      </c>
      <c r="B1" s="53"/>
      <c r="C1" s="53"/>
      <c r="D1" s="53"/>
      <c r="E1" s="53"/>
      <c r="F1" s="53"/>
      <c r="G1" s="53"/>
    </row>
    <row r="2" spans="1:7" ht="47.25" x14ac:dyDescent="0.25">
      <c r="A2" s="23" t="s">
        <v>0</v>
      </c>
      <c r="B2" s="23" t="s">
        <v>1</v>
      </c>
      <c r="C2" s="24" t="s">
        <v>2</v>
      </c>
      <c r="D2" s="25" t="s">
        <v>12</v>
      </c>
      <c r="E2" s="25" t="s">
        <v>3</v>
      </c>
      <c r="F2" s="25" t="s">
        <v>13</v>
      </c>
      <c r="G2" s="25" t="s">
        <v>14</v>
      </c>
    </row>
    <row r="3" spans="1:7" ht="16.5" x14ac:dyDescent="0.3">
      <c r="A3" s="47" t="s">
        <v>16</v>
      </c>
      <c r="B3" s="3">
        <v>101</v>
      </c>
      <c r="C3" s="2" t="s">
        <v>29</v>
      </c>
      <c r="D3" s="2">
        <v>50.41</v>
      </c>
      <c r="E3" s="5">
        <f t="shared" ref="E3:E66" si="0">D3*10.764</f>
        <v>542.61323999999991</v>
      </c>
      <c r="F3" s="6">
        <v>8.7899999999999991</v>
      </c>
      <c r="G3" s="7">
        <f t="shared" ref="G3:G66" si="1">F3*10.764</f>
        <v>94.615559999999988</v>
      </c>
    </row>
    <row r="4" spans="1:7" ht="16.5" x14ac:dyDescent="0.3">
      <c r="A4" s="47"/>
      <c r="B4" s="3">
        <v>102</v>
      </c>
      <c r="C4" s="2" t="s">
        <v>28</v>
      </c>
      <c r="D4" s="2">
        <v>59.52</v>
      </c>
      <c r="E4" s="5">
        <f t="shared" si="0"/>
        <v>640.67327999999998</v>
      </c>
      <c r="F4" s="7">
        <v>45.64</v>
      </c>
      <c r="G4" s="7">
        <f t="shared" si="1"/>
        <v>491.26895999999999</v>
      </c>
    </row>
    <row r="5" spans="1:7" ht="16.5" x14ac:dyDescent="0.3">
      <c r="A5" s="47"/>
      <c r="B5" s="3">
        <v>103</v>
      </c>
      <c r="C5" s="2" t="s">
        <v>28</v>
      </c>
      <c r="D5" s="2">
        <v>59.52</v>
      </c>
      <c r="E5" s="5">
        <f t="shared" si="0"/>
        <v>640.67327999999998</v>
      </c>
      <c r="F5" s="7">
        <v>45.64</v>
      </c>
      <c r="G5" s="7">
        <f t="shared" si="1"/>
        <v>491.26895999999999</v>
      </c>
    </row>
    <row r="6" spans="1:7" ht="16.5" x14ac:dyDescent="0.3">
      <c r="A6" s="47"/>
      <c r="B6" s="3">
        <v>104</v>
      </c>
      <c r="C6" s="2" t="s">
        <v>29</v>
      </c>
      <c r="D6" s="2">
        <v>50.41</v>
      </c>
      <c r="E6" s="5">
        <f t="shared" si="0"/>
        <v>542.61323999999991</v>
      </c>
      <c r="F6" s="6">
        <v>8.7899999999999991</v>
      </c>
      <c r="G6" s="7">
        <f t="shared" si="1"/>
        <v>94.615559999999988</v>
      </c>
    </row>
    <row r="7" spans="1:7" ht="16.5" x14ac:dyDescent="0.3">
      <c r="A7" s="47"/>
      <c r="B7" s="3">
        <v>105</v>
      </c>
      <c r="C7" s="2" t="s">
        <v>29</v>
      </c>
      <c r="D7" s="2">
        <v>50.41</v>
      </c>
      <c r="E7" s="5">
        <f t="shared" si="0"/>
        <v>542.61323999999991</v>
      </c>
      <c r="F7" s="6">
        <v>8.7899999999999991</v>
      </c>
      <c r="G7" s="7">
        <f t="shared" si="1"/>
        <v>94.615559999999988</v>
      </c>
    </row>
    <row r="8" spans="1:7" ht="16.5" x14ac:dyDescent="0.3">
      <c r="A8" s="47"/>
      <c r="B8" s="3">
        <v>106</v>
      </c>
      <c r="C8" s="2" t="s">
        <v>28</v>
      </c>
      <c r="D8" s="2">
        <v>59.52</v>
      </c>
      <c r="E8" s="5">
        <f t="shared" si="0"/>
        <v>640.67327999999998</v>
      </c>
      <c r="F8" s="7">
        <v>45.64</v>
      </c>
      <c r="G8" s="7">
        <f t="shared" si="1"/>
        <v>491.26895999999999</v>
      </c>
    </row>
    <row r="9" spans="1:7" ht="16.5" x14ac:dyDescent="0.3">
      <c r="A9" s="47"/>
      <c r="B9" s="3">
        <v>107</v>
      </c>
      <c r="C9" s="2" t="s">
        <v>28</v>
      </c>
      <c r="D9" s="2">
        <v>59.52</v>
      </c>
      <c r="E9" s="5">
        <f t="shared" si="0"/>
        <v>640.67327999999998</v>
      </c>
      <c r="F9" s="7">
        <v>45.64</v>
      </c>
      <c r="G9" s="7">
        <f t="shared" si="1"/>
        <v>491.26895999999999</v>
      </c>
    </row>
    <row r="10" spans="1:7" ht="16.5" x14ac:dyDescent="0.3">
      <c r="A10" s="47"/>
      <c r="B10" s="3">
        <v>108</v>
      </c>
      <c r="C10" s="2" t="s">
        <v>29</v>
      </c>
      <c r="D10" s="2">
        <v>50.41</v>
      </c>
      <c r="E10" s="5">
        <f t="shared" si="0"/>
        <v>542.61323999999991</v>
      </c>
      <c r="F10" s="6">
        <v>8.7899999999999991</v>
      </c>
      <c r="G10" s="7">
        <f t="shared" si="1"/>
        <v>94.615559999999988</v>
      </c>
    </row>
    <row r="11" spans="1:7" ht="16.5" x14ac:dyDescent="0.3">
      <c r="A11" s="47" t="s">
        <v>17</v>
      </c>
      <c r="B11" s="3">
        <v>201</v>
      </c>
      <c r="C11" s="2" t="s">
        <v>33</v>
      </c>
      <c r="D11" s="2">
        <v>50.41</v>
      </c>
      <c r="E11" s="5">
        <f t="shared" si="0"/>
        <v>542.61323999999991</v>
      </c>
      <c r="F11" s="6">
        <v>8.7899999999999991</v>
      </c>
      <c r="G11" s="7">
        <f t="shared" si="1"/>
        <v>94.615559999999988</v>
      </c>
    </row>
    <row r="12" spans="1:7" ht="16.5" x14ac:dyDescent="0.3">
      <c r="A12" s="47"/>
      <c r="B12" s="3">
        <v>202</v>
      </c>
      <c r="C12" s="2" t="s">
        <v>32</v>
      </c>
      <c r="D12" s="2">
        <v>59.52</v>
      </c>
      <c r="E12" s="5">
        <f t="shared" si="0"/>
        <v>640.67327999999998</v>
      </c>
      <c r="F12" s="7">
        <v>14</v>
      </c>
      <c r="G12" s="7">
        <f t="shared" si="1"/>
        <v>150.696</v>
      </c>
    </row>
    <row r="13" spans="1:7" ht="16.5" x14ac:dyDescent="0.3">
      <c r="A13" s="47"/>
      <c r="B13" s="3">
        <v>203</v>
      </c>
      <c r="C13" s="2" t="s">
        <v>32</v>
      </c>
      <c r="D13" s="2">
        <v>59.52</v>
      </c>
      <c r="E13" s="5">
        <f t="shared" si="0"/>
        <v>640.67327999999998</v>
      </c>
      <c r="F13" s="7">
        <v>14</v>
      </c>
      <c r="G13" s="7">
        <f t="shared" si="1"/>
        <v>150.696</v>
      </c>
    </row>
    <row r="14" spans="1:7" ht="16.5" x14ac:dyDescent="0.3">
      <c r="A14" s="47"/>
      <c r="B14" s="3">
        <v>204</v>
      </c>
      <c r="C14" s="2" t="s">
        <v>33</v>
      </c>
      <c r="D14" s="2">
        <v>50.41</v>
      </c>
      <c r="E14" s="5">
        <f t="shared" si="0"/>
        <v>542.61323999999991</v>
      </c>
      <c r="F14" s="6">
        <v>8.7899999999999991</v>
      </c>
      <c r="G14" s="7">
        <f t="shared" si="1"/>
        <v>94.615559999999988</v>
      </c>
    </row>
    <row r="15" spans="1:7" ht="16.5" x14ac:dyDescent="0.3">
      <c r="A15" s="47"/>
      <c r="B15" s="3">
        <v>205</v>
      </c>
      <c r="C15" s="2" t="s">
        <v>33</v>
      </c>
      <c r="D15" s="2">
        <v>50.41</v>
      </c>
      <c r="E15" s="5">
        <f t="shared" si="0"/>
        <v>542.61323999999991</v>
      </c>
      <c r="F15" s="6">
        <v>8.7899999999999991</v>
      </c>
      <c r="G15" s="7">
        <f t="shared" si="1"/>
        <v>94.615559999999988</v>
      </c>
    </row>
    <row r="16" spans="1:7" ht="16.5" x14ac:dyDescent="0.3">
      <c r="A16" s="47"/>
      <c r="B16" s="3">
        <v>206</v>
      </c>
      <c r="C16" s="2" t="s">
        <v>32</v>
      </c>
      <c r="D16" s="2">
        <v>59.52</v>
      </c>
      <c r="E16" s="5">
        <f t="shared" si="0"/>
        <v>640.67327999999998</v>
      </c>
      <c r="F16" s="7">
        <v>14</v>
      </c>
      <c r="G16" s="7">
        <f t="shared" si="1"/>
        <v>150.696</v>
      </c>
    </row>
    <row r="17" spans="1:7" ht="16.5" x14ac:dyDescent="0.3">
      <c r="A17" s="47"/>
      <c r="B17" s="3">
        <v>207</v>
      </c>
      <c r="C17" s="2" t="s">
        <v>32</v>
      </c>
      <c r="D17" s="2">
        <v>59.52</v>
      </c>
      <c r="E17" s="5">
        <f t="shared" si="0"/>
        <v>640.67327999999998</v>
      </c>
      <c r="F17" s="7">
        <v>14</v>
      </c>
      <c r="G17" s="7">
        <f t="shared" si="1"/>
        <v>150.696</v>
      </c>
    </row>
    <row r="18" spans="1:7" ht="16.5" x14ac:dyDescent="0.3">
      <c r="A18" s="47"/>
      <c r="B18" s="3">
        <v>208</v>
      </c>
      <c r="C18" s="2" t="s">
        <v>33</v>
      </c>
      <c r="D18" s="2">
        <v>50.41</v>
      </c>
      <c r="E18" s="5">
        <f t="shared" si="0"/>
        <v>542.61323999999991</v>
      </c>
      <c r="F18" s="6">
        <v>8.7899999999999991</v>
      </c>
      <c r="G18" s="7">
        <f t="shared" si="1"/>
        <v>94.615559999999988</v>
      </c>
    </row>
    <row r="19" spans="1:7" ht="16.5" x14ac:dyDescent="0.3">
      <c r="A19" s="47" t="s">
        <v>18</v>
      </c>
      <c r="B19" s="3">
        <v>301</v>
      </c>
      <c r="C19" s="2" t="s">
        <v>33</v>
      </c>
      <c r="D19" s="2">
        <v>50.41</v>
      </c>
      <c r="E19" s="5">
        <f t="shared" si="0"/>
        <v>542.61323999999991</v>
      </c>
      <c r="F19" s="6">
        <v>8.7899999999999991</v>
      </c>
      <c r="G19" s="7">
        <f t="shared" si="1"/>
        <v>94.615559999999988</v>
      </c>
    </row>
    <row r="20" spans="1:7" ht="16.5" x14ac:dyDescent="0.3">
      <c r="A20" s="47"/>
      <c r="B20" s="3">
        <v>302</v>
      </c>
      <c r="C20" s="2" t="s">
        <v>32</v>
      </c>
      <c r="D20" s="2">
        <v>59.52</v>
      </c>
      <c r="E20" s="5">
        <f t="shared" si="0"/>
        <v>640.67327999999998</v>
      </c>
      <c r="F20" s="7">
        <v>14</v>
      </c>
      <c r="G20" s="7">
        <f t="shared" si="1"/>
        <v>150.696</v>
      </c>
    </row>
    <row r="21" spans="1:7" ht="16.5" x14ac:dyDescent="0.3">
      <c r="A21" s="47"/>
      <c r="B21" s="3">
        <v>303</v>
      </c>
      <c r="C21" s="2" t="s">
        <v>32</v>
      </c>
      <c r="D21" s="2">
        <v>59.52</v>
      </c>
      <c r="E21" s="5">
        <f t="shared" si="0"/>
        <v>640.67327999999998</v>
      </c>
      <c r="F21" s="7">
        <v>14</v>
      </c>
      <c r="G21" s="7">
        <f t="shared" si="1"/>
        <v>150.696</v>
      </c>
    </row>
    <row r="22" spans="1:7" ht="16.5" x14ac:dyDescent="0.3">
      <c r="A22" s="47"/>
      <c r="B22" s="3">
        <v>304</v>
      </c>
      <c r="C22" s="2" t="s">
        <v>33</v>
      </c>
      <c r="D22" s="2">
        <v>50.41</v>
      </c>
      <c r="E22" s="5">
        <f t="shared" si="0"/>
        <v>542.61323999999991</v>
      </c>
      <c r="F22" s="6">
        <v>8.7899999999999991</v>
      </c>
      <c r="G22" s="7">
        <f t="shared" si="1"/>
        <v>94.615559999999988</v>
      </c>
    </row>
    <row r="23" spans="1:7" ht="16.5" x14ac:dyDescent="0.3">
      <c r="A23" s="47"/>
      <c r="B23" s="3">
        <v>305</v>
      </c>
      <c r="C23" s="2" t="s">
        <v>33</v>
      </c>
      <c r="D23" s="2">
        <v>50.41</v>
      </c>
      <c r="E23" s="5">
        <f t="shared" si="0"/>
        <v>542.61323999999991</v>
      </c>
      <c r="F23" s="6">
        <v>8.7899999999999991</v>
      </c>
      <c r="G23" s="7">
        <f t="shared" si="1"/>
        <v>94.615559999999988</v>
      </c>
    </row>
    <row r="24" spans="1:7" ht="16.5" x14ac:dyDescent="0.3">
      <c r="A24" s="47"/>
      <c r="B24" s="3">
        <v>306</v>
      </c>
      <c r="C24" s="2" t="s">
        <v>32</v>
      </c>
      <c r="D24" s="2">
        <v>59.52</v>
      </c>
      <c r="E24" s="5">
        <f t="shared" si="0"/>
        <v>640.67327999999998</v>
      </c>
      <c r="F24" s="7">
        <v>14</v>
      </c>
      <c r="G24" s="7">
        <f t="shared" si="1"/>
        <v>150.696</v>
      </c>
    </row>
    <row r="25" spans="1:7" ht="16.5" x14ac:dyDescent="0.3">
      <c r="A25" s="47"/>
      <c r="B25" s="3">
        <v>307</v>
      </c>
      <c r="C25" s="2" t="s">
        <v>32</v>
      </c>
      <c r="D25" s="2">
        <v>59.52</v>
      </c>
      <c r="E25" s="5">
        <f t="shared" si="0"/>
        <v>640.67327999999998</v>
      </c>
      <c r="F25" s="7">
        <v>14</v>
      </c>
      <c r="G25" s="7">
        <f t="shared" si="1"/>
        <v>150.696</v>
      </c>
    </row>
    <row r="26" spans="1:7" ht="16.5" x14ac:dyDescent="0.3">
      <c r="A26" s="47"/>
      <c r="B26" s="3">
        <v>308</v>
      </c>
      <c r="C26" s="2" t="s">
        <v>33</v>
      </c>
      <c r="D26" s="2">
        <v>50.41</v>
      </c>
      <c r="E26" s="5">
        <f t="shared" si="0"/>
        <v>542.61323999999991</v>
      </c>
      <c r="F26" s="6">
        <v>8.7899999999999991</v>
      </c>
      <c r="G26" s="7">
        <f t="shared" si="1"/>
        <v>94.615559999999988</v>
      </c>
    </row>
    <row r="27" spans="1:7" ht="16.5" x14ac:dyDescent="0.3">
      <c r="A27" s="47" t="s">
        <v>19</v>
      </c>
      <c r="B27" s="3">
        <v>401</v>
      </c>
      <c r="C27" s="2" t="s">
        <v>33</v>
      </c>
      <c r="D27" s="2">
        <v>50.41</v>
      </c>
      <c r="E27" s="5">
        <f t="shared" si="0"/>
        <v>542.61323999999991</v>
      </c>
      <c r="F27" s="6">
        <v>8.7899999999999991</v>
      </c>
      <c r="G27" s="7">
        <f t="shared" si="1"/>
        <v>94.615559999999988</v>
      </c>
    </row>
    <row r="28" spans="1:7" ht="16.5" x14ac:dyDescent="0.3">
      <c r="A28" s="47"/>
      <c r="B28" s="3">
        <v>402</v>
      </c>
      <c r="C28" s="2" t="s">
        <v>32</v>
      </c>
      <c r="D28" s="2">
        <v>59.52</v>
      </c>
      <c r="E28" s="5">
        <f t="shared" si="0"/>
        <v>640.67327999999998</v>
      </c>
      <c r="F28" s="7">
        <v>14</v>
      </c>
      <c r="G28" s="7">
        <f t="shared" si="1"/>
        <v>150.696</v>
      </c>
    </row>
    <row r="29" spans="1:7" ht="16.5" x14ac:dyDescent="0.3">
      <c r="A29" s="47"/>
      <c r="B29" s="3">
        <v>403</v>
      </c>
      <c r="C29" s="2" t="s">
        <v>32</v>
      </c>
      <c r="D29" s="2">
        <v>59.52</v>
      </c>
      <c r="E29" s="5">
        <f t="shared" si="0"/>
        <v>640.67327999999998</v>
      </c>
      <c r="F29" s="7">
        <v>14</v>
      </c>
      <c r="G29" s="7">
        <f t="shared" si="1"/>
        <v>150.696</v>
      </c>
    </row>
    <row r="30" spans="1:7" ht="16.5" x14ac:dyDescent="0.3">
      <c r="A30" s="47"/>
      <c r="B30" s="3">
        <v>404</v>
      </c>
      <c r="C30" s="2" t="s">
        <v>33</v>
      </c>
      <c r="D30" s="2">
        <v>50.41</v>
      </c>
      <c r="E30" s="5">
        <f t="shared" si="0"/>
        <v>542.61323999999991</v>
      </c>
      <c r="F30" s="6">
        <v>8.7899999999999991</v>
      </c>
      <c r="G30" s="7">
        <f t="shared" si="1"/>
        <v>94.615559999999988</v>
      </c>
    </row>
    <row r="31" spans="1:7" ht="16.5" x14ac:dyDescent="0.3">
      <c r="A31" s="47"/>
      <c r="B31" s="3">
        <v>405</v>
      </c>
      <c r="C31" s="2" t="s">
        <v>33</v>
      </c>
      <c r="D31" s="2">
        <v>50.41</v>
      </c>
      <c r="E31" s="5">
        <f t="shared" si="0"/>
        <v>542.61323999999991</v>
      </c>
      <c r="F31" s="6">
        <v>8.7899999999999991</v>
      </c>
      <c r="G31" s="7">
        <f t="shared" si="1"/>
        <v>94.615559999999988</v>
      </c>
    </row>
    <row r="32" spans="1:7" ht="16.5" x14ac:dyDescent="0.3">
      <c r="A32" s="47"/>
      <c r="B32" s="3">
        <v>406</v>
      </c>
      <c r="C32" s="2" t="s">
        <v>32</v>
      </c>
      <c r="D32" s="2">
        <v>59.52</v>
      </c>
      <c r="E32" s="5">
        <f t="shared" si="0"/>
        <v>640.67327999999998</v>
      </c>
      <c r="F32" s="7">
        <v>14</v>
      </c>
      <c r="G32" s="7">
        <f t="shared" si="1"/>
        <v>150.696</v>
      </c>
    </row>
    <row r="33" spans="1:7" ht="16.5" x14ac:dyDescent="0.3">
      <c r="A33" s="47"/>
      <c r="B33" s="3">
        <v>407</v>
      </c>
      <c r="C33" s="2" t="s">
        <v>32</v>
      </c>
      <c r="D33" s="2">
        <v>59.52</v>
      </c>
      <c r="E33" s="5">
        <f t="shared" si="0"/>
        <v>640.67327999999998</v>
      </c>
      <c r="F33" s="7">
        <v>14</v>
      </c>
      <c r="G33" s="7">
        <f t="shared" si="1"/>
        <v>150.696</v>
      </c>
    </row>
    <row r="34" spans="1:7" ht="16.5" x14ac:dyDescent="0.3">
      <c r="A34" s="47"/>
      <c r="B34" s="3">
        <v>408</v>
      </c>
      <c r="C34" s="2" t="s">
        <v>33</v>
      </c>
      <c r="D34" s="2">
        <v>50.41</v>
      </c>
      <c r="E34" s="5">
        <f t="shared" si="0"/>
        <v>542.61323999999991</v>
      </c>
      <c r="F34" s="6">
        <v>8.7899999999999991</v>
      </c>
      <c r="G34" s="7">
        <f t="shared" si="1"/>
        <v>94.615559999999988</v>
      </c>
    </row>
    <row r="35" spans="1:7" ht="16.5" x14ac:dyDescent="0.3">
      <c r="A35" s="47" t="s">
        <v>20</v>
      </c>
      <c r="B35" s="3">
        <v>501</v>
      </c>
      <c r="C35" s="2" t="s">
        <v>33</v>
      </c>
      <c r="D35" s="2">
        <v>50.41</v>
      </c>
      <c r="E35" s="5">
        <f t="shared" si="0"/>
        <v>542.61323999999991</v>
      </c>
      <c r="F35" s="6">
        <v>8.7899999999999991</v>
      </c>
      <c r="G35" s="7">
        <f t="shared" si="1"/>
        <v>94.615559999999988</v>
      </c>
    </row>
    <row r="36" spans="1:7" ht="16.5" x14ac:dyDescent="0.3">
      <c r="A36" s="47"/>
      <c r="B36" s="3">
        <v>502</v>
      </c>
      <c r="C36" s="2" t="s">
        <v>32</v>
      </c>
      <c r="D36" s="2">
        <v>59.52</v>
      </c>
      <c r="E36" s="5">
        <f t="shared" si="0"/>
        <v>640.67327999999998</v>
      </c>
      <c r="F36" s="7">
        <v>14</v>
      </c>
      <c r="G36" s="7">
        <f t="shared" si="1"/>
        <v>150.696</v>
      </c>
    </row>
    <row r="37" spans="1:7" ht="16.5" x14ac:dyDescent="0.3">
      <c r="A37" s="47"/>
      <c r="B37" s="3">
        <v>503</v>
      </c>
      <c r="C37" s="2" t="s">
        <v>32</v>
      </c>
      <c r="D37" s="2">
        <v>59.52</v>
      </c>
      <c r="E37" s="5">
        <f t="shared" si="0"/>
        <v>640.67327999999998</v>
      </c>
      <c r="F37" s="7">
        <v>14</v>
      </c>
      <c r="G37" s="7">
        <f t="shared" si="1"/>
        <v>150.696</v>
      </c>
    </row>
    <row r="38" spans="1:7" ht="16.5" x14ac:dyDescent="0.3">
      <c r="A38" s="47"/>
      <c r="B38" s="3">
        <v>504</v>
      </c>
      <c r="C38" s="2" t="s">
        <v>33</v>
      </c>
      <c r="D38" s="2">
        <v>50.41</v>
      </c>
      <c r="E38" s="5">
        <f t="shared" si="0"/>
        <v>542.61323999999991</v>
      </c>
      <c r="F38" s="6">
        <v>8.7899999999999991</v>
      </c>
      <c r="G38" s="7">
        <f t="shared" si="1"/>
        <v>94.615559999999988</v>
      </c>
    </row>
    <row r="39" spans="1:7" ht="16.5" x14ac:dyDescent="0.3">
      <c r="A39" s="47"/>
      <c r="B39" s="3">
        <v>505</v>
      </c>
      <c r="C39" s="2" t="s">
        <v>33</v>
      </c>
      <c r="D39" s="2">
        <v>50.41</v>
      </c>
      <c r="E39" s="5">
        <f t="shared" si="0"/>
        <v>542.61323999999991</v>
      </c>
      <c r="F39" s="6">
        <v>8.7899999999999991</v>
      </c>
      <c r="G39" s="7">
        <f t="shared" si="1"/>
        <v>94.615559999999988</v>
      </c>
    </row>
    <row r="40" spans="1:7" ht="16.5" x14ac:dyDescent="0.3">
      <c r="A40" s="47"/>
      <c r="B40" s="3">
        <v>506</v>
      </c>
      <c r="C40" s="2" t="s">
        <v>32</v>
      </c>
      <c r="D40" s="2">
        <v>59.52</v>
      </c>
      <c r="E40" s="5">
        <f t="shared" si="0"/>
        <v>640.67327999999998</v>
      </c>
      <c r="F40" s="7">
        <v>14</v>
      </c>
      <c r="G40" s="7">
        <f t="shared" si="1"/>
        <v>150.696</v>
      </c>
    </row>
    <row r="41" spans="1:7" ht="16.5" x14ac:dyDescent="0.3">
      <c r="A41" s="47"/>
      <c r="B41" s="3">
        <v>507</v>
      </c>
      <c r="C41" s="2" t="s">
        <v>32</v>
      </c>
      <c r="D41" s="2">
        <v>59.52</v>
      </c>
      <c r="E41" s="5">
        <f t="shared" si="0"/>
        <v>640.67327999999998</v>
      </c>
      <c r="F41" s="7">
        <v>14</v>
      </c>
      <c r="G41" s="7">
        <f t="shared" si="1"/>
        <v>150.696</v>
      </c>
    </row>
    <row r="42" spans="1:7" ht="16.5" x14ac:dyDescent="0.3">
      <c r="A42" s="47"/>
      <c r="B42" s="3">
        <v>508</v>
      </c>
      <c r="C42" s="2" t="s">
        <v>33</v>
      </c>
      <c r="D42" s="2">
        <v>50.41</v>
      </c>
      <c r="E42" s="5">
        <f t="shared" si="0"/>
        <v>542.61323999999991</v>
      </c>
      <c r="F42" s="6">
        <v>8.7899999999999991</v>
      </c>
      <c r="G42" s="7">
        <f t="shared" si="1"/>
        <v>94.615559999999988</v>
      </c>
    </row>
    <row r="43" spans="1:7" ht="16.5" x14ac:dyDescent="0.3">
      <c r="A43" s="47" t="s">
        <v>21</v>
      </c>
      <c r="B43" s="3">
        <v>601</v>
      </c>
      <c r="C43" s="2" t="s">
        <v>33</v>
      </c>
      <c r="D43" s="2">
        <v>50.41</v>
      </c>
      <c r="E43" s="5">
        <f t="shared" si="0"/>
        <v>542.61323999999991</v>
      </c>
      <c r="F43" s="6">
        <v>8.7899999999999991</v>
      </c>
      <c r="G43" s="7">
        <f t="shared" si="1"/>
        <v>94.615559999999988</v>
      </c>
    </row>
    <row r="44" spans="1:7" ht="16.5" x14ac:dyDescent="0.3">
      <c r="A44" s="47"/>
      <c r="B44" s="3">
        <v>602</v>
      </c>
      <c r="C44" s="2" t="s">
        <v>32</v>
      </c>
      <c r="D44" s="2">
        <v>59.52</v>
      </c>
      <c r="E44" s="5">
        <f t="shared" si="0"/>
        <v>640.67327999999998</v>
      </c>
      <c r="F44" s="7">
        <v>14</v>
      </c>
      <c r="G44" s="7">
        <f t="shared" si="1"/>
        <v>150.696</v>
      </c>
    </row>
    <row r="45" spans="1:7" ht="16.5" x14ac:dyDescent="0.3">
      <c r="A45" s="47"/>
      <c r="B45" s="3">
        <v>603</v>
      </c>
      <c r="C45" s="2" t="s">
        <v>32</v>
      </c>
      <c r="D45" s="2">
        <v>59.52</v>
      </c>
      <c r="E45" s="5">
        <f t="shared" si="0"/>
        <v>640.67327999999998</v>
      </c>
      <c r="F45" s="7">
        <v>14</v>
      </c>
      <c r="G45" s="7">
        <f t="shared" si="1"/>
        <v>150.696</v>
      </c>
    </row>
    <row r="46" spans="1:7" ht="16.5" x14ac:dyDescent="0.3">
      <c r="A46" s="47"/>
      <c r="B46" s="3">
        <v>604</v>
      </c>
      <c r="C46" s="2" t="s">
        <v>33</v>
      </c>
      <c r="D46" s="2">
        <v>50.41</v>
      </c>
      <c r="E46" s="5">
        <f t="shared" si="0"/>
        <v>542.61323999999991</v>
      </c>
      <c r="F46" s="6">
        <v>8.7899999999999991</v>
      </c>
      <c r="G46" s="7">
        <f t="shared" si="1"/>
        <v>94.615559999999988</v>
      </c>
    </row>
    <row r="47" spans="1:7" ht="16.5" x14ac:dyDescent="0.3">
      <c r="A47" s="47"/>
      <c r="B47" s="3">
        <v>605</v>
      </c>
      <c r="C47" s="2" t="s">
        <v>33</v>
      </c>
      <c r="D47" s="2">
        <v>50.41</v>
      </c>
      <c r="E47" s="5">
        <f t="shared" si="0"/>
        <v>542.61323999999991</v>
      </c>
      <c r="F47" s="6">
        <v>8.7899999999999991</v>
      </c>
      <c r="G47" s="7">
        <f t="shared" si="1"/>
        <v>94.615559999999988</v>
      </c>
    </row>
    <row r="48" spans="1:7" ht="16.5" x14ac:dyDescent="0.3">
      <c r="A48" s="47"/>
      <c r="B48" s="3">
        <v>606</v>
      </c>
      <c r="C48" s="2" t="s">
        <v>32</v>
      </c>
      <c r="D48" s="2">
        <v>59.52</v>
      </c>
      <c r="E48" s="5">
        <f t="shared" si="0"/>
        <v>640.67327999999998</v>
      </c>
      <c r="F48" s="7">
        <v>14</v>
      </c>
      <c r="G48" s="7">
        <f t="shared" si="1"/>
        <v>150.696</v>
      </c>
    </row>
    <row r="49" spans="1:7" ht="16.5" x14ac:dyDescent="0.3">
      <c r="A49" s="47"/>
      <c r="B49" s="3">
        <v>607</v>
      </c>
      <c r="C49" s="2" t="s">
        <v>32</v>
      </c>
      <c r="D49" s="2">
        <v>59.52</v>
      </c>
      <c r="E49" s="5">
        <f t="shared" si="0"/>
        <v>640.67327999999998</v>
      </c>
      <c r="F49" s="7">
        <v>14</v>
      </c>
      <c r="G49" s="7">
        <f t="shared" si="1"/>
        <v>150.696</v>
      </c>
    </row>
    <row r="50" spans="1:7" ht="16.5" x14ac:dyDescent="0.3">
      <c r="A50" s="47"/>
      <c r="B50" s="3">
        <v>608</v>
      </c>
      <c r="C50" s="2" t="s">
        <v>33</v>
      </c>
      <c r="D50" s="2">
        <v>50.41</v>
      </c>
      <c r="E50" s="5">
        <f t="shared" si="0"/>
        <v>542.61323999999991</v>
      </c>
      <c r="F50" s="6">
        <v>8.7899999999999991</v>
      </c>
      <c r="G50" s="7">
        <f t="shared" si="1"/>
        <v>94.615559999999988</v>
      </c>
    </row>
    <row r="51" spans="1:7" ht="16.5" x14ac:dyDescent="0.3">
      <c r="A51" s="47" t="s">
        <v>22</v>
      </c>
      <c r="B51" s="3">
        <v>701</v>
      </c>
      <c r="C51" s="2" t="s">
        <v>33</v>
      </c>
      <c r="D51" s="2">
        <v>50.41</v>
      </c>
      <c r="E51" s="5">
        <f t="shared" si="0"/>
        <v>542.61323999999991</v>
      </c>
      <c r="F51" s="6">
        <v>8.7899999999999991</v>
      </c>
      <c r="G51" s="7">
        <f t="shared" si="1"/>
        <v>94.615559999999988</v>
      </c>
    </row>
    <row r="52" spans="1:7" ht="16.5" x14ac:dyDescent="0.3">
      <c r="A52" s="47"/>
      <c r="B52" s="3">
        <v>702</v>
      </c>
      <c r="C52" s="2" t="s">
        <v>32</v>
      </c>
      <c r="D52" s="2">
        <v>59.52</v>
      </c>
      <c r="E52" s="5">
        <f t="shared" si="0"/>
        <v>640.67327999999998</v>
      </c>
      <c r="F52" s="7">
        <v>14</v>
      </c>
      <c r="G52" s="7">
        <f t="shared" si="1"/>
        <v>150.696</v>
      </c>
    </row>
    <row r="53" spans="1:7" ht="16.5" x14ac:dyDescent="0.3">
      <c r="A53" s="47"/>
      <c r="B53" s="3">
        <v>703</v>
      </c>
      <c r="C53" s="2" t="s">
        <v>32</v>
      </c>
      <c r="D53" s="2">
        <v>59.52</v>
      </c>
      <c r="E53" s="5">
        <f t="shared" si="0"/>
        <v>640.67327999999998</v>
      </c>
      <c r="F53" s="7">
        <v>14</v>
      </c>
      <c r="G53" s="7">
        <f t="shared" si="1"/>
        <v>150.696</v>
      </c>
    </row>
    <row r="54" spans="1:7" ht="16.5" x14ac:dyDescent="0.3">
      <c r="A54" s="47"/>
      <c r="B54" s="3">
        <v>704</v>
      </c>
      <c r="C54" s="2" t="s">
        <v>33</v>
      </c>
      <c r="D54" s="2">
        <v>50.41</v>
      </c>
      <c r="E54" s="5">
        <f t="shared" si="0"/>
        <v>542.61323999999991</v>
      </c>
      <c r="F54" s="6">
        <v>8.7899999999999991</v>
      </c>
      <c r="G54" s="7">
        <f t="shared" si="1"/>
        <v>94.615559999999988</v>
      </c>
    </row>
    <row r="55" spans="1:7" ht="16.5" x14ac:dyDescent="0.3">
      <c r="A55" s="47"/>
      <c r="B55" s="3">
        <v>705</v>
      </c>
      <c r="C55" s="2" t="s">
        <v>33</v>
      </c>
      <c r="D55" s="2">
        <v>50.41</v>
      </c>
      <c r="E55" s="5">
        <f t="shared" si="0"/>
        <v>542.61323999999991</v>
      </c>
      <c r="F55" s="6">
        <v>8.7899999999999991</v>
      </c>
      <c r="G55" s="7">
        <f t="shared" si="1"/>
        <v>94.615559999999988</v>
      </c>
    </row>
    <row r="56" spans="1:7" ht="16.5" x14ac:dyDescent="0.3">
      <c r="A56" s="47"/>
      <c r="B56" s="3">
        <v>706</v>
      </c>
      <c r="C56" s="2" t="s">
        <v>32</v>
      </c>
      <c r="D56" s="2">
        <v>59.52</v>
      </c>
      <c r="E56" s="5">
        <f t="shared" si="0"/>
        <v>640.67327999999998</v>
      </c>
      <c r="F56" s="7">
        <v>14</v>
      </c>
      <c r="G56" s="7">
        <f t="shared" si="1"/>
        <v>150.696</v>
      </c>
    </row>
    <row r="57" spans="1:7" ht="16.5" x14ac:dyDescent="0.3">
      <c r="A57" s="47"/>
      <c r="B57" s="3">
        <v>707</v>
      </c>
      <c r="C57" s="2" t="s">
        <v>32</v>
      </c>
      <c r="D57" s="2">
        <v>59.52</v>
      </c>
      <c r="E57" s="5">
        <f t="shared" si="0"/>
        <v>640.67327999999998</v>
      </c>
      <c r="F57" s="7">
        <v>14</v>
      </c>
      <c r="G57" s="7">
        <f t="shared" si="1"/>
        <v>150.696</v>
      </c>
    </row>
    <row r="58" spans="1:7" ht="16.5" x14ac:dyDescent="0.3">
      <c r="A58" s="47"/>
      <c r="B58" s="3">
        <v>708</v>
      </c>
      <c r="C58" s="2" t="s">
        <v>33</v>
      </c>
      <c r="D58" s="2">
        <v>50.41</v>
      </c>
      <c r="E58" s="5">
        <f t="shared" si="0"/>
        <v>542.61323999999991</v>
      </c>
      <c r="F58" s="6">
        <v>8.7899999999999991</v>
      </c>
      <c r="G58" s="7">
        <f t="shared" si="1"/>
        <v>94.615559999999988</v>
      </c>
    </row>
    <row r="59" spans="1:7" ht="16.5" x14ac:dyDescent="0.3">
      <c r="A59" s="47" t="s">
        <v>34</v>
      </c>
      <c r="B59" s="3">
        <v>801</v>
      </c>
      <c r="C59" s="2" t="s">
        <v>33</v>
      </c>
      <c r="D59" s="2">
        <v>50.41</v>
      </c>
      <c r="E59" s="5">
        <f t="shared" si="0"/>
        <v>542.61323999999991</v>
      </c>
      <c r="F59" s="6">
        <v>8.7899999999999991</v>
      </c>
      <c r="G59" s="7">
        <f t="shared" si="1"/>
        <v>94.615559999999988</v>
      </c>
    </row>
    <row r="60" spans="1:7" ht="16.5" x14ac:dyDescent="0.3">
      <c r="A60" s="47"/>
      <c r="B60" s="3">
        <v>802</v>
      </c>
      <c r="C60" s="2" t="s">
        <v>32</v>
      </c>
      <c r="D60" s="2">
        <v>59.52</v>
      </c>
      <c r="E60" s="5">
        <f t="shared" si="0"/>
        <v>640.67327999999998</v>
      </c>
      <c r="F60" s="7">
        <v>14</v>
      </c>
      <c r="G60" s="7">
        <f t="shared" si="1"/>
        <v>150.696</v>
      </c>
    </row>
    <row r="61" spans="1:7" ht="16.5" x14ac:dyDescent="0.3">
      <c r="A61" s="47"/>
      <c r="B61" s="3">
        <v>803</v>
      </c>
      <c r="C61" s="2" t="s">
        <v>32</v>
      </c>
      <c r="D61" s="2">
        <v>59.52</v>
      </c>
      <c r="E61" s="5">
        <f t="shared" si="0"/>
        <v>640.67327999999998</v>
      </c>
      <c r="F61" s="7">
        <v>14</v>
      </c>
      <c r="G61" s="7">
        <f t="shared" si="1"/>
        <v>150.696</v>
      </c>
    </row>
    <row r="62" spans="1:7" ht="16.5" x14ac:dyDescent="0.3">
      <c r="A62" s="47"/>
      <c r="B62" s="3">
        <v>804</v>
      </c>
      <c r="C62" s="2" t="s">
        <v>33</v>
      </c>
      <c r="D62" s="2">
        <v>50.41</v>
      </c>
      <c r="E62" s="5">
        <f t="shared" si="0"/>
        <v>542.61323999999991</v>
      </c>
      <c r="F62" s="6">
        <v>8.7899999999999991</v>
      </c>
      <c r="G62" s="7">
        <f t="shared" si="1"/>
        <v>94.615559999999988</v>
      </c>
    </row>
    <row r="63" spans="1:7" ht="16.5" x14ac:dyDescent="0.3">
      <c r="A63" s="47"/>
      <c r="B63" s="3">
        <v>805</v>
      </c>
      <c r="C63" s="2" t="s">
        <v>33</v>
      </c>
      <c r="D63" s="2">
        <v>50.41</v>
      </c>
      <c r="E63" s="5">
        <f t="shared" si="0"/>
        <v>542.61323999999991</v>
      </c>
      <c r="F63" s="6">
        <v>8.7899999999999991</v>
      </c>
      <c r="G63" s="7">
        <f t="shared" si="1"/>
        <v>94.615559999999988</v>
      </c>
    </row>
    <row r="64" spans="1:7" ht="16.5" x14ac:dyDescent="0.3">
      <c r="A64" s="47"/>
      <c r="B64" s="3">
        <v>806</v>
      </c>
      <c r="C64" s="2" t="s">
        <v>32</v>
      </c>
      <c r="D64" s="2">
        <v>59.52</v>
      </c>
      <c r="E64" s="5">
        <f t="shared" si="0"/>
        <v>640.67327999999998</v>
      </c>
      <c r="F64" s="7">
        <v>14</v>
      </c>
      <c r="G64" s="7">
        <f t="shared" si="1"/>
        <v>150.696</v>
      </c>
    </row>
    <row r="65" spans="1:7" ht="16.5" x14ac:dyDescent="0.3">
      <c r="A65" s="47"/>
      <c r="B65" s="3">
        <v>807</v>
      </c>
      <c r="C65" s="2" t="s">
        <v>32</v>
      </c>
      <c r="D65" s="2">
        <v>59.52</v>
      </c>
      <c r="E65" s="5">
        <f t="shared" si="0"/>
        <v>640.67327999999998</v>
      </c>
      <c r="F65" s="7">
        <v>14</v>
      </c>
      <c r="G65" s="7">
        <f t="shared" si="1"/>
        <v>150.696</v>
      </c>
    </row>
    <row r="66" spans="1:7" ht="16.5" x14ac:dyDescent="0.3">
      <c r="A66" s="47"/>
      <c r="B66" s="3">
        <v>808</v>
      </c>
      <c r="C66" s="2" t="s">
        <v>33</v>
      </c>
      <c r="D66" s="2">
        <v>50.41</v>
      </c>
      <c r="E66" s="5">
        <f t="shared" si="0"/>
        <v>542.61323999999991</v>
      </c>
      <c r="F66" s="6">
        <v>8.7899999999999991</v>
      </c>
      <c r="G66" s="7">
        <f t="shared" si="1"/>
        <v>94.615559999999988</v>
      </c>
    </row>
    <row r="67" spans="1:7" ht="16.5" x14ac:dyDescent="0.3">
      <c r="A67" s="47" t="s">
        <v>23</v>
      </c>
      <c r="B67" s="3">
        <v>901</v>
      </c>
      <c r="C67" s="2" t="s">
        <v>33</v>
      </c>
      <c r="D67" s="2">
        <v>50.41</v>
      </c>
      <c r="E67" s="5">
        <f t="shared" ref="E67:E114" si="2">D67*10.764</f>
        <v>542.61323999999991</v>
      </c>
      <c r="F67" s="6">
        <v>8.7899999999999991</v>
      </c>
      <c r="G67" s="7">
        <f t="shared" ref="G67:G114" si="3">F67*10.764</f>
        <v>94.615559999999988</v>
      </c>
    </row>
    <row r="68" spans="1:7" ht="16.5" x14ac:dyDescent="0.3">
      <c r="A68" s="47"/>
      <c r="B68" s="3">
        <v>902</v>
      </c>
      <c r="C68" s="2" t="s">
        <v>32</v>
      </c>
      <c r="D68" s="2">
        <v>59.52</v>
      </c>
      <c r="E68" s="5">
        <f t="shared" si="2"/>
        <v>640.67327999999998</v>
      </c>
      <c r="F68" s="7">
        <v>14</v>
      </c>
      <c r="G68" s="7">
        <f t="shared" si="3"/>
        <v>150.696</v>
      </c>
    </row>
    <row r="69" spans="1:7" ht="16.5" x14ac:dyDescent="0.3">
      <c r="A69" s="47"/>
      <c r="B69" s="3">
        <v>903</v>
      </c>
      <c r="C69" s="2" t="s">
        <v>32</v>
      </c>
      <c r="D69" s="2">
        <v>59.52</v>
      </c>
      <c r="E69" s="5">
        <f t="shared" si="2"/>
        <v>640.67327999999998</v>
      </c>
      <c r="F69" s="7">
        <v>14</v>
      </c>
      <c r="G69" s="7">
        <f t="shared" si="3"/>
        <v>150.696</v>
      </c>
    </row>
    <row r="70" spans="1:7" ht="16.5" x14ac:dyDescent="0.3">
      <c r="A70" s="47"/>
      <c r="B70" s="3">
        <v>904</v>
      </c>
      <c r="C70" s="2" t="s">
        <v>33</v>
      </c>
      <c r="D70" s="2">
        <v>50.41</v>
      </c>
      <c r="E70" s="5">
        <f t="shared" si="2"/>
        <v>542.61323999999991</v>
      </c>
      <c r="F70" s="6">
        <v>8.7899999999999991</v>
      </c>
      <c r="G70" s="7">
        <f t="shared" si="3"/>
        <v>94.615559999999988</v>
      </c>
    </row>
    <row r="71" spans="1:7" ht="16.5" x14ac:dyDescent="0.3">
      <c r="A71" s="47"/>
      <c r="B71" s="3">
        <v>905</v>
      </c>
      <c r="C71" s="2" t="s">
        <v>33</v>
      </c>
      <c r="D71" s="2">
        <v>50.41</v>
      </c>
      <c r="E71" s="5">
        <f t="shared" si="2"/>
        <v>542.61323999999991</v>
      </c>
      <c r="F71" s="6">
        <v>8.7899999999999991</v>
      </c>
      <c r="G71" s="7">
        <f t="shared" si="3"/>
        <v>94.615559999999988</v>
      </c>
    </row>
    <row r="72" spans="1:7" ht="16.5" x14ac:dyDescent="0.3">
      <c r="A72" s="47"/>
      <c r="B72" s="3">
        <v>906</v>
      </c>
      <c r="C72" s="2" t="s">
        <v>32</v>
      </c>
      <c r="D72" s="2">
        <v>59.52</v>
      </c>
      <c r="E72" s="5">
        <f t="shared" si="2"/>
        <v>640.67327999999998</v>
      </c>
      <c r="F72" s="7">
        <v>14</v>
      </c>
      <c r="G72" s="7">
        <f t="shared" si="3"/>
        <v>150.696</v>
      </c>
    </row>
    <row r="73" spans="1:7" ht="16.5" x14ac:dyDescent="0.3">
      <c r="A73" s="47"/>
      <c r="B73" s="3">
        <v>907</v>
      </c>
      <c r="C73" s="2" t="s">
        <v>32</v>
      </c>
      <c r="D73" s="2">
        <v>59.52</v>
      </c>
      <c r="E73" s="5">
        <f t="shared" si="2"/>
        <v>640.67327999999998</v>
      </c>
      <c r="F73" s="7">
        <v>14</v>
      </c>
      <c r="G73" s="7">
        <f t="shared" si="3"/>
        <v>150.696</v>
      </c>
    </row>
    <row r="74" spans="1:7" ht="16.5" x14ac:dyDescent="0.3">
      <c r="A74" s="47"/>
      <c r="B74" s="3">
        <v>908</v>
      </c>
      <c r="C74" s="2" t="s">
        <v>33</v>
      </c>
      <c r="D74" s="2">
        <v>50.41</v>
      </c>
      <c r="E74" s="5">
        <f t="shared" si="2"/>
        <v>542.61323999999991</v>
      </c>
      <c r="F74" s="6">
        <v>8.7899999999999991</v>
      </c>
      <c r="G74" s="7">
        <f t="shared" si="3"/>
        <v>94.615559999999988</v>
      </c>
    </row>
    <row r="75" spans="1:7" ht="16.5" x14ac:dyDescent="0.3">
      <c r="A75" s="47" t="s">
        <v>39</v>
      </c>
      <c r="B75" s="3">
        <v>1001</v>
      </c>
      <c r="C75" s="2" t="s">
        <v>33</v>
      </c>
      <c r="D75" s="2">
        <v>50.41</v>
      </c>
      <c r="E75" s="5">
        <f t="shared" si="2"/>
        <v>542.61323999999991</v>
      </c>
      <c r="F75" s="6">
        <v>8.7899999999999991</v>
      </c>
      <c r="G75" s="7">
        <f t="shared" si="3"/>
        <v>94.615559999999988</v>
      </c>
    </row>
    <row r="76" spans="1:7" ht="16.5" x14ac:dyDescent="0.3">
      <c r="A76" s="47"/>
      <c r="B76" s="3">
        <v>1002</v>
      </c>
      <c r="C76" s="2" t="s">
        <v>32</v>
      </c>
      <c r="D76" s="2">
        <v>59.52</v>
      </c>
      <c r="E76" s="5">
        <f t="shared" si="2"/>
        <v>640.67327999999998</v>
      </c>
      <c r="F76" s="7">
        <v>14</v>
      </c>
      <c r="G76" s="7">
        <f t="shared" si="3"/>
        <v>150.696</v>
      </c>
    </row>
    <row r="77" spans="1:7" ht="16.5" x14ac:dyDescent="0.3">
      <c r="A77" s="47"/>
      <c r="B77" s="3">
        <v>1003</v>
      </c>
      <c r="C77" s="2" t="s">
        <v>32</v>
      </c>
      <c r="D77" s="2">
        <v>59.52</v>
      </c>
      <c r="E77" s="5">
        <f t="shared" si="2"/>
        <v>640.67327999999998</v>
      </c>
      <c r="F77" s="7">
        <v>14</v>
      </c>
      <c r="G77" s="7">
        <f t="shared" si="3"/>
        <v>150.696</v>
      </c>
    </row>
    <row r="78" spans="1:7" ht="16.5" x14ac:dyDescent="0.3">
      <c r="A78" s="47"/>
      <c r="B78" s="3">
        <v>1004</v>
      </c>
      <c r="C78" s="2" t="s">
        <v>33</v>
      </c>
      <c r="D78" s="2">
        <v>50.41</v>
      </c>
      <c r="E78" s="5">
        <f t="shared" si="2"/>
        <v>542.61323999999991</v>
      </c>
      <c r="F78" s="6">
        <v>8.7899999999999991</v>
      </c>
      <c r="G78" s="7">
        <f t="shared" si="3"/>
        <v>94.615559999999988</v>
      </c>
    </row>
    <row r="79" spans="1:7" ht="16.5" x14ac:dyDescent="0.3">
      <c r="A79" s="47"/>
      <c r="B79" s="3">
        <v>1005</v>
      </c>
      <c r="C79" s="2" t="s">
        <v>33</v>
      </c>
      <c r="D79" s="2">
        <v>50.41</v>
      </c>
      <c r="E79" s="5">
        <f t="shared" si="2"/>
        <v>542.61323999999991</v>
      </c>
      <c r="F79" s="6">
        <v>8.7899999999999991</v>
      </c>
      <c r="G79" s="7">
        <f t="shared" si="3"/>
        <v>94.615559999999988</v>
      </c>
    </row>
    <row r="80" spans="1:7" ht="16.5" x14ac:dyDescent="0.3">
      <c r="A80" s="47"/>
      <c r="B80" s="3">
        <v>1006</v>
      </c>
      <c r="C80" s="2" t="s">
        <v>32</v>
      </c>
      <c r="D80" s="2">
        <v>59.52</v>
      </c>
      <c r="E80" s="5">
        <f t="shared" si="2"/>
        <v>640.67327999999998</v>
      </c>
      <c r="F80" s="7">
        <v>14</v>
      </c>
      <c r="G80" s="7">
        <f t="shared" si="3"/>
        <v>150.696</v>
      </c>
    </row>
    <row r="81" spans="1:7" ht="16.5" x14ac:dyDescent="0.3">
      <c r="A81" s="47"/>
      <c r="B81" s="3">
        <v>1007</v>
      </c>
      <c r="C81" s="2" t="s">
        <v>32</v>
      </c>
      <c r="D81" s="2">
        <v>59.52</v>
      </c>
      <c r="E81" s="5">
        <f t="shared" si="2"/>
        <v>640.67327999999998</v>
      </c>
      <c r="F81" s="7">
        <v>14</v>
      </c>
      <c r="G81" s="7">
        <f t="shared" si="3"/>
        <v>150.696</v>
      </c>
    </row>
    <row r="82" spans="1:7" ht="16.5" x14ac:dyDescent="0.3">
      <c r="A82" s="47"/>
      <c r="B82" s="3">
        <v>1008</v>
      </c>
      <c r="C82" s="2" t="s">
        <v>33</v>
      </c>
      <c r="D82" s="2">
        <v>50.41</v>
      </c>
      <c r="E82" s="5">
        <f t="shared" si="2"/>
        <v>542.61323999999991</v>
      </c>
      <c r="F82" s="6">
        <v>8.7899999999999991</v>
      </c>
      <c r="G82" s="7">
        <f t="shared" si="3"/>
        <v>94.615559999999988</v>
      </c>
    </row>
    <row r="83" spans="1:7" ht="16.5" x14ac:dyDescent="0.3">
      <c r="A83" s="47" t="s">
        <v>40</v>
      </c>
      <c r="B83" s="3">
        <v>1101</v>
      </c>
      <c r="C83" s="2" t="s">
        <v>33</v>
      </c>
      <c r="D83" s="2">
        <v>50.41</v>
      </c>
      <c r="E83" s="5">
        <f t="shared" si="2"/>
        <v>542.61323999999991</v>
      </c>
      <c r="F83" s="6">
        <v>8.7899999999999991</v>
      </c>
      <c r="G83" s="7">
        <f t="shared" si="3"/>
        <v>94.615559999999988</v>
      </c>
    </row>
    <row r="84" spans="1:7" ht="16.5" x14ac:dyDescent="0.3">
      <c r="A84" s="47"/>
      <c r="B84" s="3">
        <v>1102</v>
      </c>
      <c r="C84" s="2" t="s">
        <v>32</v>
      </c>
      <c r="D84" s="2">
        <v>59.52</v>
      </c>
      <c r="E84" s="5">
        <f t="shared" si="2"/>
        <v>640.67327999999998</v>
      </c>
      <c r="F84" s="7">
        <v>14</v>
      </c>
      <c r="G84" s="7">
        <f t="shared" si="3"/>
        <v>150.696</v>
      </c>
    </row>
    <row r="85" spans="1:7" ht="16.5" x14ac:dyDescent="0.3">
      <c r="A85" s="47"/>
      <c r="B85" s="3">
        <v>1103</v>
      </c>
      <c r="C85" s="2" t="s">
        <v>32</v>
      </c>
      <c r="D85" s="2">
        <v>59.52</v>
      </c>
      <c r="E85" s="5">
        <f t="shared" si="2"/>
        <v>640.67327999999998</v>
      </c>
      <c r="F85" s="7">
        <v>14</v>
      </c>
      <c r="G85" s="7">
        <f t="shared" si="3"/>
        <v>150.696</v>
      </c>
    </row>
    <row r="86" spans="1:7" ht="16.5" x14ac:dyDescent="0.3">
      <c r="A86" s="47"/>
      <c r="B86" s="3">
        <v>1104</v>
      </c>
      <c r="C86" s="2" t="s">
        <v>33</v>
      </c>
      <c r="D86" s="2">
        <v>50.41</v>
      </c>
      <c r="E86" s="5">
        <f t="shared" si="2"/>
        <v>542.61323999999991</v>
      </c>
      <c r="F86" s="6">
        <v>8.7899999999999991</v>
      </c>
      <c r="G86" s="7">
        <f t="shared" si="3"/>
        <v>94.615559999999988</v>
      </c>
    </row>
    <row r="87" spans="1:7" ht="16.5" x14ac:dyDescent="0.3">
      <c r="A87" s="47"/>
      <c r="B87" s="3">
        <v>1105</v>
      </c>
      <c r="C87" s="2" t="s">
        <v>33</v>
      </c>
      <c r="D87" s="2">
        <v>50.41</v>
      </c>
      <c r="E87" s="5">
        <f t="shared" si="2"/>
        <v>542.61323999999991</v>
      </c>
      <c r="F87" s="6">
        <v>8.7899999999999991</v>
      </c>
      <c r="G87" s="7">
        <f t="shared" si="3"/>
        <v>94.615559999999988</v>
      </c>
    </row>
    <row r="88" spans="1:7" ht="16.5" x14ac:dyDescent="0.3">
      <c r="A88" s="47"/>
      <c r="B88" s="3">
        <v>1106</v>
      </c>
      <c r="C88" s="2" t="s">
        <v>32</v>
      </c>
      <c r="D88" s="2">
        <v>59.52</v>
      </c>
      <c r="E88" s="5">
        <f t="shared" si="2"/>
        <v>640.67327999999998</v>
      </c>
      <c r="F88" s="7">
        <v>14</v>
      </c>
      <c r="G88" s="7">
        <f t="shared" si="3"/>
        <v>150.696</v>
      </c>
    </row>
    <row r="89" spans="1:7" ht="16.5" x14ac:dyDescent="0.3">
      <c r="A89" s="47"/>
      <c r="B89" s="3">
        <v>1107</v>
      </c>
      <c r="C89" s="2" t="s">
        <v>32</v>
      </c>
      <c r="D89" s="2">
        <v>59.52</v>
      </c>
      <c r="E89" s="5">
        <f t="shared" si="2"/>
        <v>640.67327999999998</v>
      </c>
      <c r="F89" s="7">
        <v>14</v>
      </c>
      <c r="G89" s="7">
        <f t="shared" si="3"/>
        <v>150.696</v>
      </c>
    </row>
    <row r="90" spans="1:7" ht="16.5" x14ac:dyDescent="0.3">
      <c r="A90" s="47"/>
      <c r="B90" s="3">
        <v>1108</v>
      </c>
      <c r="C90" s="2" t="s">
        <v>33</v>
      </c>
      <c r="D90" s="2">
        <v>50.41</v>
      </c>
      <c r="E90" s="5">
        <f t="shared" si="2"/>
        <v>542.61323999999991</v>
      </c>
      <c r="F90" s="6">
        <v>8.7899999999999991</v>
      </c>
      <c r="G90" s="7">
        <f t="shared" si="3"/>
        <v>94.615559999999988</v>
      </c>
    </row>
    <row r="91" spans="1:7" ht="16.5" x14ac:dyDescent="0.3">
      <c r="A91" s="47" t="s">
        <v>41</v>
      </c>
      <c r="B91" s="3">
        <v>1201</v>
      </c>
      <c r="C91" s="2" t="s">
        <v>33</v>
      </c>
      <c r="D91" s="2">
        <v>50.41</v>
      </c>
      <c r="E91" s="5">
        <f t="shared" si="2"/>
        <v>542.61323999999991</v>
      </c>
      <c r="F91" s="6">
        <v>8.7899999999999991</v>
      </c>
      <c r="G91" s="7">
        <f t="shared" si="3"/>
        <v>94.615559999999988</v>
      </c>
    </row>
    <row r="92" spans="1:7" ht="16.5" x14ac:dyDescent="0.3">
      <c r="A92" s="47"/>
      <c r="B92" s="3">
        <v>1202</v>
      </c>
      <c r="C92" s="2" t="s">
        <v>32</v>
      </c>
      <c r="D92" s="2">
        <v>59.52</v>
      </c>
      <c r="E92" s="5">
        <f t="shared" si="2"/>
        <v>640.67327999999998</v>
      </c>
      <c r="F92" s="7">
        <v>14</v>
      </c>
      <c r="G92" s="7">
        <f t="shared" si="3"/>
        <v>150.696</v>
      </c>
    </row>
    <row r="93" spans="1:7" ht="16.5" x14ac:dyDescent="0.3">
      <c r="A93" s="47"/>
      <c r="B93" s="3">
        <v>1203</v>
      </c>
      <c r="C93" s="2" t="s">
        <v>32</v>
      </c>
      <c r="D93" s="2">
        <v>59.52</v>
      </c>
      <c r="E93" s="5">
        <f t="shared" si="2"/>
        <v>640.67327999999998</v>
      </c>
      <c r="F93" s="7">
        <v>14</v>
      </c>
      <c r="G93" s="7">
        <f t="shared" si="3"/>
        <v>150.696</v>
      </c>
    </row>
    <row r="94" spans="1:7" ht="16.5" x14ac:dyDescent="0.3">
      <c r="A94" s="47"/>
      <c r="B94" s="3">
        <v>1204</v>
      </c>
      <c r="C94" s="2" t="s">
        <v>33</v>
      </c>
      <c r="D94" s="2">
        <v>50.41</v>
      </c>
      <c r="E94" s="5">
        <f t="shared" si="2"/>
        <v>542.61323999999991</v>
      </c>
      <c r="F94" s="6">
        <v>8.7899999999999991</v>
      </c>
      <c r="G94" s="7">
        <f t="shared" si="3"/>
        <v>94.615559999999988</v>
      </c>
    </row>
    <row r="95" spans="1:7" ht="16.5" x14ac:dyDescent="0.3">
      <c r="A95" s="47"/>
      <c r="B95" s="3">
        <v>1205</v>
      </c>
      <c r="C95" s="2" t="s">
        <v>33</v>
      </c>
      <c r="D95" s="2">
        <v>50.41</v>
      </c>
      <c r="E95" s="5">
        <f t="shared" si="2"/>
        <v>542.61323999999991</v>
      </c>
      <c r="F95" s="6">
        <v>8.7899999999999991</v>
      </c>
      <c r="G95" s="7">
        <f t="shared" si="3"/>
        <v>94.615559999999988</v>
      </c>
    </row>
    <row r="96" spans="1:7" ht="16.5" x14ac:dyDescent="0.3">
      <c r="A96" s="47"/>
      <c r="B96" s="3">
        <v>1206</v>
      </c>
      <c r="C96" s="2" t="s">
        <v>32</v>
      </c>
      <c r="D96" s="2">
        <v>59.52</v>
      </c>
      <c r="E96" s="5">
        <f t="shared" si="2"/>
        <v>640.67327999999998</v>
      </c>
      <c r="F96" s="7">
        <v>14</v>
      </c>
      <c r="G96" s="7">
        <f t="shared" si="3"/>
        <v>150.696</v>
      </c>
    </row>
    <row r="97" spans="1:7" ht="16.5" x14ac:dyDescent="0.3">
      <c r="A97" s="47"/>
      <c r="B97" s="3">
        <v>1207</v>
      </c>
      <c r="C97" s="2" t="s">
        <v>32</v>
      </c>
      <c r="D97" s="2">
        <v>59.52</v>
      </c>
      <c r="E97" s="5">
        <f t="shared" si="2"/>
        <v>640.67327999999998</v>
      </c>
      <c r="F97" s="7">
        <v>14</v>
      </c>
      <c r="G97" s="7">
        <f t="shared" si="3"/>
        <v>150.696</v>
      </c>
    </row>
    <row r="98" spans="1:7" ht="16.5" x14ac:dyDescent="0.3">
      <c r="A98" s="47"/>
      <c r="B98" s="3">
        <v>1208</v>
      </c>
      <c r="C98" s="2" t="s">
        <v>33</v>
      </c>
      <c r="D98" s="2">
        <v>50.41</v>
      </c>
      <c r="E98" s="5">
        <f t="shared" si="2"/>
        <v>542.61323999999991</v>
      </c>
      <c r="F98" s="6">
        <v>8.7899999999999991</v>
      </c>
      <c r="G98" s="7">
        <f t="shared" si="3"/>
        <v>94.615559999999988</v>
      </c>
    </row>
    <row r="99" spans="1:7" ht="16.5" x14ac:dyDescent="0.3">
      <c r="A99" s="47" t="s">
        <v>42</v>
      </c>
      <c r="B99" s="3" t="s">
        <v>4</v>
      </c>
      <c r="C99" s="2" t="s">
        <v>33</v>
      </c>
      <c r="D99" s="2">
        <v>50.41</v>
      </c>
      <c r="E99" s="5">
        <f t="shared" si="2"/>
        <v>542.61323999999991</v>
      </c>
      <c r="F99" s="6">
        <v>8.7899999999999991</v>
      </c>
      <c r="G99" s="7">
        <f t="shared" si="3"/>
        <v>94.615559999999988</v>
      </c>
    </row>
    <row r="100" spans="1:7" ht="16.5" x14ac:dyDescent="0.3">
      <c r="A100" s="47"/>
      <c r="B100" s="3" t="s">
        <v>5</v>
      </c>
      <c r="C100" s="2" t="s">
        <v>32</v>
      </c>
      <c r="D100" s="2">
        <v>59.52</v>
      </c>
      <c r="E100" s="5">
        <f t="shared" si="2"/>
        <v>640.67327999999998</v>
      </c>
      <c r="F100" s="7">
        <v>14</v>
      </c>
      <c r="G100" s="7">
        <f t="shared" si="3"/>
        <v>150.696</v>
      </c>
    </row>
    <row r="101" spans="1:7" ht="16.5" x14ac:dyDescent="0.3">
      <c r="A101" s="47"/>
      <c r="B101" s="3" t="s">
        <v>6</v>
      </c>
      <c r="C101" s="2" t="s">
        <v>32</v>
      </c>
      <c r="D101" s="2">
        <v>59.52</v>
      </c>
      <c r="E101" s="5">
        <f t="shared" si="2"/>
        <v>640.67327999999998</v>
      </c>
      <c r="F101" s="7">
        <v>14</v>
      </c>
      <c r="G101" s="7">
        <f t="shared" si="3"/>
        <v>150.696</v>
      </c>
    </row>
    <row r="102" spans="1:7" ht="16.5" x14ac:dyDescent="0.3">
      <c r="A102" s="47"/>
      <c r="B102" s="3" t="s">
        <v>7</v>
      </c>
      <c r="C102" s="2" t="s">
        <v>33</v>
      </c>
      <c r="D102" s="2">
        <v>50.41</v>
      </c>
      <c r="E102" s="5">
        <f t="shared" si="2"/>
        <v>542.61323999999991</v>
      </c>
      <c r="F102" s="6">
        <v>8.7899999999999991</v>
      </c>
      <c r="G102" s="7">
        <f t="shared" si="3"/>
        <v>94.615559999999988</v>
      </c>
    </row>
    <row r="103" spans="1:7" ht="16.5" x14ac:dyDescent="0.3">
      <c r="A103" s="47"/>
      <c r="B103" s="3" t="s">
        <v>8</v>
      </c>
      <c r="C103" s="2" t="s">
        <v>33</v>
      </c>
      <c r="D103" s="2">
        <v>50.41</v>
      </c>
      <c r="E103" s="5">
        <f t="shared" si="2"/>
        <v>542.61323999999991</v>
      </c>
      <c r="F103" s="6">
        <v>8.7899999999999991</v>
      </c>
      <c r="G103" s="7">
        <f t="shared" si="3"/>
        <v>94.615559999999988</v>
      </c>
    </row>
    <row r="104" spans="1:7" ht="16.5" x14ac:dyDescent="0.3">
      <c r="A104" s="47"/>
      <c r="B104" s="3" t="s">
        <v>9</v>
      </c>
      <c r="C104" s="2" t="s">
        <v>32</v>
      </c>
      <c r="D104" s="2">
        <v>59.52</v>
      </c>
      <c r="E104" s="5">
        <f t="shared" si="2"/>
        <v>640.67327999999998</v>
      </c>
      <c r="F104" s="7">
        <v>14</v>
      </c>
      <c r="G104" s="7">
        <f t="shared" si="3"/>
        <v>150.696</v>
      </c>
    </row>
    <row r="105" spans="1:7" ht="16.5" x14ac:dyDescent="0.3">
      <c r="A105" s="47"/>
      <c r="B105" s="3" t="s">
        <v>10</v>
      </c>
      <c r="C105" s="2" t="s">
        <v>32</v>
      </c>
      <c r="D105" s="2">
        <v>59.52</v>
      </c>
      <c r="E105" s="5">
        <f t="shared" si="2"/>
        <v>640.67327999999998</v>
      </c>
      <c r="F105" s="7">
        <v>14</v>
      </c>
      <c r="G105" s="7">
        <f t="shared" si="3"/>
        <v>150.696</v>
      </c>
    </row>
    <row r="106" spans="1:7" ht="16.5" x14ac:dyDescent="0.3">
      <c r="A106" s="47"/>
      <c r="B106" s="3" t="s">
        <v>11</v>
      </c>
      <c r="C106" s="2" t="s">
        <v>33</v>
      </c>
      <c r="D106" s="2">
        <v>50.41</v>
      </c>
      <c r="E106" s="5">
        <f t="shared" si="2"/>
        <v>542.61323999999991</v>
      </c>
      <c r="F106" s="6">
        <v>8.7899999999999991</v>
      </c>
      <c r="G106" s="7">
        <f t="shared" si="3"/>
        <v>94.615559999999988</v>
      </c>
    </row>
    <row r="107" spans="1:7" ht="16.5" x14ac:dyDescent="0.3">
      <c r="A107" s="47" t="s">
        <v>43</v>
      </c>
      <c r="B107" s="3">
        <v>1401</v>
      </c>
      <c r="C107" s="2" t="s">
        <v>33</v>
      </c>
      <c r="D107" s="2">
        <v>50.41</v>
      </c>
      <c r="E107" s="5">
        <f t="shared" si="2"/>
        <v>542.61323999999991</v>
      </c>
      <c r="F107" s="6">
        <v>8.7899999999999991</v>
      </c>
      <c r="G107" s="7">
        <f t="shared" si="3"/>
        <v>94.615559999999988</v>
      </c>
    </row>
    <row r="108" spans="1:7" ht="16.5" x14ac:dyDescent="0.3">
      <c r="A108" s="47"/>
      <c r="B108" s="3">
        <v>1402</v>
      </c>
      <c r="C108" s="2" t="s">
        <v>32</v>
      </c>
      <c r="D108" s="2">
        <v>59.52</v>
      </c>
      <c r="E108" s="5">
        <f t="shared" si="2"/>
        <v>640.67327999999998</v>
      </c>
      <c r="F108" s="7">
        <v>14</v>
      </c>
      <c r="G108" s="7">
        <f t="shared" si="3"/>
        <v>150.696</v>
      </c>
    </row>
    <row r="109" spans="1:7" ht="16.5" x14ac:dyDescent="0.3">
      <c r="A109" s="47"/>
      <c r="B109" s="3">
        <v>1403</v>
      </c>
      <c r="C109" s="2" t="s">
        <v>32</v>
      </c>
      <c r="D109" s="2">
        <v>59.52</v>
      </c>
      <c r="E109" s="5">
        <f t="shared" si="2"/>
        <v>640.67327999999998</v>
      </c>
      <c r="F109" s="7">
        <v>14</v>
      </c>
      <c r="G109" s="7">
        <f t="shared" si="3"/>
        <v>150.696</v>
      </c>
    </row>
    <row r="110" spans="1:7" ht="16.5" x14ac:dyDescent="0.3">
      <c r="A110" s="47"/>
      <c r="B110" s="3">
        <v>1404</v>
      </c>
      <c r="C110" s="2" t="s">
        <v>33</v>
      </c>
      <c r="D110" s="2">
        <v>50.41</v>
      </c>
      <c r="E110" s="5">
        <f t="shared" si="2"/>
        <v>542.61323999999991</v>
      </c>
      <c r="F110" s="6">
        <v>8.7899999999999991</v>
      </c>
      <c r="G110" s="7">
        <f t="shared" si="3"/>
        <v>94.615559999999988</v>
      </c>
    </row>
    <row r="111" spans="1:7" ht="16.5" x14ac:dyDescent="0.3">
      <c r="A111" s="47"/>
      <c r="B111" s="3">
        <v>1405</v>
      </c>
      <c r="C111" s="2" t="s">
        <v>33</v>
      </c>
      <c r="D111" s="2">
        <v>50.41</v>
      </c>
      <c r="E111" s="5">
        <f t="shared" si="2"/>
        <v>542.61323999999991</v>
      </c>
      <c r="F111" s="6">
        <v>8.7899999999999991</v>
      </c>
      <c r="G111" s="7">
        <f t="shared" si="3"/>
        <v>94.615559999999988</v>
      </c>
    </row>
    <row r="112" spans="1:7" ht="16.5" x14ac:dyDescent="0.3">
      <c r="A112" s="47"/>
      <c r="B112" s="3">
        <v>1406</v>
      </c>
      <c r="C112" s="2" t="s">
        <v>32</v>
      </c>
      <c r="D112" s="2">
        <v>59.52</v>
      </c>
      <c r="E112" s="5">
        <f t="shared" si="2"/>
        <v>640.67327999999998</v>
      </c>
      <c r="F112" s="7">
        <v>14</v>
      </c>
      <c r="G112" s="7">
        <f t="shared" si="3"/>
        <v>150.696</v>
      </c>
    </row>
    <row r="113" spans="1:7" ht="16.5" x14ac:dyDescent="0.3">
      <c r="A113" s="47"/>
      <c r="B113" s="3">
        <v>1407</v>
      </c>
      <c r="C113" s="2" t="s">
        <v>32</v>
      </c>
      <c r="D113" s="2">
        <v>59.52</v>
      </c>
      <c r="E113" s="5">
        <f t="shared" si="2"/>
        <v>640.67327999999998</v>
      </c>
      <c r="F113" s="7">
        <v>14</v>
      </c>
      <c r="G113" s="7">
        <f t="shared" si="3"/>
        <v>150.696</v>
      </c>
    </row>
    <row r="114" spans="1:7" ht="16.5" x14ac:dyDescent="0.3">
      <c r="A114" s="47"/>
      <c r="B114" s="3">
        <v>1408</v>
      </c>
      <c r="C114" s="2" t="s">
        <v>33</v>
      </c>
      <c r="D114" s="2">
        <v>50.41</v>
      </c>
      <c r="E114" s="5">
        <f t="shared" si="2"/>
        <v>542.61323999999991</v>
      </c>
      <c r="F114" s="6">
        <v>8.7899999999999991</v>
      </c>
      <c r="G114" s="7">
        <f t="shared" si="3"/>
        <v>94.615559999999988</v>
      </c>
    </row>
    <row r="115" spans="1:7" x14ac:dyDescent="0.25">
      <c r="D115">
        <f>SUM(D3:D114)</f>
        <v>6156.0800000000027</v>
      </c>
      <c r="E115">
        <f t="shared" ref="E115:G115" si="4">SUM(E3:E114)</f>
        <v>66264.04512000001</v>
      </c>
      <c r="F115">
        <f t="shared" si="4"/>
        <v>1402.7999999999988</v>
      </c>
      <c r="G115">
        <f t="shared" si="4"/>
        <v>15099.739200000005</v>
      </c>
    </row>
  </sheetData>
  <mergeCells count="15">
    <mergeCell ref="A35:A42"/>
    <mergeCell ref="A1:G1"/>
    <mergeCell ref="A3:A10"/>
    <mergeCell ref="A11:A18"/>
    <mergeCell ref="A19:A26"/>
    <mergeCell ref="A27:A34"/>
    <mergeCell ref="A91:A98"/>
    <mergeCell ref="A99:A106"/>
    <mergeCell ref="A107:A114"/>
    <mergeCell ref="A43:A50"/>
    <mergeCell ref="A51:A58"/>
    <mergeCell ref="A59:A66"/>
    <mergeCell ref="A67:A74"/>
    <mergeCell ref="A75:A82"/>
    <mergeCell ref="A83:A90"/>
  </mergeCells>
  <pageMargins left="0.70866141732283472" right="0.70866141732283472" top="1.4173228346456694" bottom="0.74803149606299213" header="0.31496062992125984" footer="0.31496062992125984"/>
  <pageSetup scale="90" orientation="portrait" r:id="rId1"/>
  <headerFooter differentFirst="1">
    <firstHeader xml:space="preserve">&amp;C&amp;20Silverglades Infrastructure Private Limited&amp;12Regd.Office : 404, Nirmal Tower, 26 Barakhamba Road, New Delhi-110001 Company CIN :- U45201DL2005PTC138897E-mail : cs@silverglades.com Ph. No.:- 011-41059896 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C104" sqref="C104"/>
    </sheetView>
  </sheetViews>
  <sheetFormatPr defaultRowHeight="15.75" x14ac:dyDescent="0.25"/>
  <cols>
    <col min="1" max="1" width="13.125" customWidth="1"/>
    <col min="2" max="2" width="11.25" customWidth="1"/>
    <col min="3" max="3" width="24.25" customWidth="1"/>
    <col min="4" max="4" width="10.25" customWidth="1"/>
    <col min="5" max="5" width="11.875" customWidth="1"/>
    <col min="6" max="6" width="10.625" customWidth="1"/>
    <col min="7" max="7" width="14.875" customWidth="1"/>
    <col min="11" max="11" width="9.375" bestFit="1" customWidth="1"/>
  </cols>
  <sheetData>
    <row r="1" spans="1:7" ht="26.25" x14ac:dyDescent="0.25">
      <c r="A1" s="46" t="s">
        <v>37</v>
      </c>
      <c r="B1" s="46"/>
      <c r="C1" s="46"/>
      <c r="D1" s="46"/>
      <c r="E1" s="46"/>
      <c r="F1" s="46"/>
      <c r="G1" s="46"/>
    </row>
    <row r="2" spans="1:7" ht="47.25" x14ac:dyDescent="0.25">
      <c r="A2" s="11" t="s">
        <v>0</v>
      </c>
      <c r="B2" s="11" t="s">
        <v>1</v>
      </c>
      <c r="C2" s="12" t="s">
        <v>2</v>
      </c>
      <c r="D2" s="13" t="s">
        <v>12</v>
      </c>
      <c r="E2" s="13" t="s">
        <v>3</v>
      </c>
      <c r="F2" s="13" t="s">
        <v>13</v>
      </c>
      <c r="G2" s="13" t="s">
        <v>14</v>
      </c>
    </row>
    <row r="3" spans="1:7" ht="16.5" x14ac:dyDescent="0.3">
      <c r="A3" s="47" t="s">
        <v>16</v>
      </c>
      <c r="B3" s="3">
        <v>101</v>
      </c>
      <c r="C3" s="2" t="s">
        <v>30</v>
      </c>
      <c r="D3" s="1">
        <v>57.75</v>
      </c>
      <c r="E3" s="5">
        <f>D3*10.764</f>
        <v>621.62099999999998</v>
      </c>
      <c r="F3" s="6">
        <v>22.36</v>
      </c>
      <c r="G3" s="7">
        <f>F3*10.764</f>
        <v>240.68303999999998</v>
      </c>
    </row>
    <row r="4" spans="1:7" ht="16.5" x14ac:dyDescent="0.3">
      <c r="A4" s="47"/>
      <c r="B4" s="3">
        <v>102</v>
      </c>
      <c r="C4" s="2" t="s">
        <v>28</v>
      </c>
      <c r="D4" s="2">
        <v>59.52</v>
      </c>
      <c r="E4" s="5">
        <f t="shared" ref="E4:E67" si="0">D4*10.764</f>
        <v>640.67327999999998</v>
      </c>
      <c r="F4" s="7">
        <v>45.64</v>
      </c>
      <c r="G4" s="7">
        <f t="shared" ref="G4:G18" si="1">F4*10.764</f>
        <v>491.26895999999999</v>
      </c>
    </row>
    <row r="5" spans="1:7" ht="16.5" x14ac:dyDescent="0.3">
      <c r="A5" s="47"/>
      <c r="B5" s="3">
        <v>103</v>
      </c>
      <c r="C5" s="2" t="s">
        <v>28</v>
      </c>
      <c r="D5" s="2">
        <v>59.52</v>
      </c>
      <c r="E5" s="5">
        <f t="shared" si="0"/>
        <v>640.67327999999998</v>
      </c>
      <c r="F5" s="7">
        <v>45.64</v>
      </c>
      <c r="G5" s="7">
        <f t="shared" si="1"/>
        <v>491.26895999999999</v>
      </c>
    </row>
    <row r="6" spans="1:7" ht="16.5" x14ac:dyDescent="0.3">
      <c r="A6" s="47"/>
      <c r="B6" s="3">
        <v>104</v>
      </c>
      <c r="C6" s="2" t="s">
        <v>29</v>
      </c>
      <c r="D6" s="2">
        <v>50.41</v>
      </c>
      <c r="E6" s="5">
        <f t="shared" si="0"/>
        <v>542.61323999999991</v>
      </c>
      <c r="F6" s="6">
        <v>8.7899999999999991</v>
      </c>
      <c r="G6" s="7">
        <f t="shared" si="1"/>
        <v>94.615559999999988</v>
      </c>
    </row>
    <row r="7" spans="1:7" ht="16.5" x14ac:dyDescent="0.3">
      <c r="A7" s="47"/>
      <c r="B7" s="3">
        <v>105</v>
      </c>
      <c r="C7" s="2" t="s">
        <v>29</v>
      </c>
      <c r="D7" s="2">
        <v>50.41</v>
      </c>
      <c r="E7" s="5">
        <f t="shared" si="0"/>
        <v>542.61323999999991</v>
      </c>
      <c r="F7" s="6">
        <v>8.7899999999999991</v>
      </c>
      <c r="G7" s="7">
        <f t="shared" si="1"/>
        <v>94.615559999999988</v>
      </c>
    </row>
    <row r="8" spans="1:7" ht="16.5" x14ac:dyDescent="0.3">
      <c r="A8" s="47"/>
      <c r="B8" s="3">
        <v>106</v>
      </c>
      <c r="C8" s="2" t="s">
        <v>28</v>
      </c>
      <c r="D8" s="2">
        <v>59.52</v>
      </c>
      <c r="E8" s="5">
        <f t="shared" si="0"/>
        <v>640.67327999999998</v>
      </c>
      <c r="F8" s="7">
        <v>45.64</v>
      </c>
      <c r="G8" s="7">
        <f t="shared" si="1"/>
        <v>491.26895999999999</v>
      </c>
    </row>
    <row r="9" spans="1:7" ht="16.5" x14ac:dyDescent="0.3">
      <c r="A9" s="47"/>
      <c r="B9" s="3">
        <v>107</v>
      </c>
      <c r="C9" s="2" t="s">
        <v>28</v>
      </c>
      <c r="D9" s="2">
        <v>59.52</v>
      </c>
      <c r="E9" s="5">
        <f t="shared" si="0"/>
        <v>640.67327999999998</v>
      </c>
      <c r="F9" s="7">
        <v>45.64</v>
      </c>
      <c r="G9" s="7">
        <f t="shared" si="1"/>
        <v>491.26895999999999</v>
      </c>
    </row>
    <row r="10" spans="1:7" ht="16.5" x14ac:dyDescent="0.3">
      <c r="A10" s="47"/>
      <c r="B10" s="3">
        <v>108</v>
      </c>
      <c r="C10" s="2" t="s">
        <v>30</v>
      </c>
      <c r="D10" s="1">
        <v>57.75</v>
      </c>
      <c r="E10" s="5">
        <f>D10*10.764</f>
        <v>621.62099999999998</v>
      </c>
      <c r="F10" s="6">
        <v>22.36</v>
      </c>
      <c r="G10" s="7">
        <f>F10*10.764</f>
        <v>240.68303999999998</v>
      </c>
    </row>
    <row r="11" spans="1:7" ht="16.5" x14ac:dyDescent="0.3">
      <c r="A11" s="47" t="s">
        <v>17</v>
      </c>
      <c r="B11" s="3">
        <v>201</v>
      </c>
      <c r="C11" s="2" t="s">
        <v>31</v>
      </c>
      <c r="D11" s="1">
        <v>57.75</v>
      </c>
      <c r="E11" s="5">
        <f t="shared" si="0"/>
        <v>621.62099999999998</v>
      </c>
      <c r="F11" s="6">
        <v>9.1999999999999993</v>
      </c>
      <c r="G11" s="7">
        <f>F11*10.764</f>
        <v>99.02879999999999</v>
      </c>
    </row>
    <row r="12" spans="1:7" ht="16.5" x14ac:dyDescent="0.3">
      <c r="A12" s="47"/>
      <c r="B12" s="3">
        <v>202</v>
      </c>
      <c r="C12" s="2" t="s">
        <v>32</v>
      </c>
      <c r="D12" s="2">
        <v>59.52</v>
      </c>
      <c r="E12" s="5">
        <f t="shared" si="0"/>
        <v>640.67327999999998</v>
      </c>
      <c r="F12" s="7">
        <v>14</v>
      </c>
      <c r="G12" s="7">
        <f t="shared" si="1"/>
        <v>150.696</v>
      </c>
    </row>
    <row r="13" spans="1:7" ht="16.5" x14ac:dyDescent="0.3">
      <c r="A13" s="47"/>
      <c r="B13" s="3">
        <v>203</v>
      </c>
      <c r="C13" s="2" t="s">
        <v>32</v>
      </c>
      <c r="D13" s="2">
        <v>59.52</v>
      </c>
      <c r="E13" s="5">
        <f t="shared" si="0"/>
        <v>640.67327999999998</v>
      </c>
      <c r="F13" s="7">
        <v>14</v>
      </c>
      <c r="G13" s="7">
        <f t="shared" si="1"/>
        <v>150.696</v>
      </c>
    </row>
    <row r="14" spans="1:7" ht="16.5" x14ac:dyDescent="0.3">
      <c r="A14" s="47"/>
      <c r="B14" s="3">
        <v>204</v>
      </c>
      <c r="C14" s="2" t="s">
        <v>33</v>
      </c>
      <c r="D14" s="2">
        <v>50.41</v>
      </c>
      <c r="E14" s="5">
        <f t="shared" si="0"/>
        <v>542.61323999999991</v>
      </c>
      <c r="F14" s="6">
        <v>8.7899999999999991</v>
      </c>
      <c r="G14" s="7">
        <f t="shared" si="1"/>
        <v>94.615559999999988</v>
      </c>
    </row>
    <row r="15" spans="1:7" ht="16.5" x14ac:dyDescent="0.3">
      <c r="A15" s="47"/>
      <c r="B15" s="3">
        <v>205</v>
      </c>
      <c r="C15" s="2" t="s">
        <v>33</v>
      </c>
      <c r="D15" s="2">
        <v>50.41</v>
      </c>
      <c r="E15" s="5">
        <f t="shared" si="0"/>
        <v>542.61323999999991</v>
      </c>
      <c r="F15" s="6">
        <v>8.7899999999999991</v>
      </c>
      <c r="G15" s="7">
        <f t="shared" si="1"/>
        <v>94.615559999999988</v>
      </c>
    </row>
    <row r="16" spans="1:7" ht="16.5" x14ac:dyDescent="0.3">
      <c r="A16" s="47"/>
      <c r="B16" s="3">
        <v>206</v>
      </c>
      <c r="C16" s="2" t="s">
        <v>32</v>
      </c>
      <c r="D16" s="2">
        <v>59.52</v>
      </c>
      <c r="E16" s="5">
        <f t="shared" si="0"/>
        <v>640.67327999999998</v>
      </c>
      <c r="F16" s="7">
        <v>14</v>
      </c>
      <c r="G16" s="7">
        <f t="shared" si="1"/>
        <v>150.696</v>
      </c>
    </row>
    <row r="17" spans="1:7" ht="16.5" x14ac:dyDescent="0.3">
      <c r="A17" s="47"/>
      <c r="B17" s="3">
        <v>207</v>
      </c>
      <c r="C17" s="2" t="s">
        <v>32</v>
      </c>
      <c r="D17" s="2">
        <v>59.52</v>
      </c>
      <c r="E17" s="5">
        <f t="shared" si="0"/>
        <v>640.67327999999998</v>
      </c>
      <c r="F17" s="7">
        <v>14</v>
      </c>
      <c r="G17" s="7">
        <f t="shared" si="1"/>
        <v>150.696</v>
      </c>
    </row>
    <row r="18" spans="1:7" ht="16.5" x14ac:dyDescent="0.3">
      <c r="A18" s="47"/>
      <c r="B18" s="3">
        <v>208</v>
      </c>
      <c r="C18" s="2" t="s">
        <v>31</v>
      </c>
      <c r="D18" s="1">
        <v>57.75</v>
      </c>
      <c r="E18" s="5">
        <f t="shared" si="0"/>
        <v>621.62099999999998</v>
      </c>
      <c r="F18" s="6">
        <v>9.1999999999999993</v>
      </c>
      <c r="G18" s="7">
        <f t="shared" si="1"/>
        <v>99.02879999999999</v>
      </c>
    </row>
    <row r="19" spans="1:7" ht="16.5" x14ac:dyDescent="0.3">
      <c r="A19" s="47" t="s">
        <v>18</v>
      </c>
      <c r="B19" s="3">
        <v>301</v>
      </c>
      <c r="C19" s="2" t="s">
        <v>31</v>
      </c>
      <c r="D19" s="1">
        <v>57.75</v>
      </c>
      <c r="E19" s="5">
        <f t="shared" si="0"/>
        <v>621.62099999999998</v>
      </c>
      <c r="F19" s="6">
        <v>9.1999999999999993</v>
      </c>
      <c r="G19" s="7">
        <f>F19*10.764</f>
        <v>99.02879999999999</v>
      </c>
    </row>
    <row r="20" spans="1:7" ht="16.5" x14ac:dyDescent="0.3">
      <c r="A20" s="47"/>
      <c r="B20" s="3">
        <v>302</v>
      </c>
      <c r="C20" s="2" t="s">
        <v>32</v>
      </c>
      <c r="D20" s="2">
        <v>59.52</v>
      </c>
      <c r="E20" s="5">
        <f t="shared" si="0"/>
        <v>640.67327999999998</v>
      </c>
      <c r="F20" s="7">
        <v>14</v>
      </c>
      <c r="G20" s="7">
        <f t="shared" ref="G20:G26" si="2">F20*10.764</f>
        <v>150.696</v>
      </c>
    </row>
    <row r="21" spans="1:7" ht="16.5" x14ac:dyDescent="0.3">
      <c r="A21" s="47"/>
      <c r="B21" s="3">
        <v>303</v>
      </c>
      <c r="C21" s="2" t="s">
        <v>32</v>
      </c>
      <c r="D21" s="2">
        <v>59.52</v>
      </c>
      <c r="E21" s="5">
        <f t="shared" si="0"/>
        <v>640.67327999999998</v>
      </c>
      <c r="F21" s="7">
        <v>14</v>
      </c>
      <c r="G21" s="7">
        <f t="shared" si="2"/>
        <v>150.696</v>
      </c>
    </row>
    <row r="22" spans="1:7" ht="16.5" x14ac:dyDescent="0.3">
      <c r="A22" s="47"/>
      <c r="B22" s="3">
        <v>304</v>
      </c>
      <c r="C22" s="2" t="s">
        <v>33</v>
      </c>
      <c r="D22" s="2">
        <v>50.41</v>
      </c>
      <c r="E22" s="5">
        <f t="shared" si="0"/>
        <v>542.61323999999991</v>
      </c>
      <c r="F22" s="6">
        <v>8.7899999999999991</v>
      </c>
      <c r="G22" s="7">
        <f t="shared" si="2"/>
        <v>94.615559999999988</v>
      </c>
    </row>
    <row r="23" spans="1:7" ht="16.5" x14ac:dyDescent="0.3">
      <c r="A23" s="47"/>
      <c r="B23" s="3">
        <v>305</v>
      </c>
      <c r="C23" s="2" t="s">
        <v>33</v>
      </c>
      <c r="D23" s="2">
        <v>50.41</v>
      </c>
      <c r="E23" s="5">
        <f t="shared" si="0"/>
        <v>542.61323999999991</v>
      </c>
      <c r="F23" s="6">
        <v>8.7899999999999991</v>
      </c>
      <c r="G23" s="7">
        <f t="shared" si="2"/>
        <v>94.615559999999988</v>
      </c>
    </row>
    <row r="24" spans="1:7" ht="16.5" x14ac:dyDescent="0.3">
      <c r="A24" s="47"/>
      <c r="B24" s="3">
        <v>306</v>
      </c>
      <c r="C24" s="2" t="s">
        <v>32</v>
      </c>
      <c r="D24" s="2">
        <v>59.52</v>
      </c>
      <c r="E24" s="5">
        <f t="shared" si="0"/>
        <v>640.67327999999998</v>
      </c>
      <c r="F24" s="7">
        <v>14</v>
      </c>
      <c r="G24" s="7">
        <f t="shared" si="2"/>
        <v>150.696</v>
      </c>
    </row>
    <row r="25" spans="1:7" ht="16.5" x14ac:dyDescent="0.3">
      <c r="A25" s="47"/>
      <c r="B25" s="3">
        <v>307</v>
      </c>
      <c r="C25" s="2" t="s">
        <v>32</v>
      </c>
      <c r="D25" s="2">
        <v>59.52</v>
      </c>
      <c r="E25" s="5">
        <f t="shared" si="0"/>
        <v>640.67327999999998</v>
      </c>
      <c r="F25" s="7">
        <v>14</v>
      </c>
      <c r="G25" s="7">
        <f t="shared" si="2"/>
        <v>150.696</v>
      </c>
    </row>
    <row r="26" spans="1:7" ht="16.5" x14ac:dyDescent="0.3">
      <c r="A26" s="47"/>
      <c r="B26" s="3">
        <v>308</v>
      </c>
      <c r="C26" s="2" t="s">
        <v>31</v>
      </c>
      <c r="D26" s="1">
        <v>57.75</v>
      </c>
      <c r="E26" s="5">
        <f t="shared" si="0"/>
        <v>621.62099999999998</v>
      </c>
      <c r="F26" s="6">
        <v>9.1999999999999993</v>
      </c>
      <c r="G26" s="7">
        <f t="shared" si="2"/>
        <v>99.02879999999999</v>
      </c>
    </row>
    <row r="27" spans="1:7" ht="16.5" x14ac:dyDescent="0.3">
      <c r="A27" s="47" t="s">
        <v>19</v>
      </c>
      <c r="B27" s="3">
        <v>401</v>
      </c>
      <c r="C27" s="2" t="s">
        <v>31</v>
      </c>
      <c r="D27" s="1">
        <v>57.75</v>
      </c>
      <c r="E27" s="5">
        <f t="shared" si="0"/>
        <v>621.62099999999998</v>
      </c>
      <c r="F27" s="6">
        <v>9.1999999999999993</v>
      </c>
      <c r="G27" s="7">
        <f>F27*10.764</f>
        <v>99.02879999999999</v>
      </c>
    </row>
    <row r="28" spans="1:7" ht="16.5" x14ac:dyDescent="0.3">
      <c r="A28" s="47"/>
      <c r="B28" s="3">
        <v>402</v>
      </c>
      <c r="C28" s="2" t="s">
        <v>32</v>
      </c>
      <c r="D28" s="2">
        <v>59.52</v>
      </c>
      <c r="E28" s="5">
        <f t="shared" si="0"/>
        <v>640.67327999999998</v>
      </c>
      <c r="F28" s="7">
        <v>14</v>
      </c>
      <c r="G28" s="7">
        <f t="shared" ref="G28:G34" si="3">F28*10.764</f>
        <v>150.696</v>
      </c>
    </row>
    <row r="29" spans="1:7" ht="16.5" x14ac:dyDescent="0.3">
      <c r="A29" s="47"/>
      <c r="B29" s="3">
        <v>403</v>
      </c>
      <c r="C29" s="2" t="s">
        <v>32</v>
      </c>
      <c r="D29" s="2">
        <v>59.52</v>
      </c>
      <c r="E29" s="5">
        <f t="shared" si="0"/>
        <v>640.67327999999998</v>
      </c>
      <c r="F29" s="7">
        <v>14</v>
      </c>
      <c r="G29" s="7">
        <f t="shared" si="3"/>
        <v>150.696</v>
      </c>
    </row>
    <row r="30" spans="1:7" ht="16.5" x14ac:dyDescent="0.3">
      <c r="A30" s="47"/>
      <c r="B30" s="3">
        <v>404</v>
      </c>
      <c r="C30" s="2" t="s">
        <v>33</v>
      </c>
      <c r="D30" s="2">
        <v>50.41</v>
      </c>
      <c r="E30" s="5">
        <f t="shared" si="0"/>
        <v>542.61323999999991</v>
      </c>
      <c r="F30" s="6">
        <v>8.7899999999999991</v>
      </c>
      <c r="G30" s="7">
        <f t="shared" si="3"/>
        <v>94.615559999999988</v>
      </c>
    </row>
    <row r="31" spans="1:7" ht="16.5" x14ac:dyDescent="0.3">
      <c r="A31" s="47"/>
      <c r="B31" s="3">
        <v>405</v>
      </c>
      <c r="C31" s="2" t="s">
        <v>33</v>
      </c>
      <c r="D31" s="2">
        <v>50.41</v>
      </c>
      <c r="E31" s="5">
        <f t="shared" si="0"/>
        <v>542.61323999999991</v>
      </c>
      <c r="F31" s="6">
        <v>8.7899999999999991</v>
      </c>
      <c r="G31" s="7">
        <f t="shared" si="3"/>
        <v>94.615559999999988</v>
      </c>
    </row>
    <row r="32" spans="1:7" ht="16.5" x14ac:dyDescent="0.3">
      <c r="A32" s="47"/>
      <c r="B32" s="3">
        <v>406</v>
      </c>
      <c r="C32" s="2" t="s">
        <v>32</v>
      </c>
      <c r="D32" s="2">
        <v>59.52</v>
      </c>
      <c r="E32" s="5">
        <f t="shared" si="0"/>
        <v>640.67327999999998</v>
      </c>
      <c r="F32" s="7">
        <v>14</v>
      </c>
      <c r="G32" s="7">
        <f t="shared" si="3"/>
        <v>150.696</v>
      </c>
    </row>
    <row r="33" spans="1:7" ht="16.5" x14ac:dyDescent="0.3">
      <c r="A33" s="47"/>
      <c r="B33" s="3">
        <v>407</v>
      </c>
      <c r="C33" s="2" t="s">
        <v>32</v>
      </c>
      <c r="D33" s="2">
        <v>59.52</v>
      </c>
      <c r="E33" s="5">
        <f t="shared" si="0"/>
        <v>640.67327999999998</v>
      </c>
      <c r="F33" s="7">
        <v>14</v>
      </c>
      <c r="G33" s="7">
        <f t="shared" si="3"/>
        <v>150.696</v>
      </c>
    </row>
    <row r="34" spans="1:7" ht="16.5" x14ac:dyDescent="0.3">
      <c r="A34" s="47"/>
      <c r="B34" s="3">
        <v>408</v>
      </c>
      <c r="C34" s="2" t="s">
        <v>31</v>
      </c>
      <c r="D34" s="1">
        <v>57.75</v>
      </c>
      <c r="E34" s="5">
        <f t="shared" si="0"/>
        <v>621.62099999999998</v>
      </c>
      <c r="F34" s="6">
        <v>9.1999999999999993</v>
      </c>
      <c r="G34" s="7">
        <f t="shared" si="3"/>
        <v>99.02879999999999</v>
      </c>
    </row>
    <row r="35" spans="1:7" ht="16.5" x14ac:dyDescent="0.3">
      <c r="A35" s="47" t="s">
        <v>20</v>
      </c>
      <c r="B35" s="3">
        <v>501</v>
      </c>
      <c r="C35" s="2" t="s">
        <v>31</v>
      </c>
      <c r="D35" s="1">
        <v>57.75</v>
      </c>
      <c r="E35" s="5">
        <f t="shared" si="0"/>
        <v>621.62099999999998</v>
      </c>
      <c r="F35" s="6">
        <v>9.1999999999999993</v>
      </c>
      <c r="G35" s="7">
        <f>F35*10.764</f>
        <v>99.02879999999999</v>
      </c>
    </row>
    <row r="36" spans="1:7" ht="16.5" x14ac:dyDescent="0.3">
      <c r="A36" s="47"/>
      <c r="B36" s="3">
        <v>502</v>
      </c>
      <c r="C36" s="2" t="s">
        <v>32</v>
      </c>
      <c r="D36" s="2">
        <v>59.52</v>
      </c>
      <c r="E36" s="5">
        <f t="shared" si="0"/>
        <v>640.67327999999998</v>
      </c>
      <c r="F36" s="7">
        <v>14</v>
      </c>
      <c r="G36" s="7">
        <f t="shared" ref="G36:G42" si="4">F36*10.764</f>
        <v>150.696</v>
      </c>
    </row>
    <row r="37" spans="1:7" ht="16.5" x14ac:dyDescent="0.3">
      <c r="A37" s="47"/>
      <c r="B37" s="3">
        <v>503</v>
      </c>
      <c r="C37" s="2" t="s">
        <v>32</v>
      </c>
      <c r="D37" s="2">
        <v>59.52</v>
      </c>
      <c r="E37" s="5">
        <f t="shared" si="0"/>
        <v>640.67327999999998</v>
      </c>
      <c r="F37" s="7">
        <v>14</v>
      </c>
      <c r="G37" s="7">
        <f t="shared" si="4"/>
        <v>150.696</v>
      </c>
    </row>
    <row r="38" spans="1:7" ht="16.5" x14ac:dyDescent="0.3">
      <c r="A38" s="47"/>
      <c r="B38" s="3">
        <v>504</v>
      </c>
      <c r="C38" s="2" t="s">
        <v>33</v>
      </c>
      <c r="D38" s="2">
        <v>50.41</v>
      </c>
      <c r="E38" s="5">
        <f t="shared" si="0"/>
        <v>542.61323999999991</v>
      </c>
      <c r="F38" s="6">
        <v>8.7899999999999991</v>
      </c>
      <c r="G38" s="7">
        <f t="shared" si="4"/>
        <v>94.615559999999988</v>
      </c>
    </row>
    <row r="39" spans="1:7" ht="16.5" x14ac:dyDescent="0.3">
      <c r="A39" s="47"/>
      <c r="B39" s="3">
        <v>505</v>
      </c>
      <c r="C39" s="2" t="s">
        <v>33</v>
      </c>
      <c r="D39" s="2">
        <v>50.41</v>
      </c>
      <c r="E39" s="5">
        <f t="shared" si="0"/>
        <v>542.61323999999991</v>
      </c>
      <c r="F39" s="6">
        <v>8.7899999999999991</v>
      </c>
      <c r="G39" s="7">
        <f t="shared" si="4"/>
        <v>94.615559999999988</v>
      </c>
    </row>
    <row r="40" spans="1:7" ht="16.5" x14ac:dyDescent="0.3">
      <c r="A40" s="47"/>
      <c r="B40" s="3">
        <v>506</v>
      </c>
      <c r="C40" s="2" t="s">
        <v>32</v>
      </c>
      <c r="D40" s="2">
        <v>59.52</v>
      </c>
      <c r="E40" s="5">
        <f t="shared" si="0"/>
        <v>640.67327999999998</v>
      </c>
      <c r="F40" s="7">
        <v>14</v>
      </c>
      <c r="G40" s="7">
        <f t="shared" si="4"/>
        <v>150.696</v>
      </c>
    </row>
    <row r="41" spans="1:7" ht="16.5" x14ac:dyDescent="0.3">
      <c r="A41" s="47"/>
      <c r="B41" s="3">
        <v>507</v>
      </c>
      <c r="C41" s="2" t="s">
        <v>32</v>
      </c>
      <c r="D41" s="2">
        <v>59.52</v>
      </c>
      <c r="E41" s="5">
        <f t="shared" si="0"/>
        <v>640.67327999999998</v>
      </c>
      <c r="F41" s="7">
        <v>14</v>
      </c>
      <c r="G41" s="7">
        <f t="shared" si="4"/>
        <v>150.696</v>
      </c>
    </row>
    <row r="42" spans="1:7" ht="16.5" x14ac:dyDescent="0.3">
      <c r="A42" s="47"/>
      <c r="B42" s="3">
        <v>508</v>
      </c>
      <c r="C42" s="2" t="s">
        <v>31</v>
      </c>
      <c r="D42" s="1">
        <v>57.75</v>
      </c>
      <c r="E42" s="5">
        <f t="shared" si="0"/>
        <v>621.62099999999998</v>
      </c>
      <c r="F42" s="6">
        <v>9.1999999999999993</v>
      </c>
      <c r="G42" s="7">
        <f t="shared" si="4"/>
        <v>99.02879999999999</v>
      </c>
    </row>
    <row r="43" spans="1:7" ht="16.5" x14ac:dyDescent="0.3">
      <c r="A43" s="47" t="s">
        <v>21</v>
      </c>
      <c r="B43" s="3">
        <v>601</v>
      </c>
      <c r="C43" s="2" t="s">
        <v>31</v>
      </c>
      <c r="D43" s="1">
        <v>57.75</v>
      </c>
      <c r="E43" s="5">
        <f t="shared" si="0"/>
        <v>621.62099999999998</v>
      </c>
      <c r="F43" s="6">
        <v>9.1999999999999993</v>
      </c>
      <c r="G43" s="7">
        <f>F43*10.764</f>
        <v>99.02879999999999</v>
      </c>
    </row>
    <row r="44" spans="1:7" ht="16.5" x14ac:dyDescent="0.3">
      <c r="A44" s="47"/>
      <c r="B44" s="3">
        <v>602</v>
      </c>
      <c r="C44" s="2" t="s">
        <v>32</v>
      </c>
      <c r="D44" s="2">
        <v>59.52</v>
      </c>
      <c r="E44" s="5">
        <f t="shared" si="0"/>
        <v>640.67327999999998</v>
      </c>
      <c r="F44" s="7">
        <v>14</v>
      </c>
      <c r="G44" s="7">
        <f t="shared" ref="G44:G50" si="5">F44*10.764</f>
        <v>150.696</v>
      </c>
    </row>
    <row r="45" spans="1:7" ht="16.5" x14ac:dyDescent="0.3">
      <c r="A45" s="47"/>
      <c r="B45" s="3">
        <v>603</v>
      </c>
      <c r="C45" s="2" t="s">
        <v>32</v>
      </c>
      <c r="D45" s="2">
        <v>59.52</v>
      </c>
      <c r="E45" s="5">
        <f t="shared" si="0"/>
        <v>640.67327999999998</v>
      </c>
      <c r="F45" s="7">
        <v>14</v>
      </c>
      <c r="G45" s="7">
        <f t="shared" si="5"/>
        <v>150.696</v>
      </c>
    </row>
    <row r="46" spans="1:7" ht="16.5" x14ac:dyDescent="0.3">
      <c r="A46" s="47"/>
      <c r="B46" s="3">
        <v>604</v>
      </c>
      <c r="C46" s="2" t="s">
        <v>33</v>
      </c>
      <c r="D46" s="2">
        <v>50.41</v>
      </c>
      <c r="E46" s="5">
        <f t="shared" si="0"/>
        <v>542.61323999999991</v>
      </c>
      <c r="F46" s="6">
        <v>8.7899999999999991</v>
      </c>
      <c r="G46" s="7">
        <f t="shared" si="5"/>
        <v>94.615559999999988</v>
      </c>
    </row>
    <row r="47" spans="1:7" ht="16.5" x14ac:dyDescent="0.3">
      <c r="A47" s="47"/>
      <c r="B47" s="3">
        <v>605</v>
      </c>
      <c r="C47" s="2" t="s">
        <v>33</v>
      </c>
      <c r="D47" s="2">
        <v>50.41</v>
      </c>
      <c r="E47" s="5">
        <f t="shared" si="0"/>
        <v>542.61323999999991</v>
      </c>
      <c r="F47" s="6">
        <v>8.7899999999999991</v>
      </c>
      <c r="G47" s="7">
        <f t="shared" si="5"/>
        <v>94.615559999999988</v>
      </c>
    </row>
    <row r="48" spans="1:7" ht="16.5" x14ac:dyDescent="0.3">
      <c r="A48" s="47"/>
      <c r="B48" s="3">
        <v>606</v>
      </c>
      <c r="C48" s="2" t="s">
        <v>32</v>
      </c>
      <c r="D48" s="2">
        <v>59.52</v>
      </c>
      <c r="E48" s="5">
        <f t="shared" si="0"/>
        <v>640.67327999999998</v>
      </c>
      <c r="F48" s="7">
        <v>14</v>
      </c>
      <c r="G48" s="7">
        <f t="shared" si="5"/>
        <v>150.696</v>
      </c>
    </row>
    <row r="49" spans="1:12" ht="16.5" x14ac:dyDescent="0.3">
      <c r="A49" s="47"/>
      <c r="B49" s="3">
        <v>607</v>
      </c>
      <c r="C49" s="2" t="s">
        <v>32</v>
      </c>
      <c r="D49" s="2">
        <v>59.52</v>
      </c>
      <c r="E49" s="5">
        <f t="shared" si="0"/>
        <v>640.67327999999998</v>
      </c>
      <c r="F49" s="7">
        <v>14</v>
      </c>
      <c r="G49" s="7">
        <f t="shared" si="5"/>
        <v>150.696</v>
      </c>
    </row>
    <row r="50" spans="1:12" ht="16.5" x14ac:dyDescent="0.3">
      <c r="A50" s="47"/>
      <c r="B50" s="3">
        <v>608</v>
      </c>
      <c r="C50" s="2" t="s">
        <v>31</v>
      </c>
      <c r="D50" s="1">
        <v>57.75</v>
      </c>
      <c r="E50" s="5">
        <f t="shared" si="0"/>
        <v>621.62099999999998</v>
      </c>
      <c r="F50" s="6">
        <v>9.1999999999999993</v>
      </c>
      <c r="G50" s="7">
        <f t="shared" si="5"/>
        <v>99.02879999999999</v>
      </c>
    </row>
    <row r="51" spans="1:12" ht="16.5" x14ac:dyDescent="0.3">
      <c r="A51" s="47" t="s">
        <v>22</v>
      </c>
      <c r="B51" s="3">
        <v>701</v>
      </c>
      <c r="C51" s="2" t="s">
        <v>31</v>
      </c>
      <c r="D51" s="1">
        <v>57.75</v>
      </c>
      <c r="E51" s="5">
        <f t="shared" si="0"/>
        <v>621.62099999999998</v>
      </c>
      <c r="F51" s="6">
        <v>9.1999999999999993</v>
      </c>
      <c r="G51" s="7">
        <f>F51*10.764</f>
        <v>99.02879999999999</v>
      </c>
      <c r="J51" s="54" t="s">
        <v>51</v>
      </c>
      <c r="K51" s="54"/>
      <c r="L51" s="54"/>
    </row>
    <row r="52" spans="1:12" ht="16.5" x14ac:dyDescent="0.3">
      <c r="A52" s="47"/>
      <c r="B52" s="3">
        <v>702</v>
      </c>
      <c r="C52" s="2" t="s">
        <v>32</v>
      </c>
      <c r="D52" s="2">
        <v>59.52</v>
      </c>
      <c r="E52" s="5">
        <f t="shared" si="0"/>
        <v>640.67327999999998</v>
      </c>
      <c r="F52" s="7">
        <v>14</v>
      </c>
      <c r="G52" s="7">
        <f t="shared" ref="G52:G58" si="6">F52*10.764</f>
        <v>150.696</v>
      </c>
      <c r="J52" t="s">
        <v>50</v>
      </c>
      <c r="K52" s="29">
        <f>62260.05+66264.05+66264.04+62260.05+62260.05+66264.04+66264.04+62260.05</f>
        <v>514096.36999999994</v>
      </c>
    </row>
    <row r="53" spans="1:12" ht="16.5" x14ac:dyDescent="0.3">
      <c r="A53" s="47"/>
      <c r="B53" s="3">
        <v>703</v>
      </c>
      <c r="C53" s="2" t="s">
        <v>32</v>
      </c>
      <c r="D53" s="2">
        <v>59.52</v>
      </c>
      <c r="E53" s="5">
        <f t="shared" si="0"/>
        <v>640.67327999999998</v>
      </c>
      <c r="F53" s="7">
        <v>14</v>
      </c>
      <c r="G53" s="7">
        <f t="shared" si="6"/>
        <v>150.696</v>
      </c>
    </row>
    <row r="54" spans="1:12" ht="16.5" x14ac:dyDescent="0.3">
      <c r="A54" s="47"/>
      <c r="B54" s="3">
        <v>704</v>
      </c>
      <c r="C54" s="2" t="s">
        <v>33</v>
      </c>
      <c r="D54" s="2">
        <v>50.41</v>
      </c>
      <c r="E54" s="5">
        <f t="shared" si="0"/>
        <v>542.61323999999991</v>
      </c>
      <c r="F54" s="6">
        <v>8.7899999999999991</v>
      </c>
      <c r="G54" s="7">
        <f t="shared" si="6"/>
        <v>94.615559999999988</v>
      </c>
    </row>
    <row r="55" spans="1:12" ht="16.5" x14ac:dyDescent="0.3">
      <c r="A55" s="47"/>
      <c r="B55" s="3">
        <v>705</v>
      </c>
      <c r="C55" s="2" t="s">
        <v>33</v>
      </c>
      <c r="D55" s="2">
        <v>50.41</v>
      </c>
      <c r="E55" s="5">
        <f t="shared" si="0"/>
        <v>542.61323999999991</v>
      </c>
      <c r="F55" s="6">
        <v>8.7899999999999991</v>
      </c>
      <c r="G55" s="7">
        <f t="shared" si="6"/>
        <v>94.615559999999988</v>
      </c>
    </row>
    <row r="56" spans="1:12" ht="16.5" x14ac:dyDescent="0.3">
      <c r="A56" s="47"/>
      <c r="B56" s="3">
        <v>706</v>
      </c>
      <c r="C56" s="2" t="s">
        <v>32</v>
      </c>
      <c r="D56" s="2">
        <v>59.52</v>
      </c>
      <c r="E56" s="5">
        <f t="shared" si="0"/>
        <v>640.67327999999998</v>
      </c>
      <c r="F56" s="7">
        <v>14</v>
      </c>
      <c r="G56" s="7">
        <f t="shared" si="6"/>
        <v>150.696</v>
      </c>
    </row>
    <row r="57" spans="1:12" ht="16.5" x14ac:dyDescent="0.3">
      <c r="A57" s="47"/>
      <c r="B57" s="3">
        <v>707</v>
      </c>
      <c r="C57" s="2" t="s">
        <v>32</v>
      </c>
      <c r="D57" s="2">
        <v>59.52</v>
      </c>
      <c r="E57" s="5">
        <f t="shared" si="0"/>
        <v>640.67327999999998</v>
      </c>
      <c r="F57" s="7">
        <v>14</v>
      </c>
      <c r="G57" s="7">
        <f t="shared" si="6"/>
        <v>150.696</v>
      </c>
    </row>
    <row r="58" spans="1:12" ht="16.5" x14ac:dyDescent="0.3">
      <c r="A58" s="47"/>
      <c r="B58" s="3">
        <v>708</v>
      </c>
      <c r="C58" s="2" t="s">
        <v>31</v>
      </c>
      <c r="D58" s="1">
        <v>57.75</v>
      </c>
      <c r="E58" s="5">
        <f t="shared" si="0"/>
        <v>621.62099999999998</v>
      </c>
      <c r="F58" s="6">
        <v>9.1999999999999993</v>
      </c>
      <c r="G58" s="7">
        <f t="shared" si="6"/>
        <v>99.02879999999999</v>
      </c>
    </row>
    <row r="59" spans="1:12" ht="16.5" x14ac:dyDescent="0.3">
      <c r="A59" s="47" t="s">
        <v>34</v>
      </c>
      <c r="B59" s="3">
        <v>801</v>
      </c>
      <c r="C59" s="2" t="s">
        <v>31</v>
      </c>
      <c r="D59" s="1">
        <v>57.75</v>
      </c>
      <c r="E59" s="5">
        <f t="shared" si="0"/>
        <v>621.62099999999998</v>
      </c>
      <c r="F59" s="6">
        <v>9.1999999999999993</v>
      </c>
      <c r="G59" s="7">
        <f>F59*10.764</f>
        <v>99.02879999999999</v>
      </c>
    </row>
    <row r="60" spans="1:12" ht="16.5" x14ac:dyDescent="0.3">
      <c r="A60" s="47"/>
      <c r="B60" s="3">
        <v>802</v>
      </c>
      <c r="C60" s="2" t="s">
        <v>32</v>
      </c>
      <c r="D60" s="2">
        <v>59.52</v>
      </c>
      <c r="E60" s="5">
        <f t="shared" si="0"/>
        <v>640.67327999999998</v>
      </c>
      <c r="F60" s="7">
        <v>14</v>
      </c>
      <c r="G60" s="7">
        <f t="shared" ref="G60:G66" si="7">F60*10.764</f>
        <v>150.696</v>
      </c>
    </row>
    <row r="61" spans="1:12" ht="16.5" x14ac:dyDescent="0.3">
      <c r="A61" s="47"/>
      <c r="B61" s="3">
        <v>803</v>
      </c>
      <c r="C61" s="2" t="s">
        <v>32</v>
      </c>
      <c r="D61" s="2">
        <v>59.52</v>
      </c>
      <c r="E61" s="5">
        <f t="shared" si="0"/>
        <v>640.67327999999998</v>
      </c>
      <c r="F61" s="7">
        <v>14</v>
      </c>
      <c r="G61" s="7">
        <f t="shared" si="7"/>
        <v>150.696</v>
      </c>
    </row>
    <row r="62" spans="1:12" ht="16.5" x14ac:dyDescent="0.3">
      <c r="A62" s="47"/>
      <c r="B62" s="3">
        <v>804</v>
      </c>
      <c r="C62" s="2" t="s">
        <v>33</v>
      </c>
      <c r="D62" s="2">
        <v>50.41</v>
      </c>
      <c r="E62" s="5">
        <f t="shared" si="0"/>
        <v>542.61323999999991</v>
      </c>
      <c r="F62" s="6">
        <v>8.7899999999999991</v>
      </c>
      <c r="G62" s="7">
        <f t="shared" si="7"/>
        <v>94.615559999999988</v>
      </c>
    </row>
    <row r="63" spans="1:12" ht="16.5" x14ac:dyDescent="0.3">
      <c r="A63" s="47"/>
      <c r="B63" s="3">
        <v>805</v>
      </c>
      <c r="C63" s="2" t="s">
        <v>33</v>
      </c>
      <c r="D63" s="2">
        <v>50.41</v>
      </c>
      <c r="E63" s="5">
        <f t="shared" si="0"/>
        <v>542.61323999999991</v>
      </c>
      <c r="F63" s="6">
        <v>8.7899999999999991</v>
      </c>
      <c r="G63" s="7">
        <f t="shared" si="7"/>
        <v>94.615559999999988</v>
      </c>
    </row>
    <row r="64" spans="1:12" ht="16.5" x14ac:dyDescent="0.3">
      <c r="A64" s="47"/>
      <c r="B64" s="3">
        <v>806</v>
      </c>
      <c r="C64" s="2" t="s">
        <v>32</v>
      </c>
      <c r="D64" s="2">
        <v>59.52</v>
      </c>
      <c r="E64" s="5">
        <f t="shared" si="0"/>
        <v>640.67327999999998</v>
      </c>
      <c r="F64" s="7">
        <v>14</v>
      </c>
      <c r="G64" s="7">
        <f t="shared" si="7"/>
        <v>150.696</v>
      </c>
    </row>
    <row r="65" spans="1:7" ht="16.5" x14ac:dyDescent="0.3">
      <c r="A65" s="47"/>
      <c r="B65" s="3">
        <v>807</v>
      </c>
      <c r="C65" s="2" t="s">
        <v>32</v>
      </c>
      <c r="D65" s="2">
        <v>59.52</v>
      </c>
      <c r="E65" s="5">
        <f t="shared" si="0"/>
        <v>640.67327999999998</v>
      </c>
      <c r="F65" s="7">
        <v>14</v>
      </c>
      <c r="G65" s="7">
        <f t="shared" si="7"/>
        <v>150.696</v>
      </c>
    </row>
    <row r="66" spans="1:7" ht="16.5" x14ac:dyDescent="0.3">
      <c r="A66" s="47"/>
      <c r="B66" s="3">
        <v>808</v>
      </c>
      <c r="C66" s="2" t="s">
        <v>31</v>
      </c>
      <c r="D66" s="1">
        <v>57.75</v>
      </c>
      <c r="E66" s="5">
        <f t="shared" si="0"/>
        <v>621.62099999999998</v>
      </c>
      <c r="F66" s="6">
        <v>9.1999999999999993</v>
      </c>
      <c r="G66" s="7">
        <f t="shared" si="7"/>
        <v>99.02879999999999</v>
      </c>
    </row>
    <row r="67" spans="1:7" ht="16.5" x14ac:dyDescent="0.3">
      <c r="A67" s="47" t="s">
        <v>23</v>
      </c>
      <c r="B67" s="3">
        <v>901</v>
      </c>
      <c r="C67" s="2" t="s">
        <v>31</v>
      </c>
      <c r="D67" s="1">
        <v>57.75</v>
      </c>
      <c r="E67" s="5">
        <f t="shared" si="0"/>
        <v>621.62099999999998</v>
      </c>
      <c r="F67" s="6">
        <v>9.1999999999999993</v>
      </c>
      <c r="G67" s="7">
        <f>F67*10.764</f>
        <v>99.02879999999999</v>
      </c>
    </row>
    <row r="68" spans="1:7" ht="16.5" x14ac:dyDescent="0.3">
      <c r="A68" s="47"/>
      <c r="B68" s="3">
        <v>902</v>
      </c>
      <c r="C68" s="2" t="s">
        <v>32</v>
      </c>
      <c r="D68" s="2">
        <v>59.52</v>
      </c>
      <c r="E68" s="5">
        <f t="shared" ref="E68:E104" si="8">D68*10.764</f>
        <v>640.67327999999998</v>
      </c>
      <c r="F68" s="7">
        <v>14</v>
      </c>
      <c r="G68" s="7">
        <f t="shared" ref="G68:G104" si="9">F68*10.764</f>
        <v>150.696</v>
      </c>
    </row>
    <row r="69" spans="1:7" ht="16.5" x14ac:dyDescent="0.3">
      <c r="A69" s="47"/>
      <c r="B69" s="3">
        <v>903</v>
      </c>
      <c r="C69" s="2" t="s">
        <v>32</v>
      </c>
      <c r="D69" s="2">
        <v>59.52</v>
      </c>
      <c r="E69" s="5">
        <f t="shared" si="8"/>
        <v>640.67327999999998</v>
      </c>
      <c r="F69" s="7">
        <v>14</v>
      </c>
      <c r="G69" s="7">
        <f t="shared" si="9"/>
        <v>150.696</v>
      </c>
    </row>
    <row r="70" spans="1:7" ht="16.5" x14ac:dyDescent="0.3">
      <c r="A70" s="47"/>
      <c r="B70" s="3">
        <v>904</v>
      </c>
      <c r="C70" s="2" t="s">
        <v>33</v>
      </c>
      <c r="D70" s="2">
        <v>50.41</v>
      </c>
      <c r="E70" s="5">
        <f t="shared" si="8"/>
        <v>542.61323999999991</v>
      </c>
      <c r="F70" s="6">
        <v>8.7899999999999991</v>
      </c>
      <c r="G70" s="7">
        <f t="shared" si="9"/>
        <v>94.615559999999988</v>
      </c>
    </row>
    <row r="71" spans="1:7" ht="16.5" x14ac:dyDescent="0.3">
      <c r="A71" s="47"/>
      <c r="B71" s="3">
        <v>905</v>
      </c>
      <c r="C71" s="2" t="s">
        <v>33</v>
      </c>
      <c r="D71" s="2">
        <v>50.41</v>
      </c>
      <c r="E71" s="5">
        <f t="shared" si="8"/>
        <v>542.61323999999991</v>
      </c>
      <c r="F71" s="6">
        <v>8.7899999999999991</v>
      </c>
      <c r="G71" s="7">
        <f t="shared" si="9"/>
        <v>94.615559999999988</v>
      </c>
    </row>
    <row r="72" spans="1:7" ht="16.5" x14ac:dyDescent="0.3">
      <c r="A72" s="47"/>
      <c r="B72" s="3">
        <v>906</v>
      </c>
      <c r="C72" s="2" t="s">
        <v>32</v>
      </c>
      <c r="D72" s="2">
        <v>59.52</v>
      </c>
      <c r="E72" s="5">
        <f t="shared" si="8"/>
        <v>640.67327999999998</v>
      </c>
      <c r="F72" s="7">
        <v>14</v>
      </c>
      <c r="G72" s="7">
        <f t="shared" si="9"/>
        <v>150.696</v>
      </c>
    </row>
    <row r="73" spans="1:7" ht="16.5" x14ac:dyDescent="0.3">
      <c r="A73" s="47"/>
      <c r="B73" s="3">
        <v>907</v>
      </c>
      <c r="C73" s="2" t="s">
        <v>32</v>
      </c>
      <c r="D73" s="2">
        <v>59.52</v>
      </c>
      <c r="E73" s="5">
        <f t="shared" si="8"/>
        <v>640.67327999999998</v>
      </c>
      <c r="F73" s="7">
        <v>14</v>
      </c>
      <c r="G73" s="7">
        <f t="shared" si="9"/>
        <v>150.696</v>
      </c>
    </row>
    <row r="74" spans="1:7" ht="16.5" x14ac:dyDescent="0.3">
      <c r="A74" s="47"/>
      <c r="B74" s="3">
        <v>908</v>
      </c>
      <c r="C74" s="2" t="s">
        <v>31</v>
      </c>
      <c r="D74" s="1">
        <v>57.75</v>
      </c>
      <c r="E74" s="5">
        <f t="shared" si="8"/>
        <v>621.62099999999998</v>
      </c>
      <c r="F74" s="6">
        <v>9.1999999999999993</v>
      </c>
      <c r="G74" s="7">
        <f t="shared" si="9"/>
        <v>99.02879999999999</v>
      </c>
    </row>
    <row r="75" spans="1:7" ht="16.5" x14ac:dyDescent="0.3">
      <c r="A75" s="47" t="s">
        <v>24</v>
      </c>
      <c r="B75" s="3">
        <v>1002</v>
      </c>
      <c r="C75" s="2" t="s">
        <v>36</v>
      </c>
      <c r="D75" s="2">
        <v>59.52</v>
      </c>
      <c r="E75" s="5">
        <f t="shared" si="8"/>
        <v>640.67327999999998</v>
      </c>
      <c r="F75" s="7">
        <v>71.7</v>
      </c>
      <c r="G75" s="7">
        <f t="shared" si="9"/>
        <v>771.77879999999993</v>
      </c>
    </row>
    <row r="76" spans="1:7" ht="16.5" x14ac:dyDescent="0.3">
      <c r="A76" s="47"/>
      <c r="B76" s="3">
        <v>1003</v>
      </c>
      <c r="C76" s="2" t="s">
        <v>32</v>
      </c>
      <c r="D76" s="2">
        <v>59.52</v>
      </c>
      <c r="E76" s="5">
        <f t="shared" si="8"/>
        <v>640.67327999999998</v>
      </c>
      <c r="F76" s="7">
        <v>14</v>
      </c>
      <c r="G76" s="7">
        <f t="shared" si="9"/>
        <v>150.696</v>
      </c>
    </row>
    <row r="77" spans="1:7" ht="16.5" x14ac:dyDescent="0.3">
      <c r="A77" s="47"/>
      <c r="B77" s="3">
        <v>1004</v>
      </c>
      <c r="C77" s="2" t="s">
        <v>33</v>
      </c>
      <c r="D77" s="2">
        <v>50.41</v>
      </c>
      <c r="E77" s="5">
        <f t="shared" si="8"/>
        <v>542.61323999999991</v>
      </c>
      <c r="F77" s="6">
        <v>8.7899999999999991</v>
      </c>
      <c r="G77" s="7">
        <f t="shared" si="9"/>
        <v>94.615559999999988</v>
      </c>
    </row>
    <row r="78" spans="1:7" ht="16.5" x14ac:dyDescent="0.3">
      <c r="A78" s="47"/>
      <c r="B78" s="3">
        <v>1005</v>
      </c>
      <c r="C78" s="2" t="s">
        <v>33</v>
      </c>
      <c r="D78" s="2">
        <v>50.41</v>
      </c>
      <c r="E78" s="5">
        <f t="shared" si="8"/>
        <v>542.61323999999991</v>
      </c>
      <c r="F78" s="6">
        <v>8.7899999999999991</v>
      </c>
      <c r="G78" s="7">
        <f t="shared" si="9"/>
        <v>94.615559999999988</v>
      </c>
    </row>
    <row r="79" spans="1:7" ht="16.5" x14ac:dyDescent="0.3">
      <c r="A79" s="47"/>
      <c r="B79" s="3">
        <v>1006</v>
      </c>
      <c r="C79" s="2" t="s">
        <v>32</v>
      </c>
      <c r="D79" s="2">
        <v>59.52</v>
      </c>
      <c r="E79" s="5">
        <f t="shared" si="8"/>
        <v>640.67327999999998</v>
      </c>
      <c r="F79" s="7">
        <v>14</v>
      </c>
      <c r="G79" s="7">
        <f t="shared" si="9"/>
        <v>150.696</v>
      </c>
    </row>
    <row r="80" spans="1:7" ht="16.5" x14ac:dyDescent="0.3">
      <c r="A80" s="47"/>
      <c r="B80" s="3">
        <v>1007</v>
      </c>
      <c r="C80" s="2" t="s">
        <v>36</v>
      </c>
      <c r="D80" s="2">
        <v>59.52</v>
      </c>
      <c r="E80" s="5">
        <f t="shared" si="8"/>
        <v>640.67327999999998</v>
      </c>
      <c r="F80" s="7">
        <v>71.7</v>
      </c>
      <c r="G80" s="7">
        <f t="shared" si="9"/>
        <v>771.77879999999993</v>
      </c>
    </row>
    <row r="81" spans="1:7" ht="16.5" x14ac:dyDescent="0.3">
      <c r="A81" s="47" t="s">
        <v>25</v>
      </c>
      <c r="B81" s="3">
        <v>1102</v>
      </c>
      <c r="C81" s="2" t="s">
        <v>32</v>
      </c>
      <c r="D81" s="2">
        <v>59.52</v>
      </c>
      <c r="E81" s="5">
        <f t="shared" si="8"/>
        <v>640.67327999999998</v>
      </c>
      <c r="F81" s="7">
        <v>14</v>
      </c>
      <c r="G81" s="7">
        <f t="shared" si="9"/>
        <v>150.696</v>
      </c>
    </row>
    <row r="82" spans="1:7" ht="16.5" x14ac:dyDescent="0.3">
      <c r="A82" s="47"/>
      <c r="B82" s="3">
        <v>1103</v>
      </c>
      <c r="C82" s="2" t="s">
        <v>32</v>
      </c>
      <c r="D82" s="2">
        <v>59.52</v>
      </c>
      <c r="E82" s="5">
        <f t="shared" si="8"/>
        <v>640.67327999999998</v>
      </c>
      <c r="F82" s="7">
        <v>14</v>
      </c>
      <c r="G82" s="7">
        <f t="shared" si="9"/>
        <v>150.696</v>
      </c>
    </row>
    <row r="83" spans="1:7" ht="16.5" x14ac:dyDescent="0.3">
      <c r="A83" s="47"/>
      <c r="B83" s="3">
        <v>1104</v>
      </c>
      <c r="C83" s="2" t="s">
        <v>33</v>
      </c>
      <c r="D83" s="2">
        <v>50.41</v>
      </c>
      <c r="E83" s="5">
        <f t="shared" si="8"/>
        <v>542.61323999999991</v>
      </c>
      <c r="F83" s="6">
        <v>8.7899999999999991</v>
      </c>
      <c r="G83" s="7">
        <f t="shared" si="9"/>
        <v>94.615559999999988</v>
      </c>
    </row>
    <row r="84" spans="1:7" ht="16.5" x14ac:dyDescent="0.3">
      <c r="A84" s="47"/>
      <c r="B84" s="3">
        <v>1105</v>
      </c>
      <c r="C84" s="2" t="s">
        <v>33</v>
      </c>
      <c r="D84" s="2">
        <v>50.41</v>
      </c>
      <c r="E84" s="5">
        <f t="shared" si="8"/>
        <v>542.61323999999991</v>
      </c>
      <c r="F84" s="6">
        <v>8.7899999999999991</v>
      </c>
      <c r="G84" s="7">
        <f t="shared" si="9"/>
        <v>94.615559999999988</v>
      </c>
    </row>
    <row r="85" spans="1:7" ht="16.5" x14ac:dyDescent="0.3">
      <c r="A85" s="47"/>
      <c r="B85" s="3">
        <v>1106</v>
      </c>
      <c r="C85" s="2" t="s">
        <v>32</v>
      </c>
      <c r="D85" s="2">
        <v>59.52</v>
      </c>
      <c r="E85" s="5">
        <f t="shared" si="8"/>
        <v>640.67327999999998</v>
      </c>
      <c r="F85" s="7">
        <v>14</v>
      </c>
      <c r="G85" s="7">
        <f t="shared" si="9"/>
        <v>150.696</v>
      </c>
    </row>
    <row r="86" spans="1:7" ht="16.5" x14ac:dyDescent="0.3">
      <c r="A86" s="47"/>
      <c r="B86" s="3">
        <v>1107</v>
      </c>
      <c r="C86" s="2" t="s">
        <v>32</v>
      </c>
      <c r="D86" s="2">
        <v>59.52</v>
      </c>
      <c r="E86" s="5">
        <f t="shared" si="8"/>
        <v>640.67327999999998</v>
      </c>
      <c r="F86" s="7">
        <v>14</v>
      </c>
      <c r="G86" s="7">
        <f t="shared" si="9"/>
        <v>150.696</v>
      </c>
    </row>
    <row r="87" spans="1:7" ht="16.5" x14ac:dyDescent="0.3">
      <c r="A87" s="47" t="s">
        <v>26</v>
      </c>
      <c r="B87" s="3">
        <v>1202</v>
      </c>
      <c r="C87" s="2" t="s">
        <v>32</v>
      </c>
      <c r="D87" s="2">
        <v>59.52</v>
      </c>
      <c r="E87" s="5">
        <f t="shared" si="8"/>
        <v>640.67327999999998</v>
      </c>
      <c r="F87" s="7">
        <v>14</v>
      </c>
      <c r="G87" s="7">
        <f t="shared" si="9"/>
        <v>150.696</v>
      </c>
    </row>
    <row r="88" spans="1:7" ht="16.5" x14ac:dyDescent="0.3">
      <c r="A88" s="47"/>
      <c r="B88" s="3">
        <v>1203</v>
      </c>
      <c r="C88" s="2" t="s">
        <v>32</v>
      </c>
      <c r="D88" s="2">
        <v>59.52</v>
      </c>
      <c r="E88" s="5">
        <f t="shared" si="8"/>
        <v>640.67327999999998</v>
      </c>
      <c r="F88" s="7">
        <v>14</v>
      </c>
      <c r="G88" s="7">
        <f t="shared" si="9"/>
        <v>150.696</v>
      </c>
    </row>
    <row r="89" spans="1:7" ht="16.5" x14ac:dyDescent="0.3">
      <c r="A89" s="47"/>
      <c r="B89" s="3">
        <v>1204</v>
      </c>
      <c r="C89" s="2" t="s">
        <v>33</v>
      </c>
      <c r="D89" s="2">
        <v>50.41</v>
      </c>
      <c r="E89" s="5">
        <f t="shared" si="8"/>
        <v>542.61323999999991</v>
      </c>
      <c r="F89" s="6">
        <v>8.7899999999999991</v>
      </c>
      <c r="G89" s="7">
        <f t="shared" si="9"/>
        <v>94.615559999999988</v>
      </c>
    </row>
    <row r="90" spans="1:7" ht="16.5" x14ac:dyDescent="0.3">
      <c r="A90" s="47"/>
      <c r="B90" s="3">
        <v>1205</v>
      </c>
      <c r="C90" s="2" t="s">
        <v>33</v>
      </c>
      <c r="D90" s="2">
        <v>50.41</v>
      </c>
      <c r="E90" s="5">
        <f t="shared" si="8"/>
        <v>542.61323999999991</v>
      </c>
      <c r="F90" s="6">
        <v>8.7899999999999991</v>
      </c>
      <c r="G90" s="7">
        <f t="shared" si="9"/>
        <v>94.615559999999988</v>
      </c>
    </row>
    <row r="91" spans="1:7" ht="16.5" x14ac:dyDescent="0.3">
      <c r="A91" s="47"/>
      <c r="B91" s="3">
        <v>1206</v>
      </c>
      <c r="C91" s="2" t="s">
        <v>32</v>
      </c>
      <c r="D91" s="2">
        <v>59.52</v>
      </c>
      <c r="E91" s="5">
        <f t="shared" si="8"/>
        <v>640.67327999999998</v>
      </c>
      <c r="F91" s="7">
        <v>14</v>
      </c>
      <c r="G91" s="7">
        <f t="shared" si="9"/>
        <v>150.696</v>
      </c>
    </row>
    <row r="92" spans="1:7" ht="16.5" x14ac:dyDescent="0.3">
      <c r="A92" s="47"/>
      <c r="B92" s="3">
        <v>1207</v>
      </c>
      <c r="C92" s="2" t="s">
        <v>32</v>
      </c>
      <c r="D92" s="2">
        <v>59.52</v>
      </c>
      <c r="E92" s="5">
        <f t="shared" si="8"/>
        <v>640.67327999999998</v>
      </c>
      <c r="F92" s="7">
        <v>14</v>
      </c>
      <c r="G92" s="7">
        <f t="shared" si="9"/>
        <v>150.696</v>
      </c>
    </row>
    <row r="93" spans="1:7" ht="16.5" x14ac:dyDescent="0.3">
      <c r="A93" s="47" t="s">
        <v>35</v>
      </c>
      <c r="B93" s="3" t="s">
        <v>5</v>
      </c>
      <c r="C93" s="2" t="s">
        <v>32</v>
      </c>
      <c r="D93" s="2">
        <v>59.52</v>
      </c>
      <c r="E93" s="5">
        <f t="shared" si="8"/>
        <v>640.67327999999998</v>
      </c>
      <c r="F93" s="7">
        <v>14</v>
      </c>
      <c r="G93" s="7">
        <f t="shared" si="9"/>
        <v>150.696</v>
      </c>
    </row>
    <row r="94" spans="1:7" ht="16.5" x14ac:dyDescent="0.3">
      <c r="A94" s="47"/>
      <c r="B94" s="3" t="s">
        <v>6</v>
      </c>
      <c r="C94" s="2" t="s">
        <v>32</v>
      </c>
      <c r="D94" s="2">
        <v>59.52</v>
      </c>
      <c r="E94" s="5">
        <f t="shared" si="8"/>
        <v>640.67327999999998</v>
      </c>
      <c r="F94" s="7">
        <v>14</v>
      </c>
      <c r="G94" s="7">
        <f t="shared" si="9"/>
        <v>150.696</v>
      </c>
    </row>
    <row r="95" spans="1:7" ht="16.5" x14ac:dyDescent="0.3">
      <c r="A95" s="47"/>
      <c r="B95" s="3" t="s">
        <v>7</v>
      </c>
      <c r="C95" s="2" t="s">
        <v>33</v>
      </c>
      <c r="D95" s="2">
        <v>50.41</v>
      </c>
      <c r="E95" s="5">
        <f t="shared" si="8"/>
        <v>542.61323999999991</v>
      </c>
      <c r="F95" s="6">
        <v>8.7899999999999991</v>
      </c>
      <c r="G95" s="7">
        <f t="shared" si="9"/>
        <v>94.615559999999988</v>
      </c>
    </row>
    <row r="96" spans="1:7" ht="16.5" x14ac:dyDescent="0.3">
      <c r="A96" s="47"/>
      <c r="B96" s="3" t="s">
        <v>8</v>
      </c>
      <c r="C96" s="2" t="s">
        <v>33</v>
      </c>
      <c r="D96" s="2">
        <v>50.41</v>
      </c>
      <c r="E96" s="5">
        <f t="shared" si="8"/>
        <v>542.61323999999991</v>
      </c>
      <c r="F96" s="6">
        <v>8.7899999999999991</v>
      </c>
      <c r="G96" s="7">
        <f t="shared" si="9"/>
        <v>94.615559999999988</v>
      </c>
    </row>
    <row r="97" spans="1:7" ht="16.5" x14ac:dyDescent="0.3">
      <c r="A97" s="47"/>
      <c r="B97" s="3" t="s">
        <v>9</v>
      </c>
      <c r="C97" s="2" t="s">
        <v>32</v>
      </c>
      <c r="D97" s="2">
        <v>59.52</v>
      </c>
      <c r="E97" s="5">
        <f t="shared" si="8"/>
        <v>640.67327999999998</v>
      </c>
      <c r="F97" s="7">
        <v>14</v>
      </c>
      <c r="G97" s="7">
        <f t="shared" si="9"/>
        <v>150.696</v>
      </c>
    </row>
    <row r="98" spans="1:7" ht="16.5" x14ac:dyDescent="0.3">
      <c r="A98" s="47"/>
      <c r="B98" s="3" t="s">
        <v>10</v>
      </c>
      <c r="C98" s="2" t="s">
        <v>32</v>
      </c>
      <c r="D98" s="2">
        <v>59.52</v>
      </c>
      <c r="E98" s="5">
        <f t="shared" si="8"/>
        <v>640.67327999999998</v>
      </c>
      <c r="F98" s="7">
        <v>14</v>
      </c>
      <c r="G98" s="7">
        <f t="shared" si="9"/>
        <v>150.696</v>
      </c>
    </row>
    <row r="99" spans="1:7" ht="16.5" x14ac:dyDescent="0.3">
      <c r="A99" s="47" t="s">
        <v>27</v>
      </c>
      <c r="B99" s="3">
        <v>1402</v>
      </c>
      <c r="C99" s="2" t="s">
        <v>32</v>
      </c>
      <c r="D99" s="2">
        <v>59.52</v>
      </c>
      <c r="E99" s="5">
        <f t="shared" si="8"/>
        <v>640.67327999999998</v>
      </c>
      <c r="F99" s="7">
        <v>14</v>
      </c>
      <c r="G99" s="7">
        <f t="shared" si="9"/>
        <v>150.696</v>
      </c>
    </row>
    <row r="100" spans="1:7" ht="16.5" x14ac:dyDescent="0.3">
      <c r="A100" s="47"/>
      <c r="B100" s="3">
        <v>1403</v>
      </c>
      <c r="C100" s="2" t="s">
        <v>32</v>
      </c>
      <c r="D100" s="2">
        <v>59.52</v>
      </c>
      <c r="E100" s="5">
        <f t="shared" si="8"/>
        <v>640.67327999999998</v>
      </c>
      <c r="F100" s="7">
        <v>14</v>
      </c>
      <c r="G100" s="7">
        <f t="shared" si="9"/>
        <v>150.696</v>
      </c>
    </row>
    <row r="101" spans="1:7" ht="16.5" x14ac:dyDescent="0.3">
      <c r="A101" s="47"/>
      <c r="B101" s="3">
        <v>1404</v>
      </c>
      <c r="C101" s="2" t="s">
        <v>33</v>
      </c>
      <c r="D101" s="2">
        <v>50.41</v>
      </c>
      <c r="E101" s="5">
        <f t="shared" si="8"/>
        <v>542.61323999999991</v>
      </c>
      <c r="F101" s="6">
        <v>8.7899999999999991</v>
      </c>
      <c r="G101" s="7">
        <f t="shared" si="9"/>
        <v>94.615559999999988</v>
      </c>
    </row>
    <row r="102" spans="1:7" ht="16.5" x14ac:dyDescent="0.3">
      <c r="A102" s="47"/>
      <c r="B102" s="3">
        <v>1405</v>
      </c>
      <c r="C102" s="2" t="s">
        <v>33</v>
      </c>
      <c r="D102" s="2">
        <v>50.41</v>
      </c>
      <c r="E102" s="5">
        <f t="shared" si="8"/>
        <v>542.61323999999991</v>
      </c>
      <c r="F102" s="6">
        <v>8.7899999999999991</v>
      </c>
      <c r="G102" s="7">
        <f t="shared" si="9"/>
        <v>94.615559999999988</v>
      </c>
    </row>
    <row r="103" spans="1:7" ht="16.5" x14ac:dyDescent="0.3">
      <c r="A103" s="47"/>
      <c r="B103" s="3">
        <v>1406</v>
      </c>
      <c r="C103" s="2" t="s">
        <v>32</v>
      </c>
      <c r="D103" s="2">
        <v>59.52</v>
      </c>
      <c r="E103" s="5">
        <f t="shared" si="8"/>
        <v>640.67327999999998</v>
      </c>
      <c r="F103" s="7">
        <v>14</v>
      </c>
      <c r="G103" s="7">
        <f t="shared" si="9"/>
        <v>150.696</v>
      </c>
    </row>
    <row r="104" spans="1:7" ht="16.5" x14ac:dyDescent="0.3">
      <c r="A104" s="47"/>
      <c r="B104" s="3">
        <v>1407</v>
      </c>
      <c r="C104" s="2" t="s">
        <v>32</v>
      </c>
      <c r="D104" s="2">
        <v>59.52</v>
      </c>
      <c r="E104" s="5">
        <f t="shared" si="8"/>
        <v>640.67327999999998</v>
      </c>
      <c r="F104" s="7">
        <v>14</v>
      </c>
      <c r="G104" s="7">
        <f t="shared" si="9"/>
        <v>150.696</v>
      </c>
    </row>
    <row r="105" spans="1:7" x14ac:dyDescent="0.25">
      <c r="D105">
        <f>SUM(D3:D104)</f>
        <v>5784.1000000000058</v>
      </c>
      <c r="E105">
        <f t="shared" ref="E105:G105" si="10">SUM(E3:E104)</f>
        <v>62260.052400000022</v>
      </c>
      <c r="F105">
        <f t="shared" si="10"/>
        <v>1463.9999999999998</v>
      </c>
      <c r="G105">
        <f t="shared" si="10"/>
        <v>15758.496000000001</v>
      </c>
    </row>
  </sheetData>
  <mergeCells count="16">
    <mergeCell ref="J51:L51"/>
    <mergeCell ref="A35:A42"/>
    <mergeCell ref="A1:G1"/>
    <mergeCell ref="A3:A10"/>
    <mergeCell ref="A11:A18"/>
    <mergeCell ref="A19:A26"/>
    <mergeCell ref="A27:A34"/>
    <mergeCell ref="A87:A92"/>
    <mergeCell ref="A93:A98"/>
    <mergeCell ref="A99:A104"/>
    <mergeCell ref="A43:A50"/>
    <mergeCell ref="A51:A58"/>
    <mergeCell ref="A59:A66"/>
    <mergeCell ref="A67:A74"/>
    <mergeCell ref="A75:A80"/>
    <mergeCell ref="A81:A8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opLeftCell="B1" workbookViewId="0">
      <selection activeCell="D11" sqref="D11"/>
    </sheetView>
  </sheetViews>
  <sheetFormatPr defaultRowHeight="14.25" x14ac:dyDescent="0.25"/>
  <cols>
    <col min="1" max="1" width="9" style="30"/>
    <col min="2" max="2" width="9.125" style="30" bestFit="1" customWidth="1"/>
    <col min="3" max="3" width="31.625" style="33" customWidth="1"/>
    <col min="4" max="4" width="14" style="31" bestFit="1" customWidth="1"/>
    <col min="5" max="5" width="10" style="30" bestFit="1" customWidth="1"/>
    <col min="6" max="6" width="10.875" style="31" bestFit="1" customWidth="1"/>
    <col min="7" max="16384" width="9" style="30"/>
  </cols>
  <sheetData>
    <row r="2" spans="2:7" x14ac:dyDescent="0.25">
      <c r="F2" s="31">
        <f>SUM(F3:F5)</f>
        <v>6.1499999999999995</v>
      </c>
    </row>
    <row r="3" spans="2:7" x14ac:dyDescent="0.25">
      <c r="C3" s="33">
        <v>7</v>
      </c>
      <c r="D3" s="31">
        <v>16</v>
      </c>
      <c r="E3" s="30">
        <f>D3/20</f>
        <v>0.8</v>
      </c>
      <c r="F3" s="31">
        <f>(C3+E3)/8</f>
        <v>0.97499999999999998</v>
      </c>
    </row>
    <row r="4" spans="2:7" x14ac:dyDescent="0.25">
      <c r="B4" s="30">
        <v>4.9249999999999998</v>
      </c>
      <c r="C4" s="33">
        <v>39</v>
      </c>
      <c r="D4" s="31">
        <v>8</v>
      </c>
      <c r="E4" s="30">
        <f>D4/20</f>
        <v>0.4</v>
      </c>
      <c r="F4" s="31">
        <f>(C4+E4)/8</f>
        <v>4.9249999999999998</v>
      </c>
    </row>
    <row r="5" spans="2:7" x14ac:dyDescent="0.25">
      <c r="C5" s="33">
        <v>2</v>
      </c>
      <c r="D5" s="31">
        <v>0</v>
      </c>
      <c r="E5" s="32">
        <f>D5/20</f>
        <v>0</v>
      </c>
      <c r="F5" s="31">
        <f>(C5+E5)/8</f>
        <v>0.25</v>
      </c>
    </row>
    <row r="7" spans="2:7" x14ac:dyDescent="0.25">
      <c r="F7" s="35">
        <f>D11/D10</f>
        <v>4046.8499999999995</v>
      </c>
    </row>
    <row r="9" spans="2:7" ht="15" x14ac:dyDescent="0.25">
      <c r="B9" s="41" t="s">
        <v>90</v>
      </c>
      <c r="C9" s="41" t="s">
        <v>69</v>
      </c>
      <c r="D9" s="42" t="s">
        <v>70</v>
      </c>
      <c r="E9" s="43" t="s">
        <v>71</v>
      </c>
      <c r="F9" s="42" t="s">
        <v>70</v>
      </c>
      <c r="G9" s="43" t="s">
        <v>71</v>
      </c>
    </row>
    <row r="10" spans="2:7" x14ac:dyDescent="0.25">
      <c r="B10" s="36">
        <v>1</v>
      </c>
      <c r="C10" s="34" t="s">
        <v>52</v>
      </c>
      <c r="D10" s="35">
        <v>6.15</v>
      </c>
      <c r="E10" s="36" t="s">
        <v>58</v>
      </c>
      <c r="G10" s="36"/>
    </row>
    <row r="11" spans="2:7" x14ac:dyDescent="0.25">
      <c r="B11" s="36"/>
      <c r="C11" s="34"/>
      <c r="D11" s="35">
        <v>24888.127499999999</v>
      </c>
      <c r="E11" s="40" t="s">
        <v>59</v>
      </c>
      <c r="F11" s="35"/>
      <c r="G11" s="36"/>
    </row>
    <row r="12" spans="2:7" x14ac:dyDescent="0.25">
      <c r="B12" s="36"/>
      <c r="C12" s="34" t="s">
        <v>53</v>
      </c>
      <c r="D12" s="35">
        <v>0.49199999999999999</v>
      </c>
      <c r="E12" s="36" t="s">
        <v>60</v>
      </c>
      <c r="F12" s="35"/>
      <c r="G12" s="36"/>
    </row>
    <row r="13" spans="2:7" x14ac:dyDescent="0.25">
      <c r="B13" s="36"/>
      <c r="C13" s="34"/>
      <c r="D13" s="35">
        <f>D12*$F$7</f>
        <v>1991.0501999999997</v>
      </c>
      <c r="E13" s="40" t="s">
        <v>59</v>
      </c>
      <c r="F13" s="35"/>
      <c r="G13" s="36"/>
    </row>
    <row r="14" spans="2:7" x14ac:dyDescent="0.25">
      <c r="B14" s="36"/>
      <c r="C14" s="34" t="s">
        <v>54</v>
      </c>
      <c r="D14" s="35">
        <v>5.6580000000000004</v>
      </c>
      <c r="E14" s="36" t="s">
        <v>58</v>
      </c>
      <c r="F14" s="35"/>
      <c r="G14" s="36"/>
    </row>
    <row r="15" spans="2:7" x14ac:dyDescent="0.25">
      <c r="B15" s="36"/>
      <c r="C15" s="34"/>
      <c r="D15" s="35">
        <f>D14*$F$7</f>
        <v>22897.077299999997</v>
      </c>
      <c r="E15" s="40" t="s">
        <v>59</v>
      </c>
      <c r="F15" s="35"/>
      <c r="G15" s="36"/>
    </row>
    <row r="16" spans="2:7" ht="15" x14ac:dyDescent="0.25">
      <c r="B16" s="37"/>
      <c r="C16" s="37"/>
      <c r="D16" s="38" t="s">
        <v>67</v>
      </c>
      <c r="E16" s="39"/>
      <c r="F16" s="38" t="s">
        <v>68</v>
      </c>
      <c r="G16" s="39"/>
    </row>
    <row r="17" spans="2:8" x14ac:dyDescent="0.25">
      <c r="B17" s="36"/>
      <c r="C17" s="34" t="s">
        <v>55</v>
      </c>
      <c r="D17" s="35">
        <v>1.75</v>
      </c>
      <c r="E17" s="36"/>
      <c r="F17" s="35">
        <v>1.8693451325335748</v>
      </c>
      <c r="G17" s="36"/>
    </row>
    <row r="18" spans="2:8" x14ac:dyDescent="0.25">
      <c r="B18" s="36"/>
      <c r="C18" s="34" t="s">
        <v>56</v>
      </c>
      <c r="D18" s="35">
        <v>3484.3378499999994</v>
      </c>
      <c r="E18" s="40" t="s">
        <v>59</v>
      </c>
      <c r="F18" s="35">
        <f>F17*D13</f>
        <v>3721.96</v>
      </c>
      <c r="G18" s="36"/>
    </row>
    <row r="19" spans="2:8" ht="28.5" x14ac:dyDescent="0.25">
      <c r="B19" s="36"/>
      <c r="C19" s="34" t="s">
        <v>57</v>
      </c>
      <c r="D19" s="35">
        <v>238.92602399999996</v>
      </c>
      <c r="E19" s="40" t="s">
        <v>59</v>
      </c>
      <c r="F19" s="35"/>
      <c r="G19" s="36"/>
    </row>
    <row r="20" spans="2:8" ht="28.5" x14ac:dyDescent="0.25">
      <c r="B20" s="36"/>
      <c r="C20" s="34" t="s">
        <v>61</v>
      </c>
      <c r="D20" s="35">
        <f>SUM(D18:D19)</f>
        <v>3723.2638739999993</v>
      </c>
      <c r="E20" s="40" t="s">
        <v>59</v>
      </c>
      <c r="F20" s="35"/>
      <c r="G20" s="36"/>
    </row>
    <row r="21" spans="2:8" x14ac:dyDescent="0.25">
      <c r="B21" s="36"/>
      <c r="C21" s="34" t="s">
        <v>64</v>
      </c>
      <c r="D21" s="35"/>
      <c r="E21" s="36"/>
      <c r="F21" s="35">
        <v>2713.23</v>
      </c>
      <c r="G21" s="40" t="s">
        <v>59</v>
      </c>
    </row>
    <row r="22" spans="2:8" x14ac:dyDescent="0.25">
      <c r="B22" s="36"/>
      <c r="C22" s="34" t="s">
        <v>62</v>
      </c>
      <c r="D22" s="35">
        <v>2.25</v>
      </c>
      <c r="E22" s="36"/>
      <c r="F22" s="35">
        <v>2.3664452580592026</v>
      </c>
      <c r="G22" s="36"/>
    </row>
    <row r="23" spans="2:8" x14ac:dyDescent="0.25">
      <c r="B23" s="36"/>
      <c r="C23" s="34" t="s">
        <v>65</v>
      </c>
      <c r="D23" s="35">
        <f>D22*D15</f>
        <v>51518.423924999996</v>
      </c>
      <c r="E23" s="40" t="s">
        <v>59</v>
      </c>
      <c r="F23" s="35">
        <f>F22*D15</f>
        <v>54184.68</v>
      </c>
      <c r="G23" s="36"/>
    </row>
    <row r="24" spans="2:8" ht="28.5" x14ac:dyDescent="0.25">
      <c r="B24" s="36"/>
      <c r="C24" s="34" t="s">
        <v>57</v>
      </c>
      <c r="D24" s="35">
        <f>D15*12%</f>
        <v>2747.6492759999996</v>
      </c>
      <c r="E24" s="40" t="s">
        <v>59</v>
      </c>
      <c r="F24" s="35"/>
      <c r="G24" s="36"/>
    </row>
    <row r="25" spans="2:8" ht="28.5" x14ac:dyDescent="0.25">
      <c r="B25" s="36"/>
      <c r="C25" s="34" t="s">
        <v>63</v>
      </c>
      <c r="D25" s="35">
        <f>SUM(D23:D24)</f>
        <v>54266.073200999992</v>
      </c>
      <c r="E25" s="40" t="s">
        <v>59</v>
      </c>
      <c r="F25" s="35"/>
      <c r="G25" s="36"/>
    </row>
    <row r="26" spans="2:8" x14ac:dyDescent="0.25">
      <c r="B26" s="36"/>
      <c r="C26" s="34" t="s">
        <v>66</v>
      </c>
      <c r="D26" s="35"/>
      <c r="E26" s="36"/>
      <c r="F26" s="35">
        <v>5837.54</v>
      </c>
      <c r="G26" s="40" t="s">
        <v>59</v>
      </c>
    </row>
    <row r="27" spans="2:8" x14ac:dyDescent="0.25">
      <c r="B27" s="36"/>
      <c r="C27" s="34" t="s">
        <v>88</v>
      </c>
      <c r="D27" s="35">
        <v>185.81</v>
      </c>
      <c r="E27" s="36"/>
      <c r="F27" s="35">
        <v>218.35</v>
      </c>
      <c r="G27" s="40" t="s">
        <v>59</v>
      </c>
    </row>
    <row r="28" spans="2:8" x14ac:dyDescent="0.25">
      <c r="B28" s="36"/>
      <c r="C28" s="34"/>
      <c r="D28" s="44">
        <v>50</v>
      </c>
      <c r="E28" s="36" t="s">
        <v>86</v>
      </c>
      <c r="F28" s="44">
        <v>35.200000000000003</v>
      </c>
      <c r="G28" s="40" t="s">
        <v>86</v>
      </c>
    </row>
    <row r="29" spans="2:8" ht="28.5" x14ac:dyDescent="0.25">
      <c r="B29" s="36"/>
      <c r="C29" s="34" t="s">
        <v>72</v>
      </c>
      <c r="D29" s="35">
        <f>D11*0.5</f>
        <v>12444.063749999999</v>
      </c>
      <c r="E29" s="40" t="s">
        <v>59</v>
      </c>
      <c r="F29" s="35">
        <f>F27+F26+F21</f>
        <v>8769.1200000000008</v>
      </c>
      <c r="G29" s="40" t="s">
        <v>59</v>
      </c>
      <c r="H29" s="30">
        <v>8769.1200000000008</v>
      </c>
    </row>
    <row r="30" spans="2:8" ht="42.75" x14ac:dyDescent="0.25">
      <c r="B30" s="36"/>
      <c r="C30" s="34" t="s">
        <v>73</v>
      </c>
      <c r="D30" s="35"/>
      <c r="E30" s="36"/>
      <c r="F30" s="35">
        <v>73235.38</v>
      </c>
      <c r="G30" s="40" t="s">
        <v>59</v>
      </c>
    </row>
    <row r="31" spans="2:8" x14ac:dyDescent="0.25">
      <c r="B31" s="36"/>
      <c r="C31" s="34" t="s">
        <v>74</v>
      </c>
      <c r="D31" s="35" t="s">
        <v>75</v>
      </c>
      <c r="E31" s="36" t="s">
        <v>76</v>
      </c>
      <c r="F31" s="40">
        <v>856</v>
      </c>
      <c r="G31" s="36" t="s">
        <v>77</v>
      </c>
    </row>
    <row r="32" spans="2:8" x14ac:dyDescent="0.25">
      <c r="B32" s="36"/>
      <c r="C32" s="34" t="s">
        <v>78</v>
      </c>
      <c r="D32" s="40">
        <v>5</v>
      </c>
      <c r="E32" s="36" t="s">
        <v>79</v>
      </c>
      <c r="F32" s="40">
        <v>5</v>
      </c>
      <c r="G32" s="36" t="s">
        <v>79</v>
      </c>
    </row>
    <row r="33" spans="2:7" x14ac:dyDescent="0.25">
      <c r="B33" s="36"/>
      <c r="C33" s="34" t="s">
        <v>80</v>
      </c>
      <c r="D33" s="35" t="s">
        <v>83</v>
      </c>
      <c r="E33" s="36" t="s">
        <v>85</v>
      </c>
      <c r="F33" s="35">
        <v>4280</v>
      </c>
      <c r="G33" s="36" t="s">
        <v>85</v>
      </c>
    </row>
    <row r="34" spans="2:7" x14ac:dyDescent="0.25">
      <c r="B34" s="36"/>
      <c r="C34" s="34" t="s">
        <v>82</v>
      </c>
      <c r="D34" s="35" t="s">
        <v>84</v>
      </c>
      <c r="E34" s="36" t="s">
        <v>76</v>
      </c>
      <c r="F34" s="35">
        <v>756.45100000000002</v>
      </c>
      <c r="G34" s="36" t="s">
        <v>76</v>
      </c>
    </row>
    <row r="35" spans="2:7" x14ac:dyDescent="0.25">
      <c r="B35" s="36"/>
      <c r="C35" s="34" t="s">
        <v>81</v>
      </c>
      <c r="D35" s="44">
        <v>15</v>
      </c>
      <c r="E35" s="36" t="s">
        <v>87</v>
      </c>
      <c r="F35" s="45">
        <v>15.042999999999999</v>
      </c>
      <c r="G35" s="36" t="s">
        <v>87</v>
      </c>
    </row>
    <row r="36" spans="2:7" x14ac:dyDescent="0.25">
      <c r="B36" s="36"/>
      <c r="C36" s="34"/>
      <c r="D36" s="35">
        <f>D35*D11/100</f>
        <v>3733.2191249999996</v>
      </c>
      <c r="E36" s="36"/>
      <c r="F36" s="35">
        <v>3743.87</v>
      </c>
      <c r="G36" s="40" t="s">
        <v>59</v>
      </c>
    </row>
    <row r="37" spans="2:7" x14ac:dyDescent="0.25">
      <c r="B37" s="36"/>
      <c r="C37" s="34" t="s">
        <v>89</v>
      </c>
      <c r="D37" s="35"/>
      <c r="E37" s="36"/>
      <c r="F37" s="35">
        <v>23500</v>
      </c>
      <c r="G37" s="40" t="s">
        <v>59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048576"/>
  <sheetViews>
    <sheetView tabSelected="1" topLeftCell="D25" zoomScaleNormal="100" workbookViewId="0">
      <selection activeCell="K50" sqref="K50:K51"/>
    </sheetView>
  </sheetViews>
  <sheetFormatPr defaultRowHeight="15.75" x14ac:dyDescent="0.25"/>
  <cols>
    <col min="5" max="5" width="9.875" bestFit="1" customWidth="1"/>
    <col min="9" max="11" width="15" bestFit="1" customWidth="1"/>
    <col min="12" max="12" width="14" bestFit="1" customWidth="1"/>
    <col min="16" max="17" width="15" bestFit="1" customWidth="1"/>
    <col min="18" max="18" width="17.125" bestFit="1" customWidth="1"/>
    <col min="19" max="19" width="15" bestFit="1" customWidth="1"/>
  </cols>
  <sheetData>
    <row r="3" spans="2:9" x14ac:dyDescent="0.25">
      <c r="B3">
        <v>542</v>
      </c>
      <c r="C3">
        <v>2373582</v>
      </c>
      <c r="D3" s="95">
        <f>C3/B3</f>
        <v>4379.3025830258302</v>
      </c>
      <c r="E3" s="56">
        <f>D3*10.764</f>
        <v>47138.813003690033</v>
      </c>
      <c r="I3">
        <v>8483</v>
      </c>
    </row>
    <row r="4" spans="2:9" x14ac:dyDescent="0.25">
      <c r="B4">
        <v>640</v>
      </c>
      <c r="C4">
        <v>2790814</v>
      </c>
      <c r="D4" s="95">
        <f t="shared" ref="D4:D5" si="0">C4/B4</f>
        <v>4360.6468750000004</v>
      </c>
      <c r="E4" s="56">
        <f t="shared" ref="E4:E5" si="1">D4*10.764</f>
        <v>46938.002962500002</v>
      </c>
      <c r="I4">
        <v>8102.46</v>
      </c>
    </row>
    <row r="5" spans="2:9" x14ac:dyDescent="0.25">
      <c r="B5">
        <v>621</v>
      </c>
      <c r="C5">
        <v>2710804</v>
      </c>
      <c r="D5" s="95">
        <f t="shared" si="0"/>
        <v>4365.2238325281805</v>
      </c>
      <c r="E5" s="56">
        <f t="shared" si="1"/>
        <v>46987.26933333333</v>
      </c>
      <c r="I5">
        <v>8483.59</v>
      </c>
    </row>
    <row r="6" spans="2:9" x14ac:dyDescent="0.25">
      <c r="I6">
        <v>8102</v>
      </c>
    </row>
    <row r="7" spans="2:9" x14ac:dyDescent="0.25">
      <c r="I7">
        <v>8102</v>
      </c>
    </row>
    <row r="8" spans="2:9" x14ac:dyDescent="0.25">
      <c r="I8">
        <v>8483</v>
      </c>
    </row>
    <row r="9" spans="2:9" x14ac:dyDescent="0.25">
      <c r="C9">
        <v>54184.68</v>
      </c>
      <c r="D9">
        <v>404.72</v>
      </c>
      <c r="E9">
        <v>5837.54</v>
      </c>
      <c r="F9">
        <f>SUM(C9:E9)</f>
        <v>60426.94</v>
      </c>
      <c r="I9">
        <v>8483</v>
      </c>
    </row>
    <row r="10" spans="2:9" x14ac:dyDescent="0.25">
      <c r="I10">
        <v>8102</v>
      </c>
    </row>
    <row r="11" spans="2:9" x14ac:dyDescent="0.25">
      <c r="I11">
        <f>SUM(I3:I10)</f>
        <v>66341.05</v>
      </c>
    </row>
    <row r="12" spans="2:9" x14ac:dyDescent="0.25">
      <c r="I12">
        <v>6891.18</v>
      </c>
    </row>
    <row r="13" spans="2:9" x14ac:dyDescent="0.25">
      <c r="I13">
        <f>I12+C9+D9</f>
        <v>61480.58</v>
      </c>
    </row>
    <row r="15" spans="2:9" x14ac:dyDescent="0.25">
      <c r="B15">
        <v>4581.09</v>
      </c>
      <c r="C15">
        <v>50.59</v>
      </c>
      <c r="D15">
        <v>50.59</v>
      </c>
      <c r="E15">
        <v>647.05999999999995</v>
      </c>
      <c r="F15">
        <f>SUM(B15:E16)</f>
        <v>7268.83</v>
      </c>
    </row>
    <row r="16" spans="2:9" x14ac:dyDescent="0.25">
      <c r="B16">
        <v>1939.5</v>
      </c>
    </row>
    <row r="17" spans="2:18" x14ac:dyDescent="0.25">
      <c r="B17">
        <v>6924.4</v>
      </c>
      <c r="C17">
        <v>50.59</v>
      </c>
      <c r="D17">
        <v>50.59</v>
      </c>
      <c r="E17">
        <v>749.66</v>
      </c>
      <c r="F17">
        <f>SUM(B17:E17)</f>
        <v>7775.24</v>
      </c>
    </row>
    <row r="18" spans="2:18" x14ac:dyDescent="0.25">
      <c r="B18">
        <v>6924.4</v>
      </c>
      <c r="C18">
        <v>50.59</v>
      </c>
      <c r="D18">
        <v>50.59</v>
      </c>
      <c r="E18">
        <v>749.66</v>
      </c>
      <c r="F18">
        <f>SUM(B18:E18)</f>
        <v>7775.24</v>
      </c>
    </row>
    <row r="19" spans="2:18" x14ac:dyDescent="0.25">
      <c r="B19">
        <v>4581.09</v>
      </c>
      <c r="C19">
        <v>50.59</v>
      </c>
      <c r="D19">
        <v>50.59</v>
      </c>
      <c r="E19">
        <v>722.39</v>
      </c>
      <c r="F19">
        <f>SUM(B19:E20)</f>
        <v>7344.1600000000008</v>
      </c>
    </row>
    <row r="20" spans="2:18" x14ac:dyDescent="0.25">
      <c r="B20">
        <v>1939.5</v>
      </c>
      <c r="I20">
        <v>3721</v>
      </c>
    </row>
    <row r="21" spans="2:18" x14ac:dyDescent="0.25">
      <c r="B21">
        <v>4581.09</v>
      </c>
      <c r="C21">
        <v>50.59</v>
      </c>
      <c r="D21">
        <v>50.59</v>
      </c>
      <c r="E21">
        <v>722.39</v>
      </c>
      <c r="F21">
        <f>SUM(B21:E22)</f>
        <v>7344.1600000000008</v>
      </c>
    </row>
    <row r="22" spans="2:18" x14ac:dyDescent="0.25">
      <c r="B22">
        <v>1939.5</v>
      </c>
      <c r="I22">
        <v>73235.38</v>
      </c>
    </row>
    <row r="23" spans="2:18" x14ac:dyDescent="0.25">
      <c r="B23">
        <v>6924.4</v>
      </c>
      <c r="C23">
        <v>50.59</v>
      </c>
      <c r="D23">
        <v>50.59</v>
      </c>
      <c r="E23">
        <v>749.66</v>
      </c>
      <c r="F23">
        <f t="shared" ref="F23:F24" si="2">SUM(B23:E23)</f>
        <v>7775.24</v>
      </c>
    </row>
    <row r="24" spans="2:18" x14ac:dyDescent="0.25">
      <c r="B24">
        <v>6924.4</v>
      </c>
      <c r="C24">
        <v>50.59</v>
      </c>
      <c r="D24">
        <v>50.59</v>
      </c>
      <c r="E24">
        <v>749.66</v>
      </c>
      <c r="F24">
        <f t="shared" si="2"/>
        <v>7775.24</v>
      </c>
    </row>
    <row r="25" spans="2:18" x14ac:dyDescent="0.25">
      <c r="B25">
        <v>4581.09</v>
      </c>
      <c r="C25">
        <v>50.59</v>
      </c>
      <c r="D25">
        <v>50.59</v>
      </c>
      <c r="E25">
        <v>647.05999999999995</v>
      </c>
      <c r="F25">
        <f>SUM(B25:E26)</f>
        <v>7268.83</v>
      </c>
      <c r="G25">
        <f>I10-F25</f>
        <v>833.17000000000007</v>
      </c>
      <c r="Q25" s="101">
        <v>902567000</v>
      </c>
      <c r="R25" s="56">
        <f>Land!D11*1.196</f>
        <v>29766.200489999996</v>
      </c>
    </row>
    <row r="26" spans="2:18" x14ac:dyDescent="0.25">
      <c r="B26">
        <v>1939.5</v>
      </c>
    </row>
    <row r="27" spans="2:18" x14ac:dyDescent="0.25">
      <c r="B27">
        <f>SUM(B15:B26)</f>
        <v>53779.960000000006</v>
      </c>
      <c r="C27">
        <f t="shared" ref="C27:F27" si="3">SUM(C15:C26)</f>
        <v>404.72</v>
      </c>
      <c r="D27">
        <f t="shared" si="3"/>
        <v>404.72</v>
      </c>
      <c r="E27">
        <f t="shared" si="3"/>
        <v>5737.5399999999991</v>
      </c>
      <c r="F27">
        <f t="shared" si="3"/>
        <v>60326.939999999995</v>
      </c>
      <c r="Q27">
        <f>Land!D15</f>
        <v>22897.077299999997</v>
      </c>
    </row>
    <row r="28" spans="2:18" x14ac:dyDescent="0.25">
      <c r="P28" t="s">
        <v>127</v>
      </c>
      <c r="Q28">
        <f>Q27*1.196</f>
        <v>27384.904450799997</v>
      </c>
    </row>
    <row r="29" spans="2:18" x14ac:dyDescent="0.25">
      <c r="P29" t="s">
        <v>128</v>
      </c>
      <c r="Q29" s="56">
        <v>36500</v>
      </c>
    </row>
    <row r="30" spans="2:18" x14ac:dyDescent="0.25">
      <c r="D30">
        <v>54184.68</v>
      </c>
      <c r="Q30" s="56">
        <f>Q29*Q28</f>
        <v>999549012.45419991</v>
      </c>
    </row>
    <row r="31" spans="2:18" x14ac:dyDescent="0.25">
      <c r="D31">
        <v>5837.54</v>
      </c>
      <c r="H31">
        <v>66344.2</v>
      </c>
      <c r="I31">
        <v>54184.68</v>
      </c>
      <c r="J31" s="96">
        <f>H31-I31</f>
        <v>12159.519999999997</v>
      </c>
      <c r="P31" t="s">
        <v>129</v>
      </c>
      <c r="Q31" s="56">
        <f>Q25/R25</f>
        <v>30321.874647831486</v>
      </c>
    </row>
    <row r="32" spans="2:18" x14ac:dyDescent="0.25">
      <c r="D32">
        <v>404.72</v>
      </c>
      <c r="I32" s="56">
        <v>583244</v>
      </c>
      <c r="J32" s="56">
        <v>130885</v>
      </c>
    </row>
    <row r="33" spans="4:19" x14ac:dyDescent="0.25">
      <c r="D33">
        <f>SUM(D30:D32)</f>
        <v>60426.94</v>
      </c>
      <c r="E33">
        <v>66344.2</v>
      </c>
      <c r="I33">
        <v>1500</v>
      </c>
      <c r="J33">
        <v>1200</v>
      </c>
    </row>
    <row r="34" spans="4:19" x14ac:dyDescent="0.25">
      <c r="E34">
        <f>E33-D33</f>
        <v>5917.2599999999948</v>
      </c>
      <c r="I34" s="56">
        <f>I33*I32</f>
        <v>874866000</v>
      </c>
      <c r="J34" s="56">
        <f t="shared" ref="J34" si="4">J33*J32</f>
        <v>157062000</v>
      </c>
      <c r="K34" s="57">
        <f>SUM(I34:J34)</f>
        <v>1031928000</v>
      </c>
      <c r="L34" s="57">
        <f>SUM(K34:K37)</f>
        <v>1248632880</v>
      </c>
      <c r="N34">
        <v>94</v>
      </c>
    </row>
    <row r="35" spans="4:19" x14ac:dyDescent="0.25">
      <c r="F35">
        <v>66344</v>
      </c>
      <c r="I35" t="s">
        <v>121</v>
      </c>
      <c r="K35" s="57">
        <f>K34*0.05</f>
        <v>51596400</v>
      </c>
      <c r="L35" s="101">
        <v>902567000</v>
      </c>
      <c r="N35">
        <v>19</v>
      </c>
    </row>
    <row r="36" spans="4:19" x14ac:dyDescent="0.25">
      <c r="F36">
        <v>6891</v>
      </c>
      <c r="K36" s="57">
        <f>K34*0.13</f>
        <v>134150640</v>
      </c>
      <c r="L36" s="57">
        <f>SUM(L34:L35)</f>
        <v>2151199880</v>
      </c>
      <c r="N36">
        <v>34</v>
      </c>
    </row>
    <row r="37" spans="4:19" x14ac:dyDescent="0.25">
      <c r="F37">
        <f>SUM(F35:F36)</f>
        <v>73235</v>
      </c>
      <c r="K37" s="57">
        <f>K34*0.03</f>
        <v>30957840</v>
      </c>
      <c r="N37">
        <f>SUM(N34:N36)</f>
        <v>147</v>
      </c>
      <c r="Q37">
        <f>2.8*4</f>
        <v>11.2</v>
      </c>
      <c r="R37">
        <v>4840</v>
      </c>
    </row>
    <row r="38" spans="4:19" x14ac:dyDescent="0.25">
      <c r="K38" s="57">
        <f>SUM(K35:K37)</f>
        <v>216704880</v>
      </c>
      <c r="Q38" s="56">
        <f>Q37*10^7</f>
        <v>112000000</v>
      </c>
      <c r="R38" s="56">
        <f>Q38/R37</f>
        <v>23140.495867768594</v>
      </c>
      <c r="S38" s="56">
        <f>R38*Land!D11*1.196</f>
        <v>688804639.43801641</v>
      </c>
    </row>
    <row r="39" spans="4:19" x14ac:dyDescent="0.25">
      <c r="R39" s="56">
        <f>R38*Q28</f>
        <v>633700268.28297508</v>
      </c>
    </row>
    <row r="42" spans="4:19" x14ac:dyDescent="0.25">
      <c r="O42" t="s">
        <v>127</v>
      </c>
    </row>
    <row r="43" spans="4:19" x14ac:dyDescent="0.25">
      <c r="O43" t="s">
        <v>104</v>
      </c>
      <c r="P43" s="56">
        <f>Land!D11*1.196</f>
        <v>29766.200489999996</v>
      </c>
      <c r="Q43" s="56">
        <f>Q38/R37</f>
        <v>23140.495867768594</v>
      </c>
      <c r="R43" s="56">
        <f>Q43*P43</f>
        <v>688804639.43801641</v>
      </c>
    </row>
    <row r="44" spans="4:19" x14ac:dyDescent="0.25">
      <c r="O44" t="s">
        <v>130</v>
      </c>
      <c r="P44" s="56">
        <f>Land!D15*1.196</f>
        <v>27384.904450799997</v>
      </c>
      <c r="Q44" s="56">
        <v>23140.495867768594</v>
      </c>
      <c r="R44" s="56">
        <f>Q44*P44</f>
        <v>633700268.28297508</v>
      </c>
    </row>
    <row r="45" spans="4:19" x14ac:dyDescent="0.25">
      <c r="J45" t="s">
        <v>132</v>
      </c>
      <c r="K45" s="57">
        <f>P49</f>
        <v>830361640</v>
      </c>
    </row>
    <row r="46" spans="4:19" x14ac:dyDescent="0.25">
      <c r="J46" t="s">
        <v>133</v>
      </c>
      <c r="K46" s="57">
        <f>K34</f>
        <v>1031928000</v>
      </c>
      <c r="O46" t="s">
        <v>131</v>
      </c>
    </row>
    <row r="47" spans="4:19" x14ac:dyDescent="0.25">
      <c r="J47" t="s">
        <v>134</v>
      </c>
      <c r="K47" s="57">
        <f>SUM(K35:K37)</f>
        <v>216704880</v>
      </c>
      <c r="P47" s="58">
        <v>902567000</v>
      </c>
    </row>
    <row r="48" spans="4:19" x14ac:dyDescent="0.25">
      <c r="J48" t="s">
        <v>104</v>
      </c>
      <c r="K48" s="57">
        <f>SUM(K45:K47)</f>
        <v>2078994520</v>
      </c>
      <c r="P48" s="56">
        <f>P47/P43</f>
        <v>30321.874647831486</v>
      </c>
    </row>
    <row r="49" spans="11:16" x14ac:dyDescent="0.25">
      <c r="K49">
        <v>207.9</v>
      </c>
      <c r="P49" s="56">
        <f>P48*P44</f>
        <v>830361640</v>
      </c>
    </row>
    <row r="50" spans="11:16" x14ac:dyDescent="0.25">
      <c r="K50" s="55">
        <f>K49*0.85</f>
        <v>176.715</v>
      </c>
    </row>
    <row r="51" spans="11:16" x14ac:dyDescent="0.25">
      <c r="K51" s="55">
        <f>K49*0.75</f>
        <v>155.92500000000001</v>
      </c>
    </row>
    <row r="1048576" spans="5:5" x14ac:dyDescent="0.25">
      <c r="E1048576">
        <v>749.66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Tower 1</vt:lpstr>
      <vt:lpstr>Tower 2</vt:lpstr>
      <vt:lpstr>Tower 3</vt:lpstr>
      <vt:lpstr>Tower 4</vt:lpstr>
      <vt:lpstr>Tower 5</vt:lpstr>
      <vt:lpstr>Tower 6</vt:lpstr>
      <vt:lpstr>Tower 7</vt:lpstr>
      <vt:lpstr>Tower 8</vt:lpstr>
      <vt:lpstr>Land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RohitDitc</dc:creator>
  <cp:lastModifiedBy>Adil Afaque</cp:lastModifiedBy>
  <cp:revision>0</cp:revision>
  <cp:lastPrinted>2021-03-11T05:49:18Z</cp:lastPrinted>
  <dcterms:created xsi:type="dcterms:W3CDTF">2019-05-08T05:26:05Z</dcterms:created>
  <dcterms:modified xsi:type="dcterms:W3CDTF">2022-08-01T14:11:34Z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