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aurav Sharma\VIS(2022-23)-PL210-158-306, Ms. Agro Herbal\uploads\VIS(2022-23)-PL210-158-306\"/>
    </mc:Choice>
  </mc:AlternateContent>
  <xr:revisionPtr revIDLastSave="0" documentId="13_ncr:1_{3BD288EC-8560-4F88-8677-A6561850CF11}" xr6:coauthVersionLast="47" xr6:coauthVersionMax="47" xr10:uidLastSave="{00000000-0000-0000-0000-000000000000}"/>
  <bookViews>
    <workbookView xWindow="-120" yWindow="-120" windowWidth="21840" windowHeight="13140" xr2:uid="{593A5D98-CC7A-4628-82C3-F32C7FE3F2AA}"/>
  </bookViews>
  <sheets>
    <sheet name="Sheet1" sheetId="1" r:id="rId1"/>
    <sheet name="Sheet2" sheetId="2" r:id="rId2"/>
  </sheets>
  <definedNames>
    <definedName name="_xlnm._FilterDatabase" localSheetId="0" hidden="1">Sheet1!$A$2:$AF$6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" i="1" l="1"/>
  <c r="O9" i="1"/>
  <c r="S8" i="1"/>
  <c r="R8" i="1"/>
  <c r="P8" i="1"/>
  <c r="L4" i="2"/>
  <c r="L3" i="2"/>
  <c r="M4" i="2"/>
  <c r="H4" i="2"/>
  <c r="H5" i="2"/>
  <c r="H6" i="2"/>
  <c r="H3" i="2"/>
  <c r="H7" i="2" s="1"/>
  <c r="I7" i="2"/>
  <c r="E6" i="2"/>
  <c r="D6" i="2"/>
  <c r="E5" i="2"/>
  <c r="E4" i="2"/>
  <c r="E3" i="2"/>
  <c r="N4" i="1"/>
  <c r="O4" i="1" s="1"/>
  <c r="E4" i="1"/>
  <c r="E5" i="1"/>
  <c r="N5" i="1" s="1"/>
  <c r="O5" i="1" s="1"/>
  <c r="E3" i="1"/>
  <c r="N3" i="1" s="1"/>
  <c r="D6" i="1"/>
  <c r="L4" i="1"/>
  <c r="L5" i="1"/>
  <c r="L3" i="1"/>
  <c r="I4" i="1"/>
  <c r="I5" i="1"/>
  <c r="I3" i="1"/>
  <c r="N6" i="1" l="1"/>
  <c r="O3" i="1"/>
  <c r="O6" i="1" s="1"/>
  <c r="E6" i="1"/>
  <c r="P5" i="1"/>
  <c r="P4" i="1"/>
  <c r="P3" i="1" l="1"/>
  <c r="P6" i="1" s="1"/>
</calcChain>
</file>

<file path=xl/sharedStrings.xml><?xml version="1.0" encoding="utf-8"?>
<sst xmlns="http://schemas.openxmlformats.org/spreadsheetml/2006/main" count="43" uniqueCount="26">
  <si>
    <t>Name of the Building</t>
  </si>
  <si>
    <t>Description of Building/ Shed (Type of Construction)</t>
  </si>
  <si>
    <t>Covered Area in Sqm.</t>
  </si>
  <si>
    <t>Year of Construction</t>
  </si>
  <si>
    <t>Sr. No.</t>
  </si>
  <si>
    <t>Covered Area in Sq.ft.</t>
  </si>
  <si>
    <t xml:space="preserve">7frr </t>
  </si>
  <si>
    <t>Height (feet)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</si>
  <si>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</si>
  <si>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</si>
  <si>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</si>
  <si>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</si>
  <si>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</si>
  <si>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</si>
  <si>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</si>
  <si>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</si>
  <si>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Replacement Market Value
(INR)</t>
  </si>
  <si>
    <t>Total</t>
  </si>
  <si>
    <t>Ground Floor</t>
  </si>
  <si>
    <t>Grrage Area</t>
  </si>
  <si>
    <t>First Floor</t>
  </si>
  <si>
    <t xml:space="preserve">RCC roofed structure </t>
  </si>
  <si>
    <t>As per Approved Map</t>
  </si>
  <si>
    <t>As per Physical Measurement</t>
  </si>
  <si>
    <t>Second Floor (RCC)</t>
  </si>
  <si>
    <t>Second Floor (Shed)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</si>
</sst>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2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65" fontId="0" fillId="0" borderId="0" xfId="0" applyNumberForma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 applyAlignment="1">
      <alignment vertical="center"/>
    </xf>
    <xf numFmtId="3" fontId="5" fillId="0" borderId="0" xfId="0" applyNumberFormat="1" applyFont="1"/>
    <xf numFmtId="10" fontId="0" fillId="0" borderId="0" xfId="1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0560-E902-47AC-BF59-C356C8E56AB0}">
  <dimension ref="A1:AC12"/>
  <sheetViews>
    <sheetView tabSelected="1" workbookViewId="0">
      <pane ySplit="2" topLeftCell="A3" activePane="bottomLeft" state="frozen"/>
      <selection activeCell="B1" sqref="B1"/>
      <selection pane="bottomLeft" activeCell="S4" sqref="S4"/>
    </sheetView>
  </sheetViews>
  <sheetFormatPr defaultRowHeight="15" x14ac:dyDescent="0.25"/>
  <cols>
    <col min="1" max="1" width="9.140625" style="1"/>
    <col min="2" max="2" width="19.140625" style="5" customWidth="1"/>
    <col min="3" max="3" width="27.28515625" style="2" customWidth="1"/>
    <col min="4" max="4" width="13" style="7" hidden="1" customWidth="1"/>
    <col min="5" max="5" width="12.7109375" style="7" customWidth="1"/>
    <col min="6" max="6" width="10.7109375" style="4" hidden="1" customWidth="1"/>
    <col min="7" max="7" width="12.140625" style="1" customWidth="1"/>
    <col min="8" max="8" width="10.5703125" style="4" hidden="1" customWidth="1"/>
    <col min="9" max="9" width="10.28515625" style="4" customWidth="1"/>
    <col min="10" max="10" width="11.28515625" style="1" hidden="1" customWidth="1"/>
    <col min="11" max="11" width="9.140625" style="4" hidden="1" customWidth="1"/>
    <col min="12" max="12" width="12.7109375" style="4" hidden="1" customWidth="1"/>
    <col min="13" max="13" width="12" style="8" customWidth="1"/>
    <col min="14" max="14" width="14" style="4" customWidth="1"/>
    <col min="15" max="15" width="12.5703125" style="8" hidden="1" customWidth="1"/>
    <col min="16" max="16" width="13.42578125" style="8" bestFit="1" customWidth="1"/>
    <col min="17" max="17" width="11.5703125" style="4" bestFit="1" customWidth="1"/>
    <col min="18" max="19" width="14.28515625" style="4" bestFit="1" customWidth="1"/>
    <col min="20" max="16384" width="9.140625" style="4"/>
  </cols>
  <sheetData>
    <row r="1" spans="1:29" ht="18.75" customHeight="1" x14ac:dyDescent="0.25">
      <c r="D1" s="8"/>
      <c r="E1" s="8"/>
      <c r="N1" s="8"/>
    </row>
    <row r="2" spans="1:29" s="1" customFormat="1" ht="60" x14ac:dyDescent="0.25">
      <c r="A2" s="3" t="s">
        <v>4</v>
      </c>
      <c r="B2" s="3" t="s">
        <v>0</v>
      </c>
      <c r="C2" s="3" t="s">
        <v>1</v>
      </c>
      <c r="D2" s="6" t="s">
        <v>2</v>
      </c>
      <c r="E2" s="6" t="s">
        <v>5</v>
      </c>
      <c r="F2" s="3" t="s">
        <v>7</v>
      </c>
      <c r="G2" s="3" t="s">
        <v>3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6" t="s">
        <v>13</v>
      </c>
      <c r="N2" s="3" t="s">
        <v>14</v>
      </c>
      <c r="O2" s="6" t="s">
        <v>15</v>
      </c>
      <c r="P2" s="6" t="s">
        <v>16</v>
      </c>
    </row>
    <row r="3" spans="1:29" x14ac:dyDescent="0.25">
      <c r="A3" s="9">
        <v>1</v>
      </c>
      <c r="B3" s="10" t="s">
        <v>18</v>
      </c>
      <c r="C3" s="11" t="s">
        <v>21</v>
      </c>
      <c r="D3" s="18">
        <v>116.27</v>
      </c>
      <c r="E3" s="12">
        <f>D3*10.764</f>
        <v>1251.5302799999999</v>
      </c>
      <c r="F3" s="9">
        <v>9</v>
      </c>
      <c r="G3" s="9">
        <v>2007</v>
      </c>
      <c r="H3" s="9">
        <v>2022</v>
      </c>
      <c r="I3" s="9">
        <f t="shared" ref="I3:I5" si="0">H3-G3</f>
        <v>15</v>
      </c>
      <c r="J3" s="9">
        <v>60</v>
      </c>
      <c r="K3" s="13">
        <v>0.05</v>
      </c>
      <c r="L3" s="14">
        <f t="shared" ref="L3:L5" si="1">(1-K3)/J3</f>
        <v>1.5833333333333331E-2</v>
      </c>
      <c r="M3" s="12">
        <v>1400</v>
      </c>
      <c r="N3" s="15">
        <f>M3*E3</f>
        <v>1752142.392</v>
      </c>
      <c r="O3" s="15">
        <f>N3*L3*I3</f>
        <v>416133.81809999992</v>
      </c>
      <c r="P3" s="15">
        <f t="shared" ref="P3:P5" si="2">N3-O3</f>
        <v>1336008.5739000002</v>
      </c>
      <c r="AC3" s="4" t="s">
        <v>6</v>
      </c>
    </row>
    <row r="4" spans="1:29" x14ac:dyDescent="0.25">
      <c r="A4" s="9">
        <v>2</v>
      </c>
      <c r="B4" s="10" t="s">
        <v>19</v>
      </c>
      <c r="C4" s="11" t="s">
        <v>21</v>
      </c>
      <c r="D4" s="18">
        <v>19.59</v>
      </c>
      <c r="E4" s="12">
        <f t="shared" ref="E4:E5" si="3">D4*10.764</f>
        <v>210.86676</v>
      </c>
      <c r="F4" s="9">
        <v>9</v>
      </c>
      <c r="G4" s="9">
        <v>2007</v>
      </c>
      <c r="H4" s="9">
        <v>2022</v>
      </c>
      <c r="I4" s="9">
        <f t="shared" si="0"/>
        <v>15</v>
      </c>
      <c r="J4" s="9">
        <v>60</v>
      </c>
      <c r="K4" s="13">
        <v>0.05</v>
      </c>
      <c r="L4" s="14">
        <f t="shared" si="1"/>
        <v>1.5833333333333331E-2</v>
      </c>
      <c r="M4" s="12">
        <v>1200</v>
      </c>
      <c r="N4" s="15">
        <f>M4*E4</f>
        <v>253040.11199999999</v>
      </c>
      <c r="O4" s="15">
        <f>N4*L4*I4</f>
        <v>60097.02659999999</v>
      </c>
      <c r="P4" s="15">
        <f t="shared" si="2"/>
        <v>192943.08540000001</v>
      </c>
    </row>
    <row r="5" spans="1:29" x14ac:dyDescent="0.25">
      <c r="A5" s="9">
        <v>3</v>
      </c>
      <c r="B5" s="10" t="s">
        <v>20</v>
      </c>
      <c r="C5" s="11" t="s">
        <v>21</v>
      </c>
      <c r="D5" s="18">
        <v>73.92</v>
      </c>
      <c r="E5" s="12">
        <f t="shared" si="3"/>
        <v>795.67487999999992</v>
      </c>
      <c r="F5" s="9">
        <v>9</v>
      </c>
      <c r="G5" s="9">
        <v>2007</v>
      </c>
      <c r="H5" s="9">
        <v>2022</v>
      </c>
      <c r="I5" s="9">
        <f t="shared" si="0"/>
        <v>15</v>
      </c>
      <c r="J5" s="9">
        <v>60</v>
      </c>
      <c r="K5" s="13">
        <v>0.05</v>
      </c>
      <c r="L5" s="14">
        <f t="shared" si="1"/>
        <v>1.5833333333333331E-2</v>
      </c>
      <c r="M5" s="12">
        <v>1400</v>
      </c>
      <c r="N5" s="15">
        <f>M5*E5</f>
        <v>1113944.8319999999</v>
      </c>
      <c r="O5" s="15">
        <f>N5*L5*I5</f>
        <v>264561.89759999991</v>
      </c>
      <c r="P5" s="15">
        <f t="shared" si="2"/>
        <v>849382.93440000003</v>
      </c>
    </row>
    <row r="6" spans="1:29" x14ac:dyDescent="0.25">
      <c r="A6" s="34" t="s">
        <v>17</v>
      </c>
      <c r="B6" s="35"/>
      <c r="C6" s="36"/>
      <c r="D6" s="19">
        <f>SUM(D3:D5)</f>
        <v>209.77999999999997</v>
      </c>
      <c r="E6" s="20">
        <f>SUM(E3:E5)</f>
        <v>2258.0719199999999</v>
      </c>
      <c r="F6" s="34"/>
      <c r="G6" s="35"/>
      <c r="H6" s="35"/>
      <c r="I6" s="35"/>
      <c r="J6" s="35"/>
      <c r="K6" s="35"/>
      <c r="L6" s="35"/>
      <c r="M6" s="36"/>
      <c r="N6" s="16">
        <f>SUM(N3:N5)</f>
        <v>3119127.3360000001</v>
      </c>
      <c r="O6" s="16">
        <f>SUM(O3:O5)</f>
        <v>740792.74229999981</v>
      </c>
      <c r="P6" s="16">
        <f>SUM(P3:P5)</f>
        <v>2378334.5937000001</v>
      </c>
    </row>
    <row r="7" spans="1:29" x14ac:dyDescent="0.25">
      <c r="P7" s="8">
        <v>13062000</v>
      </c>
    </row>
    <row r="8" spans="1:29" x14ac:dyDescent="0.25">
      <c r="P8" s="8">
        <f>SUM(P6:P7)</f>
        <v>15440334.593699999</v>
      </c>
      <c r="Q8" s="8">
        <v>15400000</v>
      </c>
      <c r="R8" s="31">
        <f>Q8*0.85</f>
        <v>13090000</v>
      </c>
      <c r="S8" s="31">
        <f>Q8*0.75</f>
        <v>11550000</v>
      </c>
    </row>
    <row r="9" spans="1:29" x14ac:dyDescent="0.25">
      <c r="N9" s="32">
        <v>2601200</v>
      </c>
      <c r="O9" s="33">
        <f>N9/P7</f>
        <v>0.19914255091103966</v>
      </c>
    </row>
    <row r="11" spans="1:29" x14ac:dyDescent="0.25">
      <c r="P11" s="8">
        <v>7500000</v>
      </c>
    </row>
    <row r="12" spans="1:29" x14ac:dyDescent="0.25">
      <c r="P12" s="8">
        <f>P11/200</f>
        <v>37500</v>
      </c>
    </row>
  </sheetData>
  <mergeCells count="2">
    <mergeCell ref="A6:C6"/>
    <mergeCell ref="F6:M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54A1-14F8-4880-A9A9-F1D80AE2AF6C}">
  <dimension ref="B1:M7"/>
  <sheetViews>
    <sheetView workbookViewId="0">
      <selection activeCell="P16" sqref="P16"/>
    </sheetView>
  </sheetViews>
  <sheetFormatPr defaultRowHeight="15" x14ac:dyDescent="0.25"/>
  <cols>
    <col min="2" max="2" width="7.42578125" customWidth="1"/>
    <col min="3" max="3" width="14.140625" customWidth="1"/>
    <col min="4" max="4" width="9.42578125" customWidth="1"/>
    <col min="7" max="7" width="19" bestFit="1" customWidth="1"/>
    <col min="12" max="12" width="14.28515625" bestFit="1" customWidth="1"/>
    <col min="13" max="13" width="12.5703125" bestFit="1" customWidth="1"/>
  </cols>
  <sheetData>
    <row r="1" spans="2:13" x14ac:dyDescent="0.25">
      <c r="B1" s="37" t="s">
        <v>22</v>
      </c>
      <c r="C1" s="37"/>
      <c r="D1" s="37"/>
      <c r="E1" s="37"/>
      <c r="F1" s="37" t="s">
        <v>23</v>
      </c>
      <c r="G1" s="37"/>
      <c r="H1" s="37"/>
      <c r="I1" s="37"/>
    </row>
    <row r="2" spans="2:13" ht="45" x14ac:dyDescent="0.25">
      <c r="B2" s="3" t="s">
        <v>4</v>
      </c>
      <c r="C2" s="3" t="s">
        <v>0</v>
      </c>
      <c r="D2" s="6" t="s">
        <v>2</v>
      </c>
      <c r="E2" s="6" t="s">
        <v>5</v>
      </c>
      <c r="F2" s="3" t="s">
        <v>4</v>
      </c>
      <c r="G2" s="3" t="s">
        <v>0</v>
      </c>
      <c r="H2" s="6" t="s">
        <v>2</v>
      </c>
      <c r="I2" s="6" t="s">
        <v>5</v>
      </c>
    </row>
    <row r="3" spans="2:13" x14ac:dyDescent="0.25">
      <c r="B3" s="17">
        <v>1</v>
      </c>
      <c r="C3" s="10" t="s">
        <v>18</v>
      </c>
      <c r="D3" s="18">
        <v>116.27</v>
      </c>
      <c r="E3" s="12">
        <f>D3*10.764</f>
        <v>1251.5302799999999</v>
      </c>
      <c r="F3" s="21">
        <v>1</v>
      </c>
      <c r="G3" s="10" t="s">
        <v>18</v>
      </c>
      <c r="H3" s="24">
        <f>I3/10.764</f>
        <v>235.50724637681162</v>
      </c>
      <c r="I3" s="25">
        <v>2535</v>
      </c>
      <c r="J3" s="27"/>
      <c r="L3">
        <f>260.12*1.196</f>
        <v>311.10352</v>
      </c>
      <c r="M3">
        <v>260.12</v>
      </c>
    </row>
    <row r="4" spans="2:13" x14ac:dyDescent="0.25">
      <c r="B4" s="17">
        <v>2</v>
      </c>
      <c r="C4" s="10" t="s">
        <v>19</v>
      </c>
      <c r="D4" s="18">
        <v>19.59</v>
      </c>
      <c r="E4" s="12">
        <f t="shared" ref="E4:E5" si="0">D4*10.764</f>
        <v>210.86676</v>
      </c>
      <c r="F4" s="21">
        <v>2</v>
      </c>
      <c r="G4" s="10" t="s">
        <v>20</v>
      </c>
      <c r="H4" s="24">
        <f t="shared" ref="H4:H6" si="1">I4/10.764</f>
        <v>199.27536231884059</v>
      </c>
      <c r="I4" s="25">
        <v>2145</v>
      </c>
      <c r="J4" s="29"/>
      <c r="K4" s="28"/>
      <c r="L4" s="28">
        <f>311*42000</f>
        <v>13062000</v>
      </c>
      <c r="M4" s="30">
        <f>M3*10000</f>
        <v>2601200</v>
      </c>
    </row>
    <row r="5" spans="2:13" x14ac:dyDescent="0.25">
      <c r="B5" s="17">
        <v>3</v>
      </c>
      <c r="C5" s="10" t="s">
        <v>20</v>
      </c>
      <c r="D5" s="18">
        <v>73.92</v>
      </c>
      <c r="E5" s="12">
        <f t="shared" si="0"/>
        <v>795.67487999999992</v>
      </c>
      <c r="F5" s="21">
        <v>3</v>
      </c>
      <c r="G5" s="22" t="s">
        <v>24</v>
      </c>
      <c r="H5" s="24">
        <f t="shared" si="1"/>
        <v>50.724637681159422</v>
      </c>
      <c r="I5" s="25">
        <v>546</v>
      </c>
    </row>
    <row r="6" spans="2:13" x14ac:dyDescent="0.25">
      <c r="B6" s="39" t="s">
        <v>17</v>
      </c>
      <c r="C6" s="39"/>
      <c r="D6" s="40">
        <f>SUM(D3:D5)</f>
        <v>209.77999999999997</v>
      </c>
      <c r="E6" s="38">
        <f>SUM(E3:E5)</f>
        <v>2258.0719199999999</v>
      </c>
      <c r="F6" s="21">
        <v>4</v>
      </c>
      <c r="G6" s="22" t="s">
        <v>25</v>
      </c>
      <c r="H6" s="24">
        <f t="shared" si="1"/>
        <v>199.27536231884059</v>
      </c>
      <c r="I6" s="25">
        <v>2145</v>
      </c>
    </row>
    <row r="7" spans="2:13" x14ac:dyDescent="0.25">
      <c r="B7" s="39"/>
      <c r="C7" s="39"/>
      <c r="D7" s="39"/>
      <c r="E7" s="39"/>
      <c r="F7" s="41" t="s">
        <v>17</v>
      </c>
      <c r="G7" s="41"/>
      <c r="H7" s="23">
        <f>SUM(H3:H6)</f>
        <v>684.78260869565224</v>
      </c>
      <c r="I7" s="26">
        <f>SUM(I3:I6)</f>
        <v>7371</v>
      </c>
    </row>
  </sheetData>
  <mergeCells count="6">
    <mergeCell ref="B1:E1"/>
    <mergeCell ref="F1:I1"/>
    <mergeCell ref="E6:E7"/>
    <mergeCell ref="D6:D7"/>
    <mergeCell ref="B6:C7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Gaurav Sharma</cp:lastModifiedBy>
  <dcterms:created xsi:type="dcterms:W3CDTF">2022-07-19T06:23:27Z</dcterms:created>
  <dcterms:modified xsi:type="dcterms:W3CDTF">2022-07-27T06:29:24Z</dcterms:modified>
</cp:coreProperties>
</file>