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Harshit Mayank\New folder\"/>
    </mc:Choice>
  </mc:AlternateContent>
  <bookViews>
    <workbookView showVerticalScroll="0" xWindow="0" yWindow="0" windowWidth="24000" windowHeight="9735"/>
  </bookViews>
  <sheets>
    <sheet name="buildiong" sheetId="1" r:id="rId1"/>
    <sheet name="Sheet3" sheetId="3" r:id="rId2"/>
    <sheet name="Land" sheetId="2" r:id="rId3"/>
  </sheets>
  <externalReferences>
    <externalReference r:id="rId4"/>
  </externalReferences>
  <definedNames>
    <definedName name="_xlnm.Print_Area" localSheetId="0">buildiong!$B$1:$S$11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  <c r="F6" i="1" l="1"/>
  <c r="O5" i="1"/>
  <c r="M5" i="1"/>
  <c r="J5" i="1"/>
  <c r="T17" i="1"/>
  <c r="T13" i="1"/>
  <c r="E21" i="1"/>
  <c r="P5" i="1" l="1"/>
  <c r="Q5" i="1" s="1"/>
  <c r="S5" i="1" s="1"/>
  <c r="P19" i="1"/>
  <c r="K19" i="1"/>
  <c r="K18" i="1"/>
  <c r="O4" i="1" l="1"/>
  <c r="O6" i="1" s="1"/>
  <c r="M4" i="1"/>
  <c r="J4" i="1" l="1"/>
  <c r="P4" i="1" l="1"/>
  <c r="Q4" i="1" s="1"/>
  <c r="Q6" i="1" s="1"/>
  <c r="S4" i="1" l="1"/>
  <c r="T4" i="1" l="1"/>
  <c r="E22" i="1"/>
  <c r="K17" i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<sst xmlns="http://schemas.openxmlformats.org/spreadsheetml/2006/main" count="41" uniqueCount="38">
  <si>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</si>
  <si>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</si>
  <si>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</si>
  <si>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</si>
  <si>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</si>
  <si>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</si>
  <si>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</si>
  <si>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</si>
  <si>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</si>
  <si>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</si>
  <si>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</si>
  <si>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</si>
  <si>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</si>
  <si>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</si>
  <si>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</si>
  <si>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</si>
  <si>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</si>
  <si>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</si>
  <si>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</si>
  <si>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</si>
  <si>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</si>
  <si>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</si>
  <si>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Building 1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</si>
  <si>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</si>
  <si>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</si>
  <si>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</si>
  <si>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</si>
  <si>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</si>
  <si>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</si>
  <si>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</si>
  <si>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</si>
  <si>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</si>
  <si>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4. The valuation is done by considering the depreciated replacement cost approach.</t>
  </si>
  <si>
    <r>
      <t xml:space="preserve">3. </t>
    </r>
    <r>
      <rPr>
        <b/>
        <i/>
        <sz val="11"/>
        <color theme="1"/>
        <rFont val="Calibri"/>
        <family val="2"/>
        <scheme val="minor"/>
      </rPr>
      <t>Age of the building has been taken as per information gathered at site, since no representative was present either from banks end or from clients end</t>
    </r>
  </si>
  <si>
    <t>BUILDING VALUATION OF M/S. AGROSURG IRRATIORS (INDIA) PVT. LTD.</t>
  </si>
  <si>
    <r>
      <t xml:space="preserve">2. All the structure that has been taken in the area statemnet belonging to </t>
    </r>
    <r>
      <rPr>
        <b/>
        <i/>
        <sz val="11"/>
        <color theme="1"/>
        <rFont val="Calibri"/>
        <family val="2"/>
        <scheme val="minor"/>
      </rPr>
      <t>M/s. AGROSURG IRRATIORS (INDIA) PVT. LTD.</t>
    </r>
  </si>
  <si>
    <t>RCC</t>
  </si>
  <si>
    <t>Building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</si>
</sst>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/>
    <xf numFmtId="0" fontId="2" fillId="5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6" fontId="0" fillId="6" borderId="1" xfId="1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0" fillId="0" borderId="1" xfId="3" applyNumberFormat="1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"/>
  <sheetViews>
    <sheetView tabSelected="1" zoomScaleNormal="100" zoomScaleSheetLayoutView="85" workbookViewId="0">
      <selection activeCell="U12" sqref="U12"/>
    </sheetView>
  </sheetViews>
  <sheetFormatPr defaultRowHeight="15" x14ac:dyDescent="0.25"/>
  <cols>
    <col min="1" max="1" width="7.85546875" customWidth="1"/>
    <col min="2" max="2" width="4.140625" customWidth="1"/>
    <col min="3" max="3" width="11.7109375" customWidth="1"/>
    <col min="4" max="4" width="9.28515625" style="12" customWidth="1"/>
    <col min="5" max="5" width="16.42578125" style="12" customWidth="1"/>
    <col min="6" max="6" width="10.7109375" customWidth="1"/>
    <col min="7" max="7" width="7" bestFit="1" customWidth="1"/>
    <col min="8" max="8" width="12" customWidth="1"/>
    <col min="9" max="9" width="9.42578125" customWidth="1"/>
    <col min="10" max="10" width="10.7109375" hidden="1" customWidth="1"/>
    <col min="11" max="11" width="14.42578125" bestFit="1" customWidth="1"/>
    <col min="12" max="12" width="7.7109375" hidden="1" customWidth="1"/>
    <col min="13" max="13" width="14.42578125" hidden="1" customWidth="1"/>
    <col min="14" max="14" width="10.85546875" bestFit="1" customWidth="1"/>
    <col min="15" max="15" width="14.42578125" customWidth="1"/>
    <col min="16" max="16" width="14.42578125" bestFit="1" customWidth="1"/>
    <col min="17" max="17" width="13.42578125" customWidth="1"/>
    <col min="18" max="18" width="10.85546875" hidden="1" customWidth="1"/>
    <col min="19" max="19" width="13.28515625" bestFit="1" customWidth="1"/>
    <col min="20" max="20" width="17" bestFit="1" customWidth="1"/>
    <col min="21" max="22" width="14.28515625" bestFit="1" customWidth="1"/>
  </cols>
  <sheetData>
    <row r="2" spans="2:22" ht="15.75" customHeight="1" x14ac:dyDescent="0.25">
      <c r="B2" s="29" t="s">
        <v>34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2:22" s="10" customFormat="1" ht="60" x14ac:dyDescent="0.25">
      <c r="B3" s="9" t="s">
        <v>0</v>
      </c>
      <c r="C3" s="8" t="s">
        <v>1</v>
      </c>
      <c r="D3" s="9" t="s">
        <v>12</v>
      </c>
      <c r="E3" s="9" t="s">
        <v>5</v>
      </c>
      <c r="F3" s="9" t="s">
        <v>20</v>
      </c>
      <c r="G3" s="9" t="s">
        <v>16</v>
      </c>
      <c r="H3" s="9" t="s">
        <v>3</v>
      </c>
      <c r="I3" s="9" t="s">
        <v>4</v>
      </c>
      <c r="J3" s="9" t="s">
        <v>17</v>
      </c>
      <c r="K3" s="9" t="s">
        <v>18</v>
      </c>
      <c r="L3" s="9" t="s">
        <v>6</v>
      </c>
      <c r="M3" s="9" t="s">
        <v>8</v>
      </c>
      <c r="N3" s="9" t="s">
        <v>19</v>
      </c>
      <c r="O3" s="9" t="s">
        <v>13</v>
      </c>
      <c r="P3" s="9" t="s">
        <v>9</v>
      </c>
      <c r="Q3" s="9" t="s">
        <v>10</v>
      </c>
      <c r="R3" s="9" t="s">
        <v>15</v>
      </c>
      <c r="S3" s="9" t="s">
        <v>11</v>
      </c>
    </row>
    <row r="4" spans="2:22" ht="46.5" customHeight="1" x14ac:dyDescent="0.25">
      <c r="B4" s="21">
        <v>1</v>
      </c>
      <c r="C4" s="21" t="s">
        <v>2</v>
      </c>
      <c r="D4" s="22" t="s">
        <v>22</v>
      </c>
      <c r="E4" s="22" t="s">
        <v>36</v>
      </c>
      <c r="F4" s="41">
        <v>13298.1</v>
      </c>
      <c r="G4" s="23">
        <v>15</v>
      </c>
      <c r="H4" s="21">
        <v>2007</v>
      </c>
      <c r="I4" s="21">
        <v>2022</v>
      </c>
      <c r="J4" s="21">
        <f>I4-H4</f>
        <v>15</v>
      </c>
      <c r="K4" s="21">
        <v>60</v>
      </c>
      <c r="L4" s="24">
        <v>0.1</v>
      </c>
      <c r="M4" s="25">
        <f>(1-L4)/K4</f>
        <v>1.5000000000000001E-2</v>
      </c>
      <c r="N4" s="26">
        <v>1000</v>
      </c>
      <c r="O4" s="26">
        <f>N4*F4</f>
        <v>13298100</v>
      </c>
      <c r="P4" s="26">
        <f t="shared" ref="P4:P5" si="0">O4*M4*J4</f>
        <v>2992072.5000000005</v>
      </c>
      <c r="Q4" s="26">
        <f t="shared" ref="Q4:Q5" si="1">MAX(O4-P4,0)</f>
        <v>10306027.5</v>
      </c>
      <c r="R4" s="27">
        <v>0</v>
      </c>
      <c r="S4" s="26">
        <f t="shared" ref="S4:S5" si="2">IF(Q4&gt;L4*O4,Q4*(1-R4),O4*L4)</f>
        <v>10306027.5</v>
      </c>
      <c r="T4" s="7">
        <f>S4/N4</f>
        <v>10306.0275</v>
      </c>
      <c r="U4" s="1"/>
      <c r="V4" s="1"/>
    </row>
    <row r="5" spans="2:22" ht="30" x14ac:dyDescent="0.25">
      <c r="B5" s="21">
        <v>2</v>
      </c>
      <c r="C5" s="21" t="s">
        <v>2</v>
      </c>
      <c r="D5" s="22" t="s">
        <v>37</v>
      </c>
      <c r="E5" s="22" t="s">
        <v>36</v>
      </c>
      <c r="F5" s="23">
        <v>45</v>
      </c>
      <c r="G5" s="23">
        <v>10</v>
      </c>
      <c r="H5" s="21">
        <v>2007</v>
      </c>
      <c r="I5" s="21">
        <v>2022</v>
      </c>
      <c r="J5" s="21">
        <f t="shared" ref="J5" si="3">I5-H5</f>
        <v>15</v>
      </c>
      <c r="K5" s="21">
        <v>60</v>
      </c>
      <c r="L5" s="24">
        <v>0.1</v>
      </c>
      <c r="M5" s="25">
        <f t="shared" ref="M5" si="4">(1-L5)/K5</f>
        <v>1.5000000000000001E-2</v>
      </c>
      <c r="N5" s="26">
        <v>800</v>
      </c>
      <c r="O5" s="26">
        <f t="shared" ref="O5" si="5">N5*F5</f>
        <v>36000</v>
      </c>
      <c r="P5" s="26">
        <f t="shared" si="0"/>
        <v>8100</v>
      </c>
      <c r="Q5" s="26">
        <f t="shared" si="1"/>
        <v>27900</v>
      </c>
      <c r="R5" s="27">
        <v>0</v>
      </c>
      <c r="S5" s="26">
        <f t="shared" si="2"/>
        <v>27900</v>
      </c>
      <c r="T5" s="7"/>
      <c r="U5" s="1"/>
      <c r="V5" s="1"/>
    </row>
    <row r="6" spans="2:22" x14ac:dyDescent="0.25">
      <c r="B6" s="32" t="s">
        <v>7</v>
      </c>
      <c r="C6" s="32"/>
      <c r="D6" s="32"/>
      <c r="E6" s="32"/>
      <c r="F6" s="11">
        <f>SUM(F4:F5)</f>
        <v>13343.1</v>
      </c>
      <c r="G6" s="6"/>
      <c r="H6" s="32"/>
      <c r="I6" s="32"/>
      <c r="J6" s="32"/>
      <c r="K6" s="32"/>
      <c r="L6" s="32"/>
      <c r="M6" s="32"/>
      <c r="N6" s="32"/>
      <c r="O6" s="4">
        <f>SUM(O4:O5)</f>
        <v>13334100</v>
      </c>
      <c r="P6" s="4"/>
      <c r="Q6" s="4">
        <f>SUM(Q4:Q5)</f>
        <v>10333927.5</v>
      </c>
      <c r="R6" s="4"/>
      <c r="S6" s="4">
        <f>SUM(S4,S5)</f>
        <v>10333927.5</v>
      </c>
      <c r="T6" s="7"/>
    </row>
    <row r="7" spans="2:22" x14ac:dyDescent="0.25">
      <c r="B7" s="34" t="s">
        <v>21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7"/>
    </row>
    <row r="8" spans="2:22" x14ac:dyDescent="0.25">
      <c r="B8" s="28" t="s">
        <v>14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7"/>
    </row>
    <row r="9" spans="2:22" x14ac:dyDescent="0.25">
      <c r="B9" s="33" t="s">
        <v>35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7"/>
    </row>
    <row r="10" spans="2:22" hidden="1" x14ac:dyDescent="0.25">
      <c r="B10" s="35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7"/>
      <c r="T10" s="7"/>
    </row>
    <row r="11" spans="2:22" x14ac:dyDescent="0.25">
      <c r="B11" s="28" t="s">
        <v>32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7"/>
    </row>
    <row r="12" spans="2:22" x14ac:dyDescent="0.25">
      <c r="T12" s="7"/>
    </row>
    <row r="13" spans="2:22" x14ac:dyDescent="0.25">
      <c r="T13" s="7">
        <f>2152750+267160</f>
        <v>2419910</v>
      </c>
    </row>
    <row r="14" spans="2:22" x14ac:dyDescent="0.25">
      <c r="T14" s="7"/>
    </row>
    <row r="15" spans="2:22" x14ac:dyDescent="0.25">
      <c r="T15" s="7"/>
    </row>
    <row r="16" spans="2:22" x14ac:dyDescent="0.25">
      <c r="O16" s="18" t="s">
        <v>29</v>
      </c>
      <c r="P16" s="7">
        <v>25000</v>
      </c>
      <c r="T16" s="7"/>
    </row>
    <row r="17" spans="5:22" x14ac:dyDescent="0.25">
      <c r="J17" s="18" t="s">
        <v>28</v>
      </c>
      <c r="K17" s="3">
        <f>S4+[1]Sheet1!$D$12</f>
        <v>12458777.5</v>
      </c>
      <c r="L17" t="s">
        <v>25</v>
      </c>
      <c r="M17" s="7">
        <v>2470000</v>
      </c>
      <c r="O17" s="18" t="s">
        <v>26</v>
      </c>
      <c r="P17" s="7">
        <v>2152750</v>
      </c>
      <c r="T17" s="7">
        <f>0.75*2400000</f>
        <v>1800000</v>
      </c>
    </row>
    <row r="18" spans="5:22" x14ac:dyDescent="0.25">
      <c r="J18" s="18" t="s">
        <v>23</v>
      </c>
      <c r="K18" s="3">
        <f>0.85*M17</f>
        <v>2099500</v>
      </c>
      <c r="O18" s="18" t="s">
        <v>27</v>
      </c>
      <c r="P18" s="7">
        <v>320592</v>
      </c>
      <c r="T18" s="7"/>
    </row>
    <row r="19" spans="5:22" x14ac:dyDescent="0.25">
      <c r="J19" s="18" t="s">
        <v>24</v>
      </c>
      <c r="K19" s="3">
        <f>0.75*M17</f>
        <v>1852500</v>
      </c>
      <c r="O19" s="18" t="s">
        <v>28</v>
      </c>
      <c r="P19" s="3">
        <f>SUM(P17:P18)</f>
        <v>2473342</v>
      </c>
      <c r="T19" s="7"/>
    </row>
    <row r="20" spans="5:22" x14ac:dyDescent="0.25">
      <c r="T20" s="7"/>
    </row>
    <row r="21" spans="5:22" x14ac:dyDescent="0.25">
      <c r="E21" s="12">
        <f>86.11*25000</f>
        <v>2152750</v>
      </c>
      <c r="T21" s="7"/>
    </row>
    <row r="22" spans="5:22" x14ac:dyDescent="0.25">
      <c r="E22" s="19">
        <f>E21+S4</f>
        <v>12458777.5</v>
      </c>
    </row>
    <row r="23" spans="5:22" x14ac:dyDescent="0.25">
      <c r="E23" s="20" t="s">
        <v>30</v>
      </c>
      <c r="T23" s="5"/>
      <c r="U23" s="3"/>
      <c r="V23" s="3"/>
    </row>
    <row r="24" spans="5:22" x14ac:dyDescent="0.25">
      <c r="H24" t="s">
        <v>31</v>
      </c>
      <c r="J24" s="17"/>
      <c r="O24" s="16"/>
    </row>
    <row r="32" spans="5:22" ht="15" customHeight="1" x14ac:dyDescent="0.25"/>
  </sheetData>
  <mergeCells count="8">
    <mergeCell ref="B11:S11"/>
    <mergeCell ref="B2:S2"/>
    <mergeCell ref="B6:E6"/>
    <mergeCell ref="H6:N6"/>
    <mergeCell ref="B8:S8"/>
    <mergeCell ref="B9:S9"/>
    <mergeCell ref="B7:S7"/>
    <mergeCell ref="B10:S10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4"/>
      <c r="C5" s="14"/>
      <c r="D5" s="14"/>
      <c r="E5" s="15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38"/>
      <c r="C9" s="39"/>
      <c r="D9" s="40"/>
      <c r="E9" s="13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Admin</cp:lastModifiedBy>
  <cp:lastPrinted>2022-01-07T08:12:53Z</cp:lastPrinted>
  <dcterms:created xsi:type="dcterms:W3CDTF">2021-09-16T11:33:35Z</dcterms:created>
  <dcterms:modified xsi:type="dcterms:W3CDTF">2022-08-30T09:37:47Z</dcterms:modified>
</cp:coreProperties>
</file>