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Y:\Files For Review\Rajani Gupta Ma'am\JULY Month\VIS(2022-23)-PL214-162-312\PreparerReport\"/>
    </mc:Choice>
  </mc:AlternateContent>
  <xr:revisionPtr revIDLastSave="0" documentId="13_ncr:1_{151622D8-9D63-4AD1-B27F-FEFFC142E389}" xr6:coauthVersionLast="47" xr6:coauthVersionMax="47" xr10:uidLastSave="{00000000-0000-0000-0000-000000000000}"/>
  <bookViews>
    <workbookView showVerticalScroll="0" xWindow="-120" yWindow="-120" windowWidth="24240" windowHeight="13140" xr2:uid="{00000000-000D-0000-FFFF-FFFF00000000}"/>
  </bookViews>
  <sheets>
    <sheet name="buildiong" sheetId="1" r:id="rId1"/>
    <sheet name="Sheet3" sheetId="3" r:id="rId2"/>
    <sheet name="Land" sheetId="2" r:id="rId3"/>
  </sheets>
  <definedNames>
    <definedName name="_xlnm.Print_Area" localSheetId="0">buildiong!$B$1:$S$10</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4" i="1" l="1"/>
  <c r="H30" i="1"/>
  <c r="H29" i="1"/>
  <c r="H28" i="1"/>
  <c r="H19" i="1"/>
  <c r="H18" i="1"/>
  <c r="K14" i="1"/>
  <c r="K16" i="1" s="1"/>
  <c r="O5" i="1"/>
  <c r="M5" i="1"/>
  <c r="J5" i="1"/>
  <c r="E13" i="1"/>
  <c r="E18" i="1"/>
  <c r="P5" i="1" l="1"/>
  <c r="Q5" i="1" s="1"/>
  <c r="S5" i="1" s="1"/>
  <c r="O4" i="1" l="1"/>
  <c r="M4" i="1"/>
  <c r="F6" i="1"/>
  <c r="O6" i="1" l="1"/>
  <c r="J4" i="1"/>
  <c r="P4" i="1" l="1"/>
  <c r="Q4" i="1" s="1"/>
  <c r="Q6" i="1" l="1"/>
  <c r="S4" i="1"/>
  <c r="S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R29" authorId="0" shapeId="0" xr:uid="{00000000-0006-0000-0200-000001000000}">
      <text>
        <r>
          <rPr>
            <b/>
            <sz val="9"/>
            <color indexed="81"/>
            <rFont val="Tahoma"/>
            <charset val="1"/>
          </rPr>
          <t>admin:</t>
        </r>
        <r>
          <rPr>
            <sz val="9"/>
            <color indexed="81"/>
            <rFont val="Tahoma"/>
            <charset val="1"/>
          </rPr>
          <t xml:space="preserve">
</t>
        </r>
      </text>
    </comment>
  </commentList>
</comments>
</file>

<file path=xl/sharedStrings.xml><?xml version="1.0" encoding="utf-8"?>
<sst xmlns="http://schemas.openxmlformats.org/spreadsheetml/2006/main" count="33" uniqueCount="31">
  <si>
    <t>SR. No.</t>
  </si>
  <si>
    <t>Floor</t>
  </si>
  <si>
    <t>Year of Construction</t>
  </si>
  <si>
    <t xml:space="preserve">Year of Valuation </t>
  </si>
  <si>
    <t>Type of Structure</t>
  </si>
  <si>
    <t>Salvage value</t>
  </si>
  <si>
    <t>TOTAL</t>
  </si>
  <si>
    <t>Depreciation Rate</t>
  </si>
  <si>
    <t xml:space="preserve">Depreciation
(INR) </t>
  </si>
  <si>
    <t>Depreciated Value
(INR)</t>
  </si>
  <si>
    <t>Depreciated Replacement Market Value
(INR)</t>
  </si>
  <si>
    <t>Particular</t>
  </si>
  <si>
    <t>Gross Replacement Value
(INR)</t>
  </si>
  <si>
    <t>Discounting Factor</t>
  </si>
  <si>
    <r>
      <t xml:space="preserve">Height </t>
    </r>
    <r>
      <rPr>
        <b/>
        <i/>
        <sz val="10"/>
        <rFont val="Calibri"/>
        <family val="2"/>
        <scheme val="minor"/>
      </rPr>
      <t>(in ft.)</t>
    </r>
  </si>
  <si>
    <r>
      <t xml:space="preserve">Total Life Consumed 
</t>
    </r>
    <r>
      <rPr>
        <b/>
        <i/>
        <sz val="10"/>
        <rFont val="Calibri"/>
        <family val="2"/>
        <scheme val="minor"/>
      </rPr>
      <t>(in years)</t>
    </r>
  </si>
  <si>
    <r>
      <t xml:space="preserve">Total Economical Life
</t>
    </r>
    <r>
      <rPr>
        <b/>
        <i/>
        <sz val="10"/>
        <rFont val="Calibri"/>
        <family val="2"/>
        <scheme val="minor"/>
      </rPr>
      <t>(in years)</t>
    </r>
  </si>
  <si>
    <r>
      <t xml:space="preserve">Plinth Area  Rate 
</t>
    </r>
    <r>
      <rPr>
        <b/>
        <i/>
        <sz val="10"/>
        <rFont val="Calibri"/>
        <family val="2"/>
        <scheme val="minor"/>
      </rPr>
      <t>(in per sq.ft)</t>
    </r>
  </si>
  <si>
    <r>
      <t xml:space="preserve">Area 
</t>
    </r>
    <r>
      <rPr>
        <b/>
        <i/>
        <sz val="10"/>
        <rFont val="Calibri"/>
        <family val="2"/>
        <scheme val="minor"/>
      </rPr>
      <t>(in sq.ft)</t>
    </r>
  </si>
  <si>
    <t>Remarks:</t>
  </si>
  <si>
    <t>RCC framed pillar beam column on RCC slab</t>
  </si>
  <si>
    <t xml:space="preserve"> Building 1</t>
  </si>
  <si>
    <t>Ground Floor</t>
  </si>
  <si>
    <t>First Floor</t>
  </si>
  <si>
    <r>
      <t>3.</t>
    </r>
    <r>
      <rPr>
        <i/>
        <sz val="10"/>
        <color theme="1"/>
        <rFont val="Calibri"/>
        <family val="2"/>
        <scheme val="minor"/>
      </rPr>
      <t xml:space="preserve"> The valuation is done by considering the depreciated replacement cost approach.</t>
    </r>
  </si>
  <si>
    <t>RV</t>
  </si>
  <si>
    <t>DV</t>
  </si>
  <si>
    <t>TOTAL FMV</t>
  </si>
  <si>
    <t>BUILDING VALUATION OF MR. LAXMAN SINGH RAWAT| AJABPUR KALAN, DEHRADUN</t>
  </si>
  <si>
    <r>
      <t xml:space="preserve">2. </t>
    </r>
    <r>
      <rPr>
        <i/>
        <sz val="10"/>
        <color theme="1"/>
        <rFont val="Calibri"/>
        <family val="2"/>
        <scheme val="minor"/>
      </rPr>
      <t>All the structure that has been taken in the area statemnet belonging to Mr.Laxman Singh Rawat.</t>
    </r>
  </si>
  <si>
    <r>
      <t xml:space="preserve">1. </t>
    </r>
    <r>
      <rPr>
        <b/>
        <i/>
        <sz val="10"/>
        <color theme="1"/>
        <rFont val="Calibri"/>
        <family val="2"/>
        <scheme val="minor"/>
      </rPr>
      <t>All the details pertaing to the building area statement such as area, floor, etc has been taken from the approved site plan that has been provided to us by the client.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</si>
</sst>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quot;₹&quot;\ * #,##0.00_ ;_ &quot;₹&quot;\ * \-#,##0.00_ ;_ &quot;₹&quot;\ * &quot;-&quot;??_ ;_ @_ "/>
    <numFmt numFmtId="164" formatCode="_ * #,##0_ ;_ * \-#,##0_ ;_ * &quot;-&quot;??_ ;_ @_ "/>
    <numFmt numFmtId="165" formatCode="0.0000"/>
    <numFmt numFmtId="166" formatCode="_ &quot;₹&quot;\ * #,##0_ ;_ &quot;₹&quot;\ * \-#,##0_ ;_ &quot;₹&quot;\ * &quot;-&quot;??_ ;_ @_ "/>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i/>
      <sz val="11"/>
      <color theme="1"/>
      <name val="Calibri"/>
      <family val="2"/>
      <scheme val="minor"/>
    </font>
    <font>
      <b/>
      <sz val="11"/>
      <name val="Calibri"/>
      <family val="2"/>
      <scheme val="minor"/>
    </font>
    <font>
      <b/>
      <i/>
      <sz val="10"/>
      <name val="Calibri"/>
      <family val="2"/>
      <scheme val="minor"/>
    </font>
    <font>
      <sz val="11"/>
      <name val="Calibri"/>
      <family val="2"/>
      <scheme val="minor"/>
    </font>
    <font>
      <i/>
      <sz val="11"/>
      <color theme="1"/>
      <name val="Calibri"/>
      <family val="2"/>
      <scheme val="minor"/>
    </font>
    <font>
      <sz val="11"/>
      <color theme="0"/>
      <name val="Calibri"/>
      <family val="2"/>
      <scheme val="minor"/>
    </font>
    <font>
      <sz val="9"/>
      <color indexed="81"/>
      <name val="Tahoma"/>
      <charset val="1"/>
    </font>
    <font>
      <b/>
      <sz val="9"/>
      <color indexed="81"/>
      <name val="Tahoma"/>
      <charset val="1"/>
    </font>
    <font>
      <b/>
      <i/>
      <sz val="10"/>
      <color theme="1"/>
      <name val="Calibri"/>
      <family val="2"/>
      <scheme val="minor"/>
    </font>
    <font>
      <i/>
      <sz val="10"/>
      <color theme="1"/>
      <name val="Calibri"/>
      <family val="2"/>
      <scheme val="minor"/>
    </font>
  </fonts>
  <fills count="7">
    <fill>
      <patternFill patternType="none"/>
    </fill>
    <fill>
      <patternFill patternType="gray125"/>
    </fill>
    <fill>
      <patternFill patternType="solid">
        <fgColor theme="4" tint="0.39997558519241921"/>
        <bgColor indexed="64"/>
      </patternFill>
    </fill>
    <fill>
      <patternFill patternType="solid">
        <fgColor rgb="FF1E3661"/>
        <bgColor indexed="64"/>
      </patternFill>
    </fill>
    <fill>
      <patternFill patternType="solid">
        <fgColor theme="4" tint="-0.249977111117893"/>
        <bgColor indexed="64"/>
      </patternFill>
    </fill>
    <fill>
      <patternFill patternType="solid">
        <fgColor rgb="FFFFFF00"/>
        <bgColor indexed="64"/>
      </patternFill>
    </fill>
    <fill>
      <patternFill patternType="solid">
        <fgColor theme="4"/>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36">
    <xf numFmtId="0" fontId="0" fillId="0" borderId="0" xfId="0"/>
    <xf numFmtId="164" fontId="0" fillId="0" borderId="0" xfId="0" applyNumberFormat="1"/>
    <xf numFmtId="0" fontId="0" fillId="0" borderId="1" xfId="0" applyBorder="1" applyAlignment="1">
      <alignment horizontal="center" vertical="center"/>
    </xf>
    <xf numFmtId="9" fontId="0" fillId="0" borderId="1" xfId="0" applyNumberFormat="1" applyBorder="1" applyAlignment="1">
      <alignment horizontal="center" vertical="center"/>
    </xf>
    <xf numFmtId="44" fontId="0" fillId="0" borderId="0" xfId="0" applyNumberFormat="1"/>
    <xf numFmtId="165" fontId="0" fillId="0" borderId="1" xfId="0" applyNumberFormat="1" applyBorder="1" applyAlignment="1">
      <alignment horizontal="center" vertical="center"/>
    </xf>
    <xf numFmtId="166" fontId="0" fillId="0" borderId="1" xfId="1" applyNumberFormat="1" applyFont="1" applyBorder="1" applyAlignment="1">
      <alignment horizontal="center" vertical="center"/>
    </xf>
    <xf numFmtId="166" fontId="2" fillId="0" borderId="1" xfId="1" applyNumberFormat="1" applyFont="1" applyBorder="1" applyAlignment="1">
      <alignment horizontal="center" vertical="center"/>
    </xf>
    <xf numFmtId="166" fontId="0" fillId="0" borderId="0" xfId="0" applyNumberFormat="1"/>
    <xf numFmtId="0" fontId="2" fillId="0" borderId="1" xfId="0" applyFont="1" applyBorder="1" applyAlignment="1">
      <alignment horizontal="center" vertical="center"/>
    </xf>
    <xf numFmtId="1" fontId="0" fillId="0" borderId="1" xfId="0" applyNumberFormat="1" applyBorder="1" applyAlignment="1">
      <alignment horizontal="center" vertical="center"/>
    </xf>
    <xf numFmtId="9" fontId="0" fillId="0" borderId="1" xfId="2" applyFont="1" applyBorder="1" applyAlignment="1">
      <alignment horizontal="center" vertical="center"/>
    </xf>
    <xf numFmtId="44" fontId="0" fillId="0" borderId="0" xfId="1" applyFont="1"/>
    <xf numFmtId="0" fontId="0" fillId="0" borderId="1" xfId="0"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7" fillId="0" borderId="0" xfId="0" applyFont="1"/>
    <xf numFmtId="1" fontId="2" fillId="0" borderId="1" xfId="0" applyNumberFormat="1" applyFont="1" applyBorder="1" applyAlignment="1">
      <alignment horizontal="center" vertical="center"/>
    </xf>
    <xf numFmtId="0" fontId="0" fillId="0" borderId="1" xfId="0" applyBorder="1" applyAlignment="1">
      <alignment horizontal="center" vertical="center" wrapText="1"/>
    </xf>
    <xf numFmtId="0" fontId="0" fillId="0" borderId="0" xfId="0" applyAlignment="1">
      <alignment wrapText="1"/>
    </xf>
    <xf numFmtId="0" fontId="2" fillId="0" borderId="1" xfId="0" applyFont="1" applyBorder="1" applyAlignment="1">
      <alignment horizontal="center" vertical="center"/>
    </xf>
    <xf numFmtId="0" fontId="9" fillId="4" borderId="1" xfId="0" applyFont="1" applyFill="1" applyBorder="1" applyAlignment="1">
      <alignment horizontal="center" vertical="center"/>
    </xf>
    <xf numFmtId="0" fontId="9" fillId="4" borderId="1" xfId="0" applyFont="1" applyFill="1" applyBorder="1" applyAlignment="1">
      <alignment horizontal="center" vertical="center" wrapText="1"/>
    </xf>
    <xf numFmtId="0" fontId="0" fillId="0" borderId="0" xfId="0" applyAlignment="1">
      <alignment horizontal="center"/>
    </xf>
    <xf numFmtId="0" fontId="2" fillId="6" borderId="0" xfId="0" applyFont="1" applyFill="1"/>
    <xf numFmtId="0" fontId="2" fillId="5" borderId="0" xfId="0" applyFont="1" applyFill="1"/>
    <xf numFmtId="0" fontId="8" fillId="0" borderId="1" xfId="0" applyFont="1" applyBorder="1" applyAlignment="1">
      <alignment horizontal="left"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 fillId="0" borderId="1" xfId="0" applyFont="1" applyBorder="1" applyAlignment="1">
      <alignment horizontal="center" vertical="center"/>
    </xf>
    <xf numFmtId="0" fontId="8" fillId="0" borderId="1" xfId="0" applyFont="1" applyBorder="1" applyAlignment="1">
      <alignment horizontal="left" vertical="center" wrapText="1"/>
    </xf>
    <xf numFmtId="0" fontId="4" fillId="0" borderId="1"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1E36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V31"/>
  <sheetViews>
    <sheetView tabSelected="1" zoomScale="85" zoomScaleNormal="85" zoomScaleSheetLayoutView="85" workbookViewId="0">
      <selection activeCell="W16" sqref="W16"/>
    </sheetView>
  </sheetViews>
  <sheetFormatPr defaultRowHeight="15" x14ac:dyDescent="0.25"/>
  <cols>
    <col min="2" max="2" width="7.28515625" bestFit="1" customWidth="1"/>
    <col min="3" max="3" width="12.42578125" customWidth="1"/>
    <col min="4" max="4" width="12.5703125" style="19" customWidth="1"/>
    <col min="5" max="5" width="26.7109375" style="19" bestFit="1" customWidth="1"/>
    <col min="6" max="6" width="7.7109375" bestFit="1" customWidth="1"/>
    <col min="7" max="7" width="7" bestFit="1" customWidth="1"/>
    <col min="8" max="8" width="11.42578125" bestFit="1" customWidth="1"/>
    <col min="9" max="9" width="9" bestFit="1" customWidth="1"/>
    <col min="10" max="10" width="9.7109375" hidden="1" customWidth="1"/>
    <col min="11" max="11" width="10.5703125" hidden="1" customWidth="1"/>
    <col min="12" max="12" width="7.7109375" hidden="1" customWidth="1"/>
    <col min="13" max="13" width="12.42578125" hidden="1" customWidth="1"/>
    <col min="14" max="14" width="10.85546875" bestFit="1" customWidth="1"/>
    <col min="15" max="15" width="14.42578125" bestFit="1" customWidth="1"/>
    <col min="16" max="16" width="13.42578125" hidden="1" customWidth="1"/>
    <col min="17" max="17" width="17.7109375" hidden="1" customWidth="1"/>
    <col min="18" max="18" width="10.85546875" hidden="1" customWidth="1"/>
    <col min="19" max="19" width="18.140625" style="23" customWidth="1"/>
    <col min="20" max="20" width="17" bestFit="1" customWidth="1"/>
    <col min="21" max="22" width="14.28515625" bestFit="1" customWidth="1"/>
  </cols>
  <sheetData>
    <row r="2" spans="2:22" ht="15.75" customHeight="1" x14ac:dyDescent="0.25">
      <c r="B2" s="27" t="s">
        <v>28</v>
      </c>
      <c r="C2" s="28"/>
      <c r="D2" s="28"/>
      <c r="E2" s="28"/>
      <c r="F2" s="28"/>
      <c r="G2" s="28"/>
      <c r="H2" s="28"/>
      <c r="I2" s="28"/>
      <c r="J2" s="28"/>
      <c r="K2" s="28"/>
      <c r="L2" s="28"/>
      <c r="M2" s="28"/>
      <c r="N2" s="28"/>
      <c r="O2" s="28"/>
      <c r="P2" s="28"/>
      <c r="Q2" s="28"/>
      <c r="R2" s="28"/>
      <c r="S2" s="29"/>
    </row>
    <row r="3" spans="2:22" s="16" customFormat="1" ht="60" x14ac:dyDescent="0.25">
      <c r="B3" s="14" t="s">
        <v>0</v>
      </c>
      <c r="C3" s="14" t="s">
        <v>1</v>
      </c>
      <c r="D3" s="15" t="s">
        <v>11</v>
      </c>
      <c r="E3" s="15" t="s">
        <v>4</v>
      </c>
      <c r="F3" s="15" t="s">
        <v>18</v>
      </c>
      <c r="G3" s="15" t="s">
        <v>14</v>
      </c>
      <c r="H3" s="15" t="s">
        <v>2</v>
      </c>
      <c r="I3" s="15" t="s">
        <v>3</v>
      </c>
      <c r="J3" s="15" t="s">
        <v>15</v>
      </c>
      <c r="K3" s="15" t="s">
        <v>16</v>
      </c>
      <c r="L3" s="15" t="s">
        <v>5</v>
      </c>
      <c r="M3" s="15" t="s">
        <v>7</v>
      </c>
      <c r="N3" s="15" t="s">
        <v>17</v>
      </c>
      <c r="O3" s="15" t="s">
        <v>12</v>
      </c>
      <c r="P3" s="15" t="s">
        <v>8</v>
      </c>
      <c r="Q3" s="15" t="s">
        <v>9</v>
      </c>
      <c r="R3" s="15" t="s">
        <v>13</v>
      </c>
      <c r="S3" s="15" t="s">
        <v>10</v>
      </c>
    </row>
    <row r="4" spans="2:22" ht="30" x14ac:dyDescent="0.25">
      <c r="B4" s="13">
        <v>1</v>
      </c>
      <c r="C4" s="2" t="s">
        <v>22</v>
      </c>
      <c r="D4" s="18" t="s">
        <v>21</v>
      </c>
      <c r="E4" s="18" t="s">
        <v>20</v>
      </c>
      <c r="F4" s="10">
        <f>1800+209+160</f>
        <v>2169</v>
      </c>
      <c r="G4" s="10">
        <v>10</v>
      </c>
      <c r="H4" s="2">
        <v>2000</v>
      </c>
      <c r="I4" s="2">
        <v>2022</v>
      </c>
      <c r="J4" s="2">
        <f>I4-H4</f>
        <v>22</v>
      </c>
      <c r="K4" s="2">
        <v>60</v>
      </c>
      <c r="L4" s="3">
        <v>0.1</v>
      </c>
      <c r="M4" s="5">
        <f>(1-L4)/K4</f>
        <v>1.5000000000000001E-2</v>
      </c>
      <c r="N4" s="6">
        <v>1400</v>
      </c>
      <c r="O4" s="6">
        <f>N4*F4</f>
        <v>3036600</v>
      </c>
      <c r="P4" s="6">
        <f t="shared" ref="P4" si="0">O4*M4*J4</f>
        <v>1002078</v>
      </c>
      <c r="Q4" s="6">
        <f t="shared" ref="Q4" si="1">MAX(O4-P4,0)</f>
        <v>2034522</v>
      </c>
      <c r="R4" s="11">
        <v>0</v>
      </c>
      <c r="S4" s="6">
        <f t="shared" ref="S4:S5" si="2">IF(Q4&gt;L4*O4,Q4*(1-R4),O4*L4)</f>
        <v>2034522</v>
      </c>
      <c r="T4" s="12"/>
      <c r="U4" s="1"/>
      <c r="V4" s="1"/>
    </row>
    <row r="5" spans="2:22" ht="30" x14ac:dyDescent="0.25">
      <c r="B5" s="13">
        <v>2</v>
      </c>
      <c r="C5" s="2" t="s">
        <v>23</v>
      </c>
      <c r="D5" s="18" t="s">
        <v>21</v>
      </c>
      <c r="E5" s="18" t="s">
        <v>20</v>
      </c>
      <c r="F5" s="10">
        <v>1480</v>
      </c>
      <c r="G5" s="10">
        <v>10</v>
      </c>
      <c r="H5" s="2">
        <v>2000</v>
      </c>
      <c r="I5" s="2">
        <v>2022</v>
      </c>
      <c r="J5" s="2">
        <f>I5-H5</f>
        <v>22</v>
      </c>
      <c r="K5" s="2">
        <v>60</v>
      </c>
      <c r="L5" s="3">
        <v>0.1</v>
      </c>
      <c r="M5" s="5">
        <f>(1-L5)/K5</f>
        <v>1.5000000000000001E-2</v>
      </c>
      <c r="N5" s="6">
        <v>1400</v>
      </c>
      <c r="O5" s="6">
        <f>N5*F5</f>
        <v>2072000</v>
      </c>
      <c r="P5" s="6">
        <f>O5*M5*J5</f>
        <v>683760.00000000012</v>
      </c>
      <c r="Q5" s="6">
        <f>MAX(O5-P5,0)</f>
        <v>1388240</v>
      </c>
      <c r="R5" s="11">
        <v>0</v>
      </c>
      <c r="S5" s="6">
        <f t="shared" si="2"/>
        <v>1388240</v>
      </c>
      <c r="T5" s="12"/>
      <c r="U5" s="1"/>
      <c r="V5" s="1"/>
    </row>
    <row r="6" spans="2:22" x14ac:dyDescent="0.25">
      <c r="B6" s="30" t="s">
        <v>6</v>
      </c>
      <c r="C6" s="30"/>
      <c r="D6" s="30"/>
      <c r="E6" s="30"/>
      <c r="F6" s="17">
        <f>SUM(F4:F5)</f>
        <v>3649</v>
      </c>
      <c r="G6" s="9"/>
      <c r="H6" s="30"/>
      <c r="I6" s="30"/>
      <c r="J6" s="30"/>
      <c r="K6" s="30"/>
      <c r="L6" s="30"/>
      <c r="M6" s="30"/>
      <c r="N6" s="30"/>
      <c r="O6" s="7">
        <f>SUM(O4:O5)</f>
        <v>5108600</v>
      </c>
      <c r="P6" s="7"/>
      <c r="Q6" s="7">
        <f>SUM(Q4:Q5)</f>
        <v>3422762</v>
      </c>
      <c r="R6" s="7"/>
      <c r="S6" s="7">
        <f>SUM(S4:S5)</f>
        <v>3422762</v>
      </c>
      <c r="T6" s="12"/>
    </row>
    <row r="7" spans="2:22" x14ac:dyDescent="0.25">
      <c r="B7" s="32" t="s">
        <v>19</v>
      </c>
      <c r="C7" s="32"/>
      <c r="D7" s="32"/>
      <c r="E7" s="32"/>
      <c r="F7" s="32"/>
      <c r="G7" s="32"/>
      <c r="H7" s="32"/>
      <c r="I7" s="32"/>
      <c r="J7" s="32"/>
      <c r="K7" s="32"/>
      <c r="L7" s="32"/>
      <c r="M7" s="32"/>
      <c r="N7" s="32"/>
      <c r="O7" s="32"/>
      <c r="P7" s="32"/>
      <c r="Q7" s="32"/>
      <c r="R7" s="32"/>
      <c r="S7" s="32"/>
      <c r="T7" s="12"/>
    </row>
    <row r="8" spans="2:22" x14ac:dyDescent="0.25">
      <c r="B8" s="26" t="s">
        <v>30</v>
      </c>
      <c r="C8" s="26"/>
      <c r="D8" s="26"/>
      <c r="E8" s="26"/>
      <c r="F8" s="26"/>
      <c r="G8" s="26"/>
      <c r="H8" s="26"/>
      <c r="I8" s="26"/>
      <c r="J8" s="26"/>
      <c r="K8" s="26"/>
      <c r="L8" s="26"/>
      <c r="M8" s="26"/>
      <c r="N8" s="26"/>
      <c r="O8" s="26"/>
      <c r="P8" s="26"/>
      <c r="Q8" s="26"/>
      <c r="R8" s="26"/>
      <c r="S8" s="26"/>
      <c r="T8" s="12"/>
    </row>
    <row r="9" spans="2:22" x14ac:dyDescent="0.25">
      <c r="B9" s="31" t="s">
        <v>29</v>
      </c>
      <c r="C9" s="26"/>
      <c r="D9" s="26"/>
      <c r="E9" s="26"/>
      <c r="F9" s="26"/>
      <c r="G9" s="26"/>
      <c r="H9" s="26"/>
      <c r="I9" s="26"/>
      <c r="J9" s="26"/>
      <c r="K9" s="26"/>
      <c r="L9" s="26"/>
      <c r="M9" s="26"/>
      <c r="N9" s="26"/>
      <c r="O9" s="26"/>
      <c r="P9" s="26"/>
      <c r="Q9" s="26"/>
      <c r="R9" s="26"/>
      <c r="S9" s="26"/>
      <c r="T9" s="12"/>
    </row>
    <row r="10" spans="2:22" x14ac:dyDescent="0.25">
      <c r="B10" s="26" t="s">
        <v>24</v>
      </c>
      <c r="C10" s="26"/>
      <c r="D10" s="26"/>
      <c r="E10" s="26"/>
      <c r="F10" s="26"/>
      <c r="G10" s="26"/>
      <c r="H10" s="26"/>
      <c r="I10" s="26"/>
      <c r="J10" s="26"/>
      <c r="K10" s="26"/>
      <c r="L10" s="26"/>
      <c r="M10" s="26"/>
      <c r="N10" s="26"/>
      <c r="O10" s="26"/>
      <c r="P10" s="26"/>
      <c r="Q10" s="26"/>
      <c r="R10" s="26"/>
      <c r="S10" s="26"/>
      <c r="T10" s="12"/>
    </row>
    <row r="11" spans="2:22" x14ac:dyDescent="0.25">
      <c r="T11" s="12"/>
    </row>
    <row r="12" spans="2:22" x14ac:dyDescent="0.25">
      <c r="T12" s="12"/>
    </row>
    <row r="13" spans="2:22" x14ac:dyDescent="0.25">
      <c r="E13" s="19">
        <f>SUM(9400+9400+2255+5800)</f>
        <v>26855</v>
      </c>
      <c r="T13" s="12"/>
    </row>
    <row r="14" spans="2:22" x14ac:dyDescent="0.25">
      <c r="K14">
        <f>1996*9000</f>
        <v>17964000</v>
      </c>
      <c r="T14" s="12"/>
    </row>
    <row r="15" spans="2:22" x14ac:dyDescent="0.25">
      <c r="K15">
        <v>17960624</v>
      </c>
      <c r="T15" s="12"/>
    </row>
    <row r="16" spans="2:22" x14ac:dyDescent="0.25">
      <c r="J16" s="24" t="s">
        <v>27</v>
      </c>
      <c r="K16" s="25">
        <f>SUM(K14:K15)</f>
        <v>35924624</v>
      </c>
      <c r="T16" s="12"/>
    </row>
    <row r="17" spans="5:22" x14ac:dyDescent="0.25">
      <c r="T17" s="12"/>
    </row>
    <row r="18" spans="5:22" x14ac:dyDescent="0.25">
      <c r="E18" s="19">
        <f>3600-1345</f>
        <v>2255</v>
      </c>
      <c r="G18" s="24" t="s">
        <v>25</v>
      </c>
      <c r="H18" s="25">
        <f>0.85*35900000</f>
        <v>30515000</v>
      </c>
      <c r="T18" s="12"/>
    </row>
    <row r="19" spans="5:22" x14ac:dyDescent="0.25">
      <c r="G19" s="24" t="s">
        <v>26</v>
      </c>
      <c r="H19" s="25">
        <f>0.75*35900000</f>
        <v>26925000</v>
      </c>
      <c r="T19" s="12"/>
    </row>
    <row r="20" spans="5:22" x14ac:dyDescent="0.25">
      <c r="T20" s="12"/>
    </row>
    <row r="22" spans="5:22" x14ac:dyDescent="0.25">
      <c r="T22" s="8"/>
      <c r="U22" s="4"/>
      <c r="V22" s="4"/>
    </row>
    <row r="28" spans="5:22" x14ac:dyDescent="0.25">
      <c r="H28">
        <f>55000000/4200</f>
        <v>13095.238095238095</v>
      </c>
    </row>
    <row r="29" spans="5:22" x14ac:dyDescent="0.25">
      <c r="H29">
        <f>1996*5000</f>
        <v>9980000</v>
      </c>
    </row>
    <row r="30" spans="5:22" x14ac:dyDescent="0.25">
      <c r="H30">
        <f>9980000/35900000</f>
        <v>0.27799442896935933</v>
      </c>
    </row>
    <row r="31" spans="5:22" ht="15" customHeight="1" x14ac:dyDescent="0.25"/>
  </sheetData>
  <mergeCells count="7">
    <mergeCell ref="B10:S10"/>
    <mergeCell ref="B2:S2"/>
    <mergeCell ref="B6:E6"/>
    <mergeCell ref="H6:N6"/>
    <mergeCell ref="B8:S8"/>
    <mergeCell ref="B9:S9"/>
    <mergeCell ref="B7:S7"/>
  </mergeCells>
  <pageMargins left="0.31496062992125984" right="0.31496062992125984" top="0.31496062992125984" bottom="0.31496062992125984"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5:R29"/>
  <sheetViews>
    <sheetView zoomScaleNormal="100" workbookViewId="0">
      <selection activeCell="I16" sqref="I16"/>
    </sheetView>
  </sheetViews>
  <sheetFormatPr defaultRowHeight="15" x14ac:dyDescent="0.25"/>
  <cols>
    <col min="4" max="4" width="26.7109375" bestFit="1" customWidth="1"/>
    <col min="5" max="5" width="11.28515625" bestFit="1" customWidth="1"/>
  </cols>
  <sheetData>
    <row r="5" spans="2:5" x14ac:dyDescent="0.25">
      <c r="B5" s="21"/>
      <c r="C5" s="21"/>
      <c r="D5" s="21"/>
      <c r="E5" s="22"/>
    </row>
    <row r="6" spans="2:5" x14ac:dyDescent="0.25">
      <c r="B6" s="2"/>
      <c r="C6" s="2"/>
      <c r="D6" s="2"/>
      <c r="E6" s="2"/>
    </row>
    <row r="7" spans="2:5" x14ac:dyDescent="0.25">
      <c r="B7" s="2"/>
      <c r="C7" s="2"/>
      <c r="D7" s="2"/>
      <c r="E7" s="2"/>
    </row>
    <row r="8" spans="2:5" x14ac:dyDescent="0.25">
      <c r="B8" s="2"/>
      <c r="C8" s="2"/>
      <c r="D8" s="2"/>
      <c r="E8" s="2"/>
    </row>
    <row r="9" spans="2:5" x14ac:dyDescent="0.25">
      <c r="B9" s="33"/>
      <c r="C9" s="34"/>
      <c r="D9" s="35"/>
      <c r="E9" s="20"/>
    </row>
    <row r="29" spans="18:18" x14ac:dyDescent="0.25"/>
  </sheetData>
  <mergeCells count="1">
    <mergeCell ref="B9:D9"/>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buildiong</vt:lpstr>
      <vt:lpstr>Sheet3</vt:lpstr>
      <vt:lpstr>Land</vt:lpstr>
      <vt:lpstr>buildiong!Print_Area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trainee4</dc:creator>
  <cp:lastModifiedBy>Rajani Gupta</cp:lastModifiedBy>
  <cp:lastPrinted>2022-01-07T08:12:53Z</cp:lastPrinted>
  <dcterms:created xsi:type="dcterms:W3CDTF">2021-09-16T11:33:35Z</dcterms:created>
  <dcterms:modified xsi:type="dcterms:W3CDTF">2022-07-28T09:06:40Z</dcterms:modified>
</cp:coreProperties>
</file>