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urav Sharma\VIS(2022-23)-PL262-200-377, Ms. Adept Infra Developer LLP\"/>
    </mc:Choice>
  </mc:AlternateContent>
  <xr:revisionPtr revIDLastSave="0" documentId="13_ncr:1_{94601106-286A-4823-BF5C-018DA039CD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Sheet1!$A$2:$AJ$6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" l="1"/>
  <c r="U9" i="1"/>
  <c r="T8" i="1"/>
  <c r="N8" i="1"/>
  <c r="H20" i="2" l="1"/>
  <c r="J19" i="2"/>
  <c r="I19" i="2"/>
  <c r="F18" i="2"/>
  <c r="H17" i="2"/>
  <c r="B23" i="2" l="1"/>
  <c r="B22" i="2"/>
  <c r="B19" i="2"/>
  <c r="C18" i="2"/>
  <c r="C28" i="2" s="1"/>
  <c r="B18" i="2"/>
  <c r="B28" i="2" s="1"/>
  <c r="E28" i="2" l="1"/>
  <c r="D18" i="2"/>
  <c r="F4" i="1" s="1"/>
  <c r="F5" i="1"/>
  <c r="E6" i="1" l="1"/>
  <c r="M10" i="2"/>
  <c r="L10" i="2"/>
  <c r="M9" i="2"/>
  <c r="N4" i="1"/>
  <c r="N5" i="1"/>
  <c r="N3" i="1"/>
  <c r="K4" i="1"/>
  <c r="K5" i="1"/>
  <c r="K3" i="1"/>
  <c r="P4" i="1" l="1"/>
  <c r="Q4" i="1" s="1"/>
  <c r="P5" i="1"/>
  <c r="Q5" i="1" s="1"/>
  <c r="F3" i="1"/>
  <c r="P3" i="1" s="1"/>
  <c r="P6" i="1" l="1"/>
  <c r="R5" i="1"/>
  <c r="T5" i="1" s="1"/>
  <c r="Q3" i="1"/>
  <c r="R3" i="1" s="1"/>
  <c r="T3" i="1" s="1"/>
  <c r="R4" i="1"/>
  <c r="T4" i="1" s="1"/>
  <c r="Q6" i="1" l="1"/>
  <c r="P1" i="1"/>
  <c r="Q1" i="1"/>
  <c r="T6" i="1" l="1"/>
  <c r="R6" i="1"/>
  <c r="F1" i="1"/>
  <c r="F6" i="1"/>
  <c r="E1" i="1"/>
  <c r="R1" i="1" l="1"/>
  <c r="T1" i="1"/>
</calcChain>
</file>

<file path=xl/sharedStrings.xml><?xml version="1.0" encoding="utf-8"?>
<sst xmlns="http://schemas.openxmlformats.org/spreadsheetml/2006/main" count="44" uniqueCount="40">
  <si>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</si>
  <si>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</si>
  <si>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</si>
  <si>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</si>
  <si>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</si>
  <si>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</si>
  <si>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</si>
  <si>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(Meter)</t>
  </si>
  <si>
    <t>-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</si>
  <si>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</si>
  <si>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</si>
  <si>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</si>
  <si>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</si>
  <si>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</si>
  <si>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</si>
  <si>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</si>
  <si>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</si>
  <si>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</si>
  <si>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</si>
  <si>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</si>
  <si>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Total</t>
  </si>
  <si>
    <t>Main Building</t>
  </si>
  <si>
    <t>Ground+1</t>
  </si>
  <si>
    <t>Ground</t>
  </si>
  <si>
    <t>Floor</t>
  </si>
  <si>
    <t>RCC</t>
  </si>
  <si>
    <t>admin</t>
  </si>
  <si>
    <t>utility</t>
  </si>
  <si>
    <t>coridor</t>
  </si>
  <si>
    <t>pressur</t>
  </si>
  <si>
    <t>canteen</t>
  </si>
  <si>
    <t>security</t>
  </si>
  <si>
    <t>meter</t>
  </si>
  <si>
    <t>pump</t>
  </si>
  <si>
    <t>scrap</t>
  </si>
  <si>
    <t>Depreciated Replacement Market Value</t>
  </si>
  <si>
    <t xml:space="preserve">Main Building </t>
  </si>
  <si>
    <t>Office Building</t>
  </si>
  <si>
    <t>Kitchen Block</t>
  </si>
  <si>
    <t>Ground+3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</si>
</sst>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* #,##0_ ;_ * \-#,##0_ ;_ * &quot;-&quot;??_ ;_ @_ "/>
    <numFmt numFmtId="167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167" fontId="0" fillId="0" borderId="1" xfId="3" applyNumberFormat="1" applyFont="1" applyBorder="1" applyAlignment="1">
      <alignment horizontal="center" vertical="center"/>
    </xf>
    <xf numFmtId="167" fontId="0" fillId="0" borderId="1" xfId="3" applyNumberFormat="1" applyFont="1" applyBorder="1" applyAlignment="1">
      <alignment vertical="center"/>
    </xf>
    <xf numFmtId="167" fontId="2" fillId="0" borderId="1" xfId="3" applyNumberFormat="1" applyFont="1" applyBorder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3" fontId="5" fillId="0" borderId="0" xfId="0" applyNumberFormat="1" applyFont="1"/>
    <xf numFmtId="167" fontId="0" fillId="0" borderId="0" xfId="0" applyNumberFormat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zoomScaleNormal="100" workbookViewId="0">
      <pane ySplit="2" topLeftCell="A3" activePane="bottomLeft" state="frozen"/>
      <selection activeCell="B1" sqref="B1"/>
      <selection pane="bottomLeft" activeCell="V9" sqref="V9"/>
    </sheetView>
  </sheetViews>
  <sheetFormatPr defaultRowHeight="15" x14ac:dyDescent="0.25"/>
  <cols>
    <col min="1" max="1" width="9.140625" style="1"/>
    <col min="2" max="2" width="21.7109375" style="5" bestFit="1" customWidth="1"/>
    <col min="3" max="3" width="9.42578125" style="1" customWidth="1"/>
    <col min="4" max="4" width="14.85546875" style="2" customWidth="1"/>
    <col min="5" max="5" width="9.7109375" style="7" customWidth="1"/>
    <col min="6" max="6" width="8.85546875" style="7" customWidth="1"/>
    <col min="7" max="7" width="13.7109375" style="1" hidden="1" customWidth="1"/>
    <col min="8" max="8" width="9.5703125" style="4" hidden="1" customWidth="1"/>
    <col min="9" max="9" width="12.5703125" style="1" bestFit="1" customWidth="1"/>
    <col min="10" max="10" width="9.85546875" style="4" hidden="1" customWidth="1"/>
    <col min="11" max="11" width="10.140625" style="4" hidden="1" customWidth="1"/>
    <col min="12" max="12" width="11" style="1" bestFit="1" customWidth="1"/>
    <col min="13" max="13" width="7.7109375" style="4" hidden="1" customWidth="1"/>
    <col min="14" max="14" width="14.28515625" style="4" hidden="1" customWidth="1"/>
    <col min="15" max="15" width="12" style="8" hidden="1" customWidth="1"/>
    <col min="16" max="16" width="13.28515625" style="4" hidden="1" customWidth="1"/>
    <col min="17" max="18" width="13.28515625" style="8" hidden="1" customWidth="1"/>
    <col min="19" max="19" width="10.42578125" style="8" hidden="1" customWidth="1"/>
    <col min="20" max="20" width="13" style="8" customWidth="1"/>
    <col min="21" max="21" width="14.28515625" style="4" bestFit="1" customWidth="1"/>
    <col min="22" max="22" width="15.28515625" style="4" bestFit="1" customWidth="1"/>
    <col min="23" max="23" width="14.28515625" style="4" bestFit="1" customWidth="1"/>
    <col min="24" max="16384" width="9.140625" style="4"/>
  </cols>
  <sheetData>
    <row r="1" spans="1:33" x14ac:dyDescent="0.25">
      <c r="E1" s="8">
        <f>SUBTOTAL(9,E3:E5)</f>
        <v>1122.78</v>
      </c>
      <c r="F1" s="8">
        <f>SUBTOTAL(9,F3:F5)</f>
        <v>12085.60392</v>
      </c>
      <c r="P1" s="8">
        <f>SUBTOTAL(9,P3:P5)</f>
        <v>17859607.272</v>
      </c>
      <c r="Q1" s="8">
        <f>SUBTOTAL(9,Q3:Q5)</f>
        <v>1131108.4605599998</v>
      </c>
      <c r="R1" s="8">
        <f>SUBTOTAL(9,R3:R5)</f>
        <v>16728498.811439998</v>
      </c>
      <c r="T1" s="8">
        <f>SUBTOTAL(9,T3:T5)</f>
        <v>16728498.811439998</v>
      </c>
    </row>
    <row r="2" spans="1:33" s="1" customFormat="1" ht="60" x14ac:dyDescent="0.25">
      <c r="A2" s="3" t="s">
        <v>4</v>
      </c>
      <c r="B2" s="3" t="s">
        <v>0</v>
      </c>
      <c r="C2" s="3" t="s">
        <v>24</v>
      </c>
      <c r="D2" s="3" t="s">
        <v>1</v>
      </c>
      <c r="E2" s="6" t="s">
        <v>2</v>
      </c>
      <c r="F2" s="6" t="s">
        <v>5</v>
      </c>
      <c r="G2" s="3" t="s">
        <v>7</v>
      </c>
      <c r="H2" s="3" t="s">
        <v>9</v>
      </c>
      <c r="I2" s="3" t="s">
        <v>3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  <c r="P2" s="3" t="s">
        <v>16</v>
      </c>
      <c r="Q2" s="6" t="s">
        <v>17</v>
      </c>
      <c r="R2" s="6" t="s">
        <v>18</v>
      </c>
      <c r="S2" s="6" t="s">
        <v>19</v>
      </c>
      <c r="T2" s="6" t="s">
        <v>35</v>
      </c>
    </row>
    <row r="3" spans="1:33" x14ac:dyDescent="0.25">
      <c r="A3" s="10">
        <v>1</v>
      </c>
      <c r="B3" s="28" t="s">
        <v>36</v>
      </c>
      <c r="C3" s="28" t="s">
        <v>39</v>
      </c>
      <c r="D3" s="20" t="s">
        <v>25</v>
      </c>
      <c r="E3" s="28">
        <v>784.6</v>
      </c>
      <c r="F3" s="11">
        <f t="shared" ref="F3:F5" si="0">E3*10.764</f>
        <v>8445.4344000000001</v>
      </c>
      <c r="G3" s="20" t="s">
        <v>8</v>
      </c>
      <c r="H3" s="20">
        <v>10</v>
      </c>
      <c r="I3" s="10">
        <v>2018</v>
      </c>
      <c r="J3" s="10">
        <v>2022</v>
      </c>
      <c r="K3" s="10">
        <f t="shared" ref="K3:K5" si="1">J3-I3</f>
        <v>4</v>
      </c>
      <c r="L3" s="10">
        <v>60</v>
      </c>
      <c r="M3" s="12">
        <v>0.05</v>
      </c>
      <c r="N3" s="13">
        <f t="shared" ref="N3:N5" si="2">(1-M3)/L3</f>
        <v>1.5833333333333331E-2</v>
      </c>
      <c r="O3" s="23">
        <v>1500</v>
      </c>
      <c r="P3" s="24">
        <f t="shared" ref="P3:P5" si="3">O3*F3</f>
        <v>12668151.6</v>
      </c>
      <c r="Q3" s="24">
        <f t="shared" ref="Q3:Q5" si="4">P3*N3*K3</f>
        <v>802316.26799999992</v>
      </c>
      <c r="R3" s="24">
        <f t="shared" ref="R3:R5" si="5">P3-Q3</f>
        <v>11865835.332</v>
      </c>
      <c r="S3" s="24">
        <v>0</v>
      </c>
      <c r="T3" s="24">
        <f>(1-S3)*R3</f>
        <v>11865835.332</v>
      </c>
      <c r="AG3" s="4" t="s">
        <v>6</v>
      </c>
    </row>
    <row r="4" spans="1:33" x14ac:dyDescent="0.25">
      <c r="A4" s="10">
        <v>2</v>
      </c>
      <c r="B4" s="28" t="s">
        <v>37</v>
      </c>
      <c r="C4" s="28" t="s">
        <v>22</v>
      </c>
      <c r="D4" s="20" t="s">
        <v>25</v>
      </c>
      <c r="E4" s="28">
        <v>213.32</v>
      </c>
      <c r="F4" s="11">
        <f t="shared" si="0"/>
        <v>2296.1764799999996</v>
      </c>
      <c r="G4" s="20" t="s">
        <v>8</v>
      </c>
      <c r="H4" s="20">
        <v>10</v>
      </c>
      <c r="I4" s="20">
        <v>2018</v>
      </c>
      <c r="J4" s="10">
        <v>2022</v>
      </c>
      <c r="K4" s="10">
        <f t="shared" si="1"/>
        <v>4</v>
      </c>
      <c r="L4" s="10">
        <v>60</v>
      </c>
      <c r="M4" s="12">
        <v>0.05</v>
      </c>
      <c r="N4" s="13">
        <f t="shared" si="2"/>
        <v>1.5833333333333331E-2</v>
      </c>
      <c r="O4" s="23">
        <v>1500</v>
      </c>
      <c r="P4" s="24">
        <f t="shared" si="3"/>
        <v>3444264.7199999993</v>
      </c>
      <c r="Q4" s="24">
        <f t="shared" si="4"/>
        <v>218136.76559999993</v>
      </c>
      <c r="R4" s="24">
        <f t="shared" si="5"/>
        <v>3226127.9543999992</v>
      </c>
      <c r="S4" s="24">
        <v>0</v>
      </c>
      <c r="T4" s="24">
        <f t="shared" ref="T4:T5" si="6">(1-S4)*R4</f>
        <v>3226127.9543999992</v>
      </c>
    </row>
    <row r="5" spans="1:33" x14ac:dyDescent="0.25">
      <c r="A5" s="10">
        <v>3</v>
      </c>
      <c r="B5" s="28" t="s">
        <v>38</v>
      </c>
      <c r="C5" s="28" t="s">
        <v>23</v>
      </c>
      <c r="D5" s="20" t="s">
        <v>25</v>
      </c>
      <c r="E5" s="28">
        <v>124.86</v>
      </c>
      <c r="F5" s="11">
        <f t="shared" si="0"/>
        <v>1343.9930399999998</v>
      </c>
      <c r="G5" s="20" t="s">
        <v>8</v>
      </c>
      <c r="H5" s="20">
        <v>10</v>
      </c>
      <c r="I5" s="20">
        <v>2018</v>
      </c>
      <c r="J5" s="10">
        <v>2022</v>
      </c>
      <c r="K5" s="10">
        <f t="shared" si="1"/>
        <v>4</v>
      </c>
      <c r="L5" s="10">
        <v>60</v>
      </c>
      <c r="M5" s="12">
        <v>0.05</v>
      </c>
      <c r="N5" s="13">
        <f t="shared" si="2"/>
        <v>1.5833333333333331E-2</v>
      </c>
      <c r="O5" s="23">
        <v>1300</v>
      </c>
      <c r="P5" s="24">
        <f t="shared" si="3"/>
        <v>1747190.9519999998</v>
      </c>
      <c r="Q5" s="24">
        <f t="shared" si="4"/>
        <v>110655.42695999997</v>
      </c>
      <c r="R5" s="24">
        <f t="shared" si="5"/>
        <v>1636535.5250399997</v>
      </c>
      <c r="S5" s="24">
        <v>0</v>
      </c>
      <c r="T5" s="24">
        <f t="shared" si="6"/>
        <v>1636535.5250399997</v>
      </c>
    </row>
    <row r="6" spans="1:33" x14ac:dyDescent="0.25">
      <c r="A6" s="10"/>
      <c r="B6" s="27" t="s">
        <v>20</v>
      </c>
      <c r="C6" s="27"/>
      <c r="D6" s="27"/>
      <c r="E6" s="21">
        <f>SUM(E3:E5)</f>
        <v>1122.78</v>
      </c>
      <c r="F6" s="16">
        <f>SUM(F3:F5)</f>
        <v>12085.60392</v>
      </c>
      <c r="G6" s="10"/>
      <c r="H6" s="15"/>
      <c r="I6" s="10"/>
      <c r="J6" s="15"/>
      <c r="K6" s="15"/>
      <c r="L6" s="10"/>
      <c r="M6" s="15"/>
      <c r="N6" s="15"/>
      <c r="O6" s="14"/>
      <c r="P6" s="17">
        <f>SUM(P3:P5)</f>
        <v>17859607.272</v>
      </c>
      <c r="Q6" s="18">
        <f>SUM(Q3:Q5)</f>
        <v>1131108.4605599998</v>
      </c>
      <c r="R6" s="18">
        <f>SUM(R3:R5)</f>
        <v>16728498.811439998</v>
      </c>
      <c r="S6" s="19"/>
      <c r="T6" s="25">
        <f>SUM(T3:T5)</f>
        <v>16728498.811439998</v>
      </c>
    </row>
    <row r="7" spans="1:33" x14ac:dyDescent="0.25">
      <c r="B7" s="8"/>
      <c r="C7" s="8"/>
      <c r="D7" s="8"/>
      <c r="E7" s="4"/>
      <c r="F7" s="4"/>
      <c r="G7" s="4"/>
      <c r="I7" s="4"/>
      <c r="L7" s="4"/>
      <c r="O7" s="4"/>
      <c r="Q7" s="4"/>
      <c r="R7" s="4"/>
      <c r="S7" s="4"/>
      <c r="T7" s="29">
        <v>7928080</v>
      </c>
    </row>
    <row r="8" spans="1:33" x14ac:dyDescent="0.25">
      <c r="B8" s="8"/>
      <c r="C8" s="8"/>
      <c r="D8" s="4"/>
      <c r="E8" s="4"/>
      <c r="F8" s="4"/>
      <c r="G8" s="4"/>
      <c r="I8" s="4"/>
      <c r="L8" s="4"/>
      <c r="N8" s="8">
        <f>12000*1300</f>
        <v>15600000</v>
      </c>
      <c r="O8" s="4"/>
      <c r="Q8" s="4"/>
      <c r="R8" s="4"/>
      <c r="S8" s="4"/>
      <c r="T8" s="30">
        <f>SUM(T6:T7)</f>
        <v>24656578.811439998</v>
      </c>
      <c r="U8" s="8">
        <v>24700000</v>
      </c>
    </row>
    <row r="9" spans="1:33" x14ac:dyDescent="0.25">
      <c r="B9" s="8"/>
      <c r="C9" s="8"/>
      <c r="D9" s="4"/>
      <c r="E9" s="4"/>
      <c r="F9" s="4"/>
      <c r="G9" s="4"/>
      <c r="I9" s="4"/>
      <c r="L9" s="4"/>
      <c r="O9" s="4"/>
      <c r="Q9" s="4"/>
      <c r="R9" s="4"/>
      <c r="S9" s="4"/>
      <c r="T9" s="4"/>
      <c r="U9" s="8">
        <f>U8*0.85</f>
        <v>20995000</v>
      </c>
    </row>
    <row r="10" spans="1:33" x14ac:dyDescent="0.25">
      <c r="B10" s="8"/>
      <c r="C10" s="8"/>
      <c r="D10" s="4"/>
      <c r="E10" s="4"/>
      <c r="F10" s="4"/>
      <c r="G10" s="4"/>
      <c r="I10" s="4"/>
      <c r="L10" s="4"/>
      <c r="O10" s="4"/>
      <c r="Q10" s="4"/>
      <c r="R10" s="4"/>
      <c r="S10" s="4"/>
      <c r="T10" s="4"/>
      <c r="U10" s="8">
        <f>U8*0.75</f>
        <v>18525000</v>
      </c>
    </row>
    <row r="11" spans="1:33" x14ac:dyDescent="0.25">
      <c r="B11" s="8"/>
      <c r="C11" s="8"/>
      <c r="D11" s="4"/>
      <c r="E11" s="4"/>
      <c r="F11" s="4"/>
      <c r="G11" s="4"/>
      <c r="I11" s="4"/>
      <c r="L11" s="4"/>
      <c r="O11" s="4"/>
      <c r="Q11" s="4"/>
      <c r="R11" s="4"/>
      <c r="S11" s="4"/>
      <c r="T11" s="4"/>
    </row>
    <row r="12" spans="1:33" x14ac:dyDescent="0.25">
      <c r="B12" s="8"/>
      <c r="C12" s="8"/>
      <c r="D12" s="4"/>
      <c r="E12" s="4"/>
      <c r="F12" s="4"/>
      <c r="G12" s="4"/>
      <c r="I12" s="4"/>
      <c r="L12" s="4"/>
      <c r="O12" s="4"/>
      <c r="Q12" s="4"/>
      <c r="R12" s="4"/>
      <c r="S12" s="4"/>
      <c r="T12" s="4"/>
    </row>
    <row r="13" spans="1:33" x14ac:dyDescent="0.25">
      <c r="B13" s="8"/>
      <c r="C13" s="8"/>
      <c r="D13" s="4"/>
      <c r="E13" s="4"/>
      <c r="F13" s="4"/>
      <c r="G13" s="4"/>
      <c r="I13" s="4"/>
      <c r="L13" s="4"/>
      <c r="O13" s="4"/>
      <c r="Q13" s="4"/>
      <c r="R13" s="4"/>
      <c r="S13" s="4"/>
      <c r="T13" s="4"/>
    </row>
    <row r="14" spans="1:33" x14ac:dyDescent="0.25">
      <c r="B14" s="8"/>
      <c r="C14" s="8"/>
      <c r="D14" s="4"/>
      <c r="E14" s="4"/>
      <c r="F14" s="4"/>
      <c r="G14" s="4"/>
      <c r="I14" s="4"/>
      <c r="L14" s="4"/>
      <c r="O14" s="4"/>
      <c r="Q14" s="4"/>
      <c r="R14" s="4"/>
      <c r="S14" s="4"/>
      <c r="T14" s="4"/>
    </row>
    <row r="15" spans="1:33" x14ac:dyDescent="0.25">
      <c r="B15" s="8"/>
      <c r="C15" s="8"/>
      <c r="D15" s="4"/>
      <c r="E15" s="4"/>
      <c r="F15" s="4"/>
      <c r="G15" s="4"/>
      <c r="I15" s="4"/>
      <c r="L15" s="4"/>
      <c r="O15" s="4"/>
      <c r="Q15" s="4"/>
      <c r="R15" s="4"/>
      <c r="S15" s="4"/>
      <c r="T15" s="4"/>
    </row>
    <row r="16" spans="1:33" x14ac:dyDescent="0.25">
      <c r="B16" s="8"/>
      <c r="C16" s="8"/>
      <c r="D16" s="4"/>
      <c r="E16" s="4"/>
      <c r="F16" s="4"/>
      <c r="G16" s="4"/>
      <c r="I16" s="4"/>
      <c r="L16" s="4"/>
      <c r="O16" s="4"/>
      <c r="Q16" s="4"/>
      <c r="R16" s="4"/>
      <c r="S16" s="4"/>
      <c r="T16" s="4"/>
    </row>
    <row r="17" spans="2:20" x14ac:dyDescent="0.25">
      <c r="B17" s="8"/>
      <c r="C17" s="8"/>
      <c r="D17" s="4"/>
      <c r="E17" s="4"/>
      <c r="F17" s="4"/>
      <c r="G17" s="4"/>
      <c r="I17" s="4"/>
      <c r="L17" s="4"/>
      <c r="O17" s="4"/>
      <c r="Q17" s="4"/>
      <c r="R17" s="4"/>
      <c r="S17" s="4"/>
      <c r="T17" s="4"/>
    </row>
    <row r="18" spans="2:20" x14ac:dyDescent="0.25">
      <c r="B18" s="8"/>
      <c r="C18" s="8"/>
      <c r="D18" s="4"/>
      <c r="E18" s="4"/>
      <c r="F18" s="4"/>
      <c r="G18" s="4"/>
      <c r="I18" s="4"/>
      <c r="L18" s="4"/>
      <c r="O18" s="4"/>
      <c r="Q18" s="4"/>
      <c r="R18" s="4"/>
      <c r="S18" s="4"/>
      <c r="T18" s="4"/>
    </row>
    <row r="19" spans="2:20" x14ac:dyDescent="0.25">
      <c r="B19" s="8"/>
      <c r="C19" s="8"/>
      <c r="D19" s="4"/>
      <c r="E19" s="4"/>
      <c r="F19" s="4"/>
      <c r="G19" s="4"/>
      <c r="I19" s="4"/>
      <c r="L19" s="4"/>
      <c r="O19" s="4"/>
      <c r="Q19" s="4"/>
      <c r="R19" s="4"/>
      <c r="S19" s="4"/>
      <c r="T19" s="4"/>
    </row>
    <row r="20" spans="2:20" x14ac:dyDescent="0.25">
      <c r="B20" s="8"/>
      <c r="C20" s="8"/>
      <c r="D20" s="4"/>
      <c r="E20" s="4"/>
      <c r="F20" s="4"/>
      <c r="G20" s="4"/>
      <c r="I20" s="4"/>
      <c r="L20" s="4"/>
      <c r="O20" s="4"/>
      <c r="Q20" s="4"/>
      <c r="R20" s="4"/>
      <c r="S20" s="4"/>
      <c r="T20" s="4"/>
    </row>
    <row r="21" spans="2:20" x14ac:dyDescent="0.25">
      <c r="B21" s="8"/>
      <c r="C21" s="8"/>
      <c r="D21" s="4"/>
      <c r="E21" s="4"/>
      <c r="F21" s="4"/>
      <c r="G21" s="4"/>
      <c r="I21" s="4"/>
      <c r="L21" s="4"/>
      <c r="O21" s="4"/>
      <c r="Q21" s="4"/>
      <c r="R21" s="4"/>
      <c r="S21" s="4"/>
      <c r="T21" s="4"/>
    </row>
    <row r="22" spans="2:20" x14ac:dyDescent="0.25">
      <c r="B22" s="8"/>
      <c r="C22" s="8"/>
      <c r="D22" s="4"/>
      <c r="E22" s="4"/>
      <c r="F22" s="4"/>
      <c r="G22" s="4"/>
      <c r="I22" s="4"/>
      <c r="L22" s="4"/>
      <c r="O22" s="4"/>
      <c r="Q22" s="4"/>
      <c r="R22" s="4"/>
      <c r="S22" s="4"/>
      <c r="T22" s="4"/>
    </row>
    <row r="23" spans="2:20" x14ac:dyDescent="0.25">
      <c r="B23" s="8"/>
      <c r="C23" s="8"/>
      <c r="D23" s="4"/>
      <c r="E23" s="4"/>
      <c r="F23" s="4"/>
      <c r="G23" s="4"/>
      <c r="I23" s="4"/>
      <c r="L23" s="4"/>
      <c r="O23" s="4"/>
      <c r="Q23" s="4"/>
      <c r="R23" s="4"/>
      <c r="S23" s="4"/>
      <c r="T23" s="4"/>
    </row>
    <row r="24" spans="2:20" x14ac:dyDescent="0.25">
      <c r="T24" s="4"/>
    </row>
    <row r="25" spans="2:20" x14ac:dyDescent="0.25">
      <c r="T25" s="4"/>
    </row>
    <row r="26" spans="2:20" x14ac:dyDescent="0.25">
      <c r="T26" s="4"/>
    </row>
    <row r="27" spans="2:20" x14ac:dyDescent="0.25">
      <c r="T27" s="4"/>
    </row>
  </sheetData>
  <mergeCells count="1">
    <mergeCell ref="B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1"/>
  <sheetViews>
    <sheetView topLeftCell="A4" zoomScaleNormal="100" workbookViewId="0">
      <selection activeCell="H17" sqref="H17"/>
    </sheetView>
  </sheetViews>
  <sheetFormatPr defaultRowHeight="15" x14ac:dyDescent="0.25"/>
  <cols>
    <col min="8" max="8" width="15.28515625" bestFit="1" customWidth="1"/>
    <col min="12" max="12" width="4" bestFit="1" customWidth="1"/>
  </cols>
  <sheetData>
    <row r="3" spans="1:14" x14ac:dyDescent="0.25">
      <c r="A3" t="s">
        <v>21</v>
      </c>
      <c r="B3">
        <v>113.746</v>
      </c>
      <c r="C3">
        <v>71.7</v>
      </c>
    </row>
    <row r="4" spans="1:14" x14ac:dyDescent="0.25">
      <c r="B4">
        <v>207.19</v>
      </c>
      <c r="C4">
        <v>76.02</v>
      </c>
    </row>
    <row r="5" spans="1:14" x14ac:dyDescent="0.25">
      <c r="B5">
        <v>2359.14</v>
      </c>
      <c r="C5">
        <v>35.832000000000001</v>
      </c>
    </row>
    <row r="6" spans="1:14" x14ac:dyDescent="0.25">
      <c r="B6">
        <v>79.335999999999999</v>
      </c>
      <c r="C6">
        <v>34.744999999999997</v>
      </c>
    </row>
    <row r="7" spans="1:14" x14ac:dyDescent="0.25">
      <c r="B7">
        <v>38.688000000000002</v>
      </c>
    </row>
    <row r="8" spans="1:14" x14ac:dyDescent="0.25">
      <c r="B8">
        <v>83.959000000000003</v>
      </c>
    </row>
    <row r="9" spans="1:14" x14ac:dyDescent="0.25">
      <c r="B9">
        <v>35.317</v>
      </c>
      <c r="L9">
        <v>100</v>
      </c>
      <c r="M9">
        <f>L9*10.764</f>
        <v>1076.3999999999999</v>
      </c>
      <c r="N9">
        <v>5000</v>
      </c>
    </row>
    <row r="10" spans="1:14" x14ac:dyDescent="0.25">
      <c r="B10">
        <v>18.198</v>
      </c>
      <c r="L10">
        <f>N9/L9</f>
        <v>50</v>
      </c>
      <c r="M10" s="9">
        <f>N9/M9</f>
        <v>4.6451133407655156</v>
      </c>
    </row>
    <row r="11" spans="1:14" x14ac:dyDescent="0.25">
      <c r="B11">
        <v>28.324999999999999</v>
      </c>
    </row>
    <row r="12" spans="1:14" x14ac:dyDescent="0.25">
      <c r="B12">
        <v>35.012999999999998</v>
      </c>
    </row>
    <row r="13" spans="1:14" x14ac:dyDescent="0.25">
      <c r="B13">
        <v>31.9</v>
      </c>
    </row>
    <row r="14" spans="1:14" x14ac:dyDescent="0.25">
      <c r="B14">
        <v>46.865000000000002</v>
      </c>
    </row>
    <row r="15" spans="1:14" x14ac:dyDescent="0.25">
      <c r="B15">
        <v>0.9</v>
      </c>
    </row>
    <row r="16" spans="1:14" x14ac:dyDescent="0.25">
      <c r="B16">
        <v>2.73</v>
      </c>
    </row>
    <row r="17" spans="1:10" x14ac:dyDescent="0.25">
      <c r="B17">
        <v>2.8159999999999998</v>
      </c>
      <c r="F17">
        <v>28350</v>
      </c>
      <c r="G17">
        <v>9500</v>
      </c>
      <c r="H17" s="22">
        <f>G17*F17</f>
        <v>269325000</v>
      </c>
    </row>
    <row r="18" spans="1:10" x14ac:dyDescent="0.25">
      <c r="B18">
        <f>SUM(B3:B17)</f>
        <v>3084.1229999999991</v>
      </c>
      <c r="C18">
        <f>SUM(C3:C17)</f>
        <v>218.297</v>
      </c>
      <c r="D18">
        <f>SUM(B18:C18)</f>
        <v>3302.4199999999992</v>
      </c>
      <c r="F18" s="9">
        <f>F17/4047</f>
        <v>7.005189028910304</v>
      </c>
    </row>
    <row r="19" spans="1:10" x14ac:dyDescent="0.25">
      <c r="A19" t="s">
        <v>26</v>
      </c>
      <c r="B19">
        <f>309.744+24.235</f>
        <v>333.97900000000004</v>
      </c>
      <c r="C19">
        <v>309.74400000000003</v>
      </c>
      <c r="G19">
        <v>25000</v>
      </c>
      <c r="H19" s="22">
        <v>200000000</v>
      </c>
      <c r="I19" s="26">
        <f>H19/G19</f>
        <v>8000</v>
      </c>
      <c r="J19">
        <f>5*4046.86</f>
        <v>20234.3</v>
      </c>
    </row>
    <row r="20" spans="1:10" x14ac:dyDescent="0.25">
      <c r="A20" t="s">
        <v>27</v>
      </c>
      <c r="B20">
        <v>781.75</v>
      </c>
      <c r="H20" s="26">
        <f>H19/25000</f>
        <v>8000</v>
      </c>
    </row>
    <row r="21" spans="1:10" x14ac:dyDescent="0.25">
      <c r="A21" t="s">
        <v>28</v>
      </c>
      <c r="B21">
        <v>51.81</v>
      </c>
    </row>
    <row r="22" spans="1:10" x14ac:dyDescent="0.25">
      <c r="A22" t="s">
        <v>29</v>
      </c>
      <c r="B22">
        <f>2902.41+86.7+43.35+1.125</f>
        <v>3033.5849999999996</v>
      </c>
    </row>
    <row r="23" spans="1:10" x14ac:dyDescent="0.25">
      <c r="A23" t="s">
        <v>30</v>
      </c>
      <c r="B23">
        <f>484.078+15.256</f>
        <v>499.33399999999995</v>
      </c>
    </row>
    <row r="24" spans="1:10" x14ac:dyDescent="0.25">
      <c r="A24" t="s">
        <v>31</v>
      </c>
      <c r="B24">
        <v>9</v>
      </c>
    </row>
    <row r="25" spans="1:10" x14ac:dyDescent="0.25">
      <c r="A25" t="s">
        <v>32</v>
      </c>
      <c r="B25">
        <v>9</v>
      </c>
    </row>
    <row r="26" spans="1:10" x14ac:dyDescent="0.25">
      <c r="A26" t="s">
        <v>33</v>
      </c>
      <c r="B26">
        <v>14.535</v>
      </c>
    </row>
    <row r="27" spans="1:10" x14ac:dyDescent="0.25">
      <c r="A27" t="s">
        <v>34</v>
      </c>
      <c r="B27">
        <v>100</v>
      </c>
    </row>
    <row r="28" spans="1:10" x14ac:dyDescent="0.25">
      <c r="B28">
        <f>SUM(B18:B27)</f>
        <v>7917.1159999999991</v>
      </c>
      <c r="C28">
        <f>SUM(C18:C27)</f>
        <v>528.04100000000005</v>
      </c>
      <c r="D28">
        <v>69.034000000000006</v>
      </c>
      <c r="E28">
        <f>SUM(B28:D28)</f>
        <v>8514.1909999999989</v>
      </c>
    </row>
    <row r="31" spans="1:10" x14ac:dyDescent="0.25">
      <c r="A31">
        <v>28350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Gaurav Sharma</cp:lastModifiedBy>
  <dcterms:created xsi:type="dcterms:W3CDTF">2022-07-19T06:23:27Z</dcterms:created>
  <dcterms:modified xsi:type="dcterms:W3CDTF">2022-08-16T10:20:27Z</dcterms:modified>
</cp:coreProperties>
</file>