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Babul\VIS(2022-23)-PL293-223-423_Pushpa Bhatnagar\"/>
    </mc:Choice>
  </mc:AlternateContent>
  <bookViews>
    <workbookView showVerticalScroll="0" xWindow="0" yWindow="0" windowWidth="21600" windowHeight="9735"/>
  </bookViews>
  <sheets>
    <sheet name="Building" sheetId="1" r:id="rId1"/>
    <sheet name="FAR" sheetId="3" r:id="rId2"/>
    <sheet name="Land" sheetId="2" r:id="rId3"/>
  </sheets>
  <definedNames>
    <definedName name="_xlnm.Print_Area" localSheetId="0">Building!$B$2:$T$10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1" l="1"/>
  <c r="F5" i="1"/>
  <c r="E5" i="1"/>
  <c r="K24" i="1" l="1"/>
  <c r="E10" i="3" l="1"/>
  <c r="E16" i="3"/>
  <c r="E14" i="3"/>
  <c r="E15" i="3"/>
  <c r="E12" i="3"/>
  <c r="E13" i="3" s="1"/>
  <c r="P5" i="1" l="1"/>
  <c r="E17" i="3"/>
  <c r="S14" i="1" l="1"/>
  <c r="S13" i="1"/>
  <c r="C19" i="1" l="1"/>
  <c r="C18" i="1"/>
  <c r="N5" i="1" l="1"/>
  <c r="K5" i="1" l="1"/>
  <c r="Q5" i="1" l="1"/>
  <c r="R5" i="1" s="1"/>
  <c r="T5" i="1" l="1"/>
  <c r="F6" i="1"/>
  <c r="G6" i="1"/>
  <c r="P6" i="1" l="1"/>
  <c r="R6" i="1" l="1"/>
  <c r="T6" i="1"/>
  <c r="C15" i="1" s="1"/>
  <c r="C16" i="1" l="1"/>
  <c r="P14" i="1"/>
</calcChain>
</file>

<file path=xl/comments1.xml><?xml version="1.0" encoding="utf-8"?>
<comments xmlns="http://schemas.openxmlformats.org/spreadsheetml/2006/main">
  <authors>
    <author>admin</author>
  </authors>
  <commentList>
    <comment ref="R29" authorId="0" shapeId="0">
      <text>
        <r>
          <rPr>
            <b/>
            <sz val="9"/>
            <color indexed="81"/>
            <rFont val="Tahoma"/>
            <family val="2"/>
          </rPr>
          <t>admin:</t>
        </r>
        <r>
          <rPr>
            <sz val="9"/>
            <color indexed="81"/>
            <rFont val="Tahoma"/>
            <family val="2"/>
          </rPr>
          <t xml:space="preserve">
</t>
        </r>
      </text>
    </comment>
  </commentList>
</comments>
</file>

<file path=xl/sharedStrings.xml><?xml version="1.0" encoding="utf-8"?>
<sst xmlns="http://schemas.openxmlformats.org/spreadsheetml/2006/main" count="59" uniqueCount="52">
  <si>
    <t>SR. No.</t>
  </si>
  <si>
    <t>Floor</t>
  </si>
  <si>
    <t>Year of Construction</t>
  </si>
  <si>
    <t xml:space="preserve">Year of Valuation </t>
  </si>
  <si>
    <t>Type of Structure</t>
  </si>
  <si>
    <t>Salvage value</t>
  </si>
  <si>
    <t>TOTAL</t>
  </si>
  <si>
    <t>Depreciation Rate</t>
  </si>
  <si>
    <t xml:space="preserve">Depreciation
(INR) </t>
  </si>
  <si>
    <t>Depreciated Value
(INR)</t>
  </si>
  <si>
    <t>Depreciated Replacement Market Value
(INR)</t>
  </si>
  <si>
    <t>Gross Replacement Value
(INR)</t>
  </si>
  <si>
    <t>Discounting Factor</t>
  </si>
  <si>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</si>
  <si>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</si>
  <si>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Plinth Area  Rate 
</t>
    </r>
    <r>
      <rPr>
        <b/>
        <i/>
        <sz val="10"/>
        <rFont val="Calibri"/>
        <family val="2"/>
        <scheme val="minor"/>
      </rPr>
      <t>(in per sq.ft)</t>
    </r>
  </si>
  <si>
    <t>Remarks:</t>
  </si>
  <si>
    <r>
      <t>3.</t>
    </r>
    <r>
      <rPr>
        <i/>
        <sz val="10"/>
        <color theme="1"/>
        <rFont val="Calibri"/>
        <family val="2"/>
        <scheme val="minor"/>
      </rPr>
      <t xml:space="preserve"> The valuation is done by considering the depreciated replacement cost approach.</t>
    </r>
  </si>
  <si>
    <t>RV</t>
  </si>
  <si>
    <t>DV</t>
  </si>
  <si>
    <t>TOTAL FMV</t>
  </si>
  <si>
    <t>Unit</t>
  </si>
  <si>
    <t>ROUND OFF</t>
  </si>
  <si>
    <t>PREMIUM</t>
  </si>
  <si>
    <t>LAND</t>
  </si>
  <si>
    <t>BUILDING</t>
  </si>
  <si>
    <t>Land value</t>
  </si>
  <si>
    <t>Circle Rate</t>
  </si>
  <si>
    <t>Particulars</t>
  </si>
  <si>
    <t>Figure</t>
  </si>
  <si>
    <t>Plot Area</t>
  </si>
  <si>
    <t>Sq.m.</t>
  </si>
  <si>
    <t>Permissiable Ground Coverage</t>
  </si>
  <si>
    <t>Permisiable FAR</t>
  </si>
  <si>
    <t>Permissiable GF Construction</t>
  </si>
  <si>
    <t>sq.ft.</t>
  </si>
  <si>
    <t>GF Area</t>
  </si>
  <si>
    <t>Remaining Permissiable FF Construction</t>
  </si>
  <si>
    <t>Permissiable FF Construction</t>
  </si>
  <si>
    <t>FF Area</t>
  </si>
  <si>
    <t>TOTAL Constructed</t>
  </si>
  <si>
    <t>TOTAL Permissiable Constructed</t>
  </si>
  <si>
    <t>Difference</t>
  </si>
  <si>
    <r>
      <t xml:space="preserve">Area
</t>
    </r>
    <r>
      <rPr>
        <b/>
        <i/>
        <sz val="10"/>
        <rFont val="Calibri"/>
        <family val="2"/>
        <scheme val="minor"/>
      </rPr>
      <t>(in sq.ft)</t>
    </r>
  </si>
  <si>
    <r>
      <t>Height (</t>
    </r>
    <r>
      <rPr>
        <b/>
        <i/>
        <sz val="10"/>
        <rFont val="Calibri"/>
        <family val="2"/>
        <scheme val="minor"/>
      </rPr>
      <t>in ft.)</t>
    </r>
  </si>
  <si>
    <t>RCC structure</t>
  </si>
  <si>
    <t>Ground + First + Second Floor</t>
  </si>
  <si>
    <t>Constructed Area (in sq. ft.)</t>
  </si>
  <si>
    <t>permissible built up area(in sq. ft.)</t>
  </si>
  <si>
    <r>
      <t xml:space="preserve">1. </t>
    </r>
    <r>
      <rPr>
        <b/>
        <i/>
        <sz val="10"/>
        <color theme="1"/>
        <rFont val="Calibri"/>
        <family val="2"/>
        <scheme val="minor"/>
      </rPr>
      <t>All the details pertaing to the building area statement such as area, floor, etc has been taken from the old valuation report given by the bank since site measuremnt couln't be carried out.</t>
    </r>
  </si>
  <si>
    <r>
      <t xml:space="preserve">2. </t>
    </r>
    <r>
      <rPr>
        <i/>
        <sz val="10"/>
        <color theme="1"/>
        <rFont val="Calibri"/>
        <family val="2"/>
        <scheme val="minor"/>
      </rPr>
      <t xml:space="preserve">All the structure that has been taken in the area statemnet belonging to Mr. Pushpa Bhatnagar w/o. of late Mr. Vijay Kumar Bhatnagar </t>
    </r>
  </si>
  <si>
    <t>BUILDING VALUATION OF THE PROPERTY OF  MRS. PUSHPA BHATNAGAR W/O. LATE MR. VIJAY KUMAR BHATNAGAR|MOHAN GARDEN | NEW DELHI</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</si>
</sst>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quot;₹&quot;\ * #,##0.00_ ;_ &quot;₹&quot;\ * \-#,##0.00_ ;_ &quot;₹&quot;\ * &quot;-&quot;??_ ;_ @_ "/>
    <numFmt numFmtId="43" formatCode="_ * #,##0.00_ ;_ * \-#,##0.00_ ;_ * &quot;-&quot;??_ ;_ @_ "/>
    <numFmt numFmtId="164" formatCode="_ * #,##0_ ;_ * \-#,##0_ ;_ * &quot;-&quot;??_ ;_ @_ "/>
    <numFmt numFmtId="165" formatCode="0.0000"/>
    <numFmt numFmtId="166" formatCode="_ &quot;₹&quot;\ * #,##0_ ;_ &quot;₹&quot;\ * \-#,##0_ ;_ &quot;₹&quot;\ * &quot;-&quot;??_ ;_ @_ "/>
    <numFmt numFmtId="167" formatCode="_ [$₹-4009]\ * #,##0_ ;_ [$₹-4009]\ * \-#,##0_ ;_ [$₹-4009]\ * &quot;-&quot;??_ ;_ @_ "/>
    <numFmt numFmtId="168" formatCode="_ [$₹-4009]\ * #,##0.00_ ;_ [$₹-4009]\ * \-#,##0.00_ ;_ [$₹-4009]\ * &quot;-&quot;??_ ;_ @_ "/>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b/>
      <sz val="11"/>
      <name val="Calibri"/>
      <family val="2"/>
      <scheme val="minor"/>
    </font>
    <font>
      <b/>
      <i/>
      <sz val="10"/>
      <name val="Calibri"/>
      <family val="2"/>
      <scheme val="minor"/>
    </font>
    <font>
      <sz val="11"/>
      <name val="Calibri"/>
      <family val="2"/>
      <scheme val="minor"/>
    </font>
    <font>
      <i/>
      <sz val="11"/>
      <color theme="1"/>
      <name val="Calibri"/>
      <family val="2"/>
      <scheme val="minor"/>
    </font>
    <font>
      <sz val="11"/>
      <color theme="0"/>
      <name val="Calibri"/>
      <family val="2"/>
      <scheme val="minor"/>
    </font>
    <font>
      <sz val="9"/>
      <color indexed="81"/>
      <name val="Tahoma"/>
      <family val="2"/>
    </font>
    <font>
      <b/>
      <sz val="9"/>
      <color indexed="81"/>
      <name val="Tahoma"/>
      <family val="2"/>
    </font>
    <font>
      <b/>
      <i/>
      <sz val="10"/>
      <color theme="1"/>
      <name val="Calibri"/>
      <family val="2"/>
      <scheme val="minor"/>
    </font>
    <font>
      <i/>
      <sz val="10"/>
      <color theme="1"/>
      <name val="Calibri"/>
      <family val="2"/>
      <scheme val="minor"/>
    </font>
    <font>
      <b/>
      <sz val="12"/>
      <name val="Calibri"/>
      <family val="2"/>
      <scheme val="minor"/>
    </font>
    <font>
      <b/>
      <sz val="11"/>
      <color theme="0"/>
      <name val="Calibri"/>
      <family val="2"/>
      <scheme val="minor"/>
    </font>
    <font>
      <b/>
      <sz val="14"/>
      <color theme="1"/>
      <name val="Calibri"/>
      <family val="2"/>
      <scheme val="minor"/>
    </font>
  </fonts>
  <fills count="8">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
      <patternFill patternType="solid">
        <fgColor theme="4" tint="-0.249977111117893"/>
        <bgColor indexed="64"/>
      </patternFill>
    </fill>
    <fill>
      <patternFill patternType="solid">
        <fgColor rgb="FFFFFF00"/>
        <bgColor indexed="64"/>
      </patternFill>
    </fill>
    <fill>
      <patternFill patternType="solid">
        <fgColor theme="4"/>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77">
    <xf numFmtId="0" fontId="0" fillId="0" borderId="0" xfId="0"/>
    <xf numFmtId="164" fontId="0" fillId="0" borderId="0" xfId="0" applyNumberFormat="1"/>
    <xf numFmtId="0" fontId="0" fillId="0" borderId="1" xfId="0" applyBorder="1" applyAlignment="1">
      <alignment horizontal="center" vertical="center"/>
    </xf>
    <xf numFmtId="9" fontId="0" fillId="0" borderId="1" xfId="0" applyNumberFormat="1" applyBorder="1" applyAlignment="1">
      <alignment horizontal="center" vertical="center"/>
    </xf>
    <xf numFmtId="44" fontId="0" fillId="0" borderId="0" xfId="0" applyNumberFormat="1"/>
    <xf numFmtId="165" fontId="0" fillId="0" borderId="1" xfId="0" applyNumberFormat="1" applyBorder="1" applyAlignment="1">
      <alignment horizontal="center" vertical="center"/>
    </xf>
    <xf numFmtId="166" fontId="0" fillId="0" borderId="1" xfId="1" applyNumberFormat="1" applyFont="1" applyBorder="1" applyAlignment="1">
      <alignment horizontal="center" vertical="center"/>
    </xf>
    <xf numFmtId="166" fontId="2" fillId="0" borderId="1" xfId="1" applyNumberFormat="1" applyFont="1" applyBorder="1" applyAlignment="1">
      <alignment horizontal="center" vertical="center"/>
    </xf>
    <xf numFmtId="166" fontId="0" fillId="0" borderId="0" xfId="0" applyNumberFormat="1"/>
    <xf numFmtId="0" fontId="2" fillId="0" borderId="1" xfId="0" applyFont="1" applyBorder="1" applyAlignment="1">
      <alignment horizontal="center" vertical="center"/>
    </xf>
    <xf numFmtId="1" fontId="0" fillId="0" borderId="1" xfId="0" applyNumberFormat="1" applyBorder="1" applyAlignment="1">
      <alignment horizontal="center" vertical="center"/>
    </xf>
    <xf numFmtId="9" fontId="0" fillId="0" borderId="1" xfId="2" applyFont="1" applyBorder="1" applyAlignment="1">
      <alignment horizontal="center" vertical="center"/>
    </xf>
    <xf numFmtId="44" fontId="0" fillId="0" borderId="0" xfId="1" applyFont="1"/>
    <xf numFmtId="0" fontId="0" fillId="0" borderId="1" xfId="0"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7" fillId="0" borderId="0" xfId="0" applyFont="1"/>
    <xf numFmtId="0" fontId="0" fillId="0" borderId="1" xfId="0" applyBorder="1" applyAlignment="1">
      <alignment horizontal="center" vertical="center" wrapText="1"/>
    </xf>
    <xf numFmtId="0" fontId="0" fillId="0" borderId="0" xfId="0" applyAlignment="1">
      <alignment wrapText="1"/>
    </xf>
    <xf numFmtId="0" fontId="2" fillId="0" borderId="1" xfId="0" applyFont="1" applyBorder="1" applyAlignment="1">
      <alignment horizontal="center" vertical="center"/>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0" fillId="0" borderId="0" xfId="0" applyAlignment="1">
      <alignment horizontal="center"/>
    </xf>
    <xf numFmtId="0" fontId="2" fillId="6" borderId="0" xfId="0" applyFont="1" applyFill="1"/>
    <xf numFmtId="0" fontId="2" fillId="6" borderId="0" xfId="0" applyFont="1" applyFill="1" applyAlignment="1">
      <alignment wrapText="1"/>
    </xf>
    <xf numFmtId="167" fontId="0" fillId="5" borderId="0" xfId="0" applyNumberFormat="1" applyFill="1"/>
    <xf numFmtId="167" fontId="2" fillId="5" borderId="0" xfId="0" applyNumberFormat="1" applyFont="1" applyFill="1"/>
    <xf numFmtId="166" fontId="2" fillId="5" borderId="0" xfId="1" applyNumberFormat="1" applyFont="1" applyFill="1"/>
    <xf numFmtId="0" fontId="14" fillId="6" borderId="0" xfId="0" applyFont="1" applyFill="1" applyAlignment="1">
      <alignment horizontal="center"/>
    </xf>
    <xf numFmtId="167" fontId="0" fillId="0" borderId="0" xfId="0" applyNumberFormat="1"/>
    <xf numFmtId="164" fontId="5" fillId="2" borderId="1" xfId="3" applyNumberFormat="1" applyFont="1" applyFill="1" applyBorder="1" applyAlignment="1">
      <alignment horizontal="center" vertical="center" wrapText="1"/>
    </xf>
    <xf numFmtId="164" fontId="2" fillId="0" borderId="1" xfId="3" applyNumberFormat="1" applyFont="1" applyBorder="1" applyAlignment="1">
      <alignment horizontal="center" vertical="center"/>
    </xf>
    <xf numFmtId="164" fontId="0" fillId="0" borderId="0" xfId="3" applyNumberFormat="1" applyFont="1" applyAlignment="1">
      <alignment horizontal="center"/>
    </xf>
    <xf numFmtId="164" fontId="0" fillId="0" borderId="1" xfId="3" applyNumberFormat="1" applyFont="1" applyBorder="1" applyAlignment="1">
      <alignment horizontal="left" vertical="center"/>
    </xf>
    <xf numFmtId="44" fontId="0" fillId="0" borderId="0" xfId="1" applyFont="1" applyAlignment="1">
      <alignment wrapText="1"/>
    </xf>
    <xf numFmtId="168" fontId="0" fillId="0" borderId="0" xfId="3" applyNumberFormat="1" applyFont="1"/>
    <xf numFmtId="0" fontId="2" fillId="7" borderId="0" xfId="0" applyFont="1" applyFill="1" applyAlignment="1">
      <alignment wrapText="1"/>
    </xf>
    <xf numFmtId="168" fontId="0" fillId="7" borderId="0" xfId="0" applyNumberFormat="1" applyFill="1" applyAlignment="1">
      <alignment horizontal="center" wrapText="1"/>
    </xf>
    <xf numFmtId="0" fontId="15" fillId="3" borderId="1" xfId="0" applyFont="1" applyFill="1" applyBorder="1" applyAlignment="1">
      <alignment horizontal="center" vertical="center" wrapText="1"/>
    </xf>
    <xf numFmtId="164" fontId="15" fillId="3" borderId="1" xfId="3" applyNumberFormat="1" applyFont="1" applyFill="1" applyBorder="1" applyAlignment="1">
      <alignment horizontal="center" vertical="center"/>
    </xf>
    <xf numFmtId="0" fontId="15" fillId="3" borderId="1" xfId="0" applyFont="1" applyFill="1" applyBorder="1" applyAlignment="1">
      <alignment horizontal="center" vertical="center"/>
    </xf>
    <xf numFmtId="0" fontId="0" fillId="0" borderId="1" xfId="0" applyBorder="1" applyAlignment="1">
      <alignment horizontal="left" vertical="center" wrapText="1"/>
    </xf>
    <xf numFmtId="164" fontId="0" fillId="0" borderId="1" xfId="3" applyNumberFormat="1" applyFont="1" applyBorder="1" applyAlignment="1">
      <alignment vertical="center"/>
    </xf>
    <xf numFmtId="0" fontId="0" fillId="0" borderId="1" xfId="0" applyBorder="1"/>
    <xf numFmtId="9" fontId="0" fillId="0" borderId="5" xfId="3" applyNumberFormat="1" applyFont="1" applyBorder="1" applyAlignment="1">
      <alignment vertical="center"/>
    </xf>
    <xf numFmtId="43" fontId="0" fillId="0" borderId="1" xfId="3" applyNumberFormat="1" applyFont="1" applyBorder="1" applyAlignment="1">
      <alignment vertical="center"/>
    </xf>
    <xf numFmtId="43" fontId="0" fillId="0" borderId="1" xfId="3" applyNumberFormat="1" applyFont="1" applyBorder="1" applyAlignment="1">
      <alignment horizontal="center" vertical="center"/>
    </xf>
    <xf numFmtId="0" fontId="0" fillId="0" borderId="1" xfId="0" applyBorder="1" applyAlignment="1">
      <alignment horizontal="left" vertical="center"/>
    </xf>
    <xf numFmtId="43" fontId="0" fillId="0" borderId="1" xfId="0" applyNumberFormat="1" applyBorder="1" applyAlignment="1">
      <alignment horizontal="center" vertical="center" wrapText="1"/>
    </xf>
    <xf numFmtId="0" fontId="0" fillId="0" borderId="1" xfId="0" applyBorder="1" applyAlignment="1">
      <alignment vertical="center" wrapText="1"/>
    </xf>
    <xf numFmtId="164" fontId="0" fillId="0" borderId="1" xfId="3" applyNumberFormat="1" applyFont="1" applyBorder="1" applyAlignment="1">
      <alignment horizontal="center" vertical="center"/>
    </xf>
    <xf numFmtId="0" fontId="0" fillId="0" borderId="1" xfId="0" applyBorder="1" applyAlignment="1">
      <alignment wrapText="1"/>
    </xf>
    <xf numFmtId="164" fontId="0" fillId="0" borderId="1" xfId="3" applyNumberFormat="1" applyFont="1" applyBorder="1" applyAlignment="1">
      <alignment horizontal="center"/>
    </xf>
    <xf numFmtId="43" fontId="0" fillId="0" borderId="0" xfId="0" applyNumberFormat="1"/>
    <xf numFmtId="0" fontId="0" fillId="0" borderId="0" xfId="0" applyBorder="1"/>
    <xf numFmtId="0" fontId="0" fillId="0" borderId="0" xfId="0" applyBorder="1" applyAlignment="1">
      <alignment horizontal="center" vertical="center"/>
    </xf>
    <xf numFmtId="43" fontId="0" fillId="0" borderId="0" xfId="0" applyNumberFormat="1" applyAlignment="1">
      <alignment wrapText="1"/>
    </xf>
    <xf numFmtId="0" fontId="0" fillId="0" borderId="0" xfId="0" applyBorder="1" applyAlignment="1">
      <alignment horizontal="left" vertical="center" wrapText="1"/>
    </xf>
    <xf numFmtId="0" fontId="0" fillId="0" borderId="0" xfId="0" applyBorder="1" applyAlignment="1">
      <alignment vertical="center" wrapText="1"/>
    </xf>
    <xf numFmtId="0" fontId="0" fillId="0" borderId="0" xfId="0" applyBorder="1" applyAlignment="1">
      <alignment wrapText="1"/>
    </xf>
    <xf numFmtId="0" fontId="15" fillId="0" borderId="0" xfId="0" applyFont="1" applyFill="1" applyBorder="1" applyAlignment="1">
      <alignment horizontal="center" vertical="center" wrapText="1"/>
    </xf>
    <xf numFmtId="0" fontId="15" fillId="0" borderId="0" xfId="0" applyFont="1" applyFill="1" applyBorder="1" applyAlignment="1">
      <alignment horizontal="center" vertical="center"/>
    </xf>
    <xf numFmtId="0" fontId="2" fillId="0" borderId="4" xfId="0" applyFont="1" applyBorder="1" applyAlignment="1">
      <alignment horizontal="center" vertical="center"/>
    </xf>
    <xf numFmtId="164" fontId="0" fillId="0" borderId="0" xfId="0" applyNumberFormat="1" applyAlignment="1">
      <alignment wrapText="1"/>
    </xf>
    <xf numFmtId="0" fontId="15" fillId="7" borderId="1" xfId="0" applyFont="1" applyFill="1" applyBorder="1" applyAlignment="1">
      <alignment horizontal="center" vertical="center"/>
    </xf>
    <xf numFmtId="164" fontId="16" fillId="0" borderId="1" xfId="3" applyNumberFormat="1" applyFont="1" applyBorder="1" applyAlignment="1">
      <alignment horizontal="left" vertical="center"/>
    </xf>
    <xf numFmtId="166" fontId="16" fillId="0" borderId="1" xfId="1" applyNumberFormat="1" applyFont="1" applyBorder="1" applyAlignment="1">
      <alignment horizontal="center" vertical="center"/>
    </xf>
    <xf numFmtId="0" fontId="8" fillId="0" borderId="1" xfId="0" applyFont="1" applyBorder="1" applyAlignment="1">
      <alignment horizontal="left"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8" fillId="0" borderId="1" xfId="0" applyFont="1" applyBorder="1" applyAlignment="1">
      <alignment horizontal="left" vertical="center" wrapText="1"/>
    </xf>
    <xf numFmtId="0" fontId="4" fillId="0" borderId="1" xfId="0" applyFont="1" applyBorder="1" applyAlignment="1">
      <alignment horizontal="left" vertical="center"/>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W30"/>
  <sheetViews>
    <sheetView tabSelected="1" zoomScale="85" zoomScaleNormal="85" zoomScaleSheetLayoutView="85" workbookViewId="0">
      <selection activeCell="I13" sqref="I13"/>
    </sheetView>
  </sheetViews>
  <sheetFormatPr defaultRowHeight="15" x14ac:dyDescent="0.25"/>
  <cols>
    <col min="2" max="2" width="12" customWidth="1"/>
    <col min="3" max="3" width="16.7109375" style="18" customWidth="1"/>
    <col min="4" max="4" width="19.5703125" style="18" customWidth="1"/>
    <col min="5" max="5" width="11.85546875" style="18" customWidth="1"/>
    <col min="6" max="6" width="13" style="18" customWidth="1"/>
    <col min="7" max="7" width="9.28515625" style="32" hidden="1" customWidth="1"/>
    <col min="8" max="8" width="8.85546875" customWidth="1"/>
    <col min="9" max="9" width="13.7109375" customWidth="1"/>
    <col min="10" max="10" width="6.85546875" customWidth="1"/>
    <col min="11" max="11" width="10" customWidth="1"/>
    <col min="12" max="12" width="12.5703125" customWidth="1"/>
    <col min="13" max="13" width="7.7109375" hidden="1" customWidth="1"/>
    <col min="14" max="14" width="16.28515625" hidden="1" customWidth="1"/>
    <col min="15" max="15" width="11.140625" customWidth="1"/>
    <col min="16" max="16" width="14.42578125" hidden="1" customWidth="1"/>
    <col min="17" max="17" width="13.42578125" hidden="1" customWidth="1"/>
    <col min="18" max="18" width="16.140625" hidden="1" customWidth="1"/>
    <col min="19" max="19" width="14.28515625" hidden="1" customWidth="1"/>
    <col min="20" max="20" width="18.28515625" style="22" customWidth="1"/>
    <col min="21" max="21" width="17" bestFit="1" customWidth="1"/>
    <col min="22" max="23" width="14.28515625" bestFit="1" customWidth="1"/>
  </cols>
  <sheetData>
    <row r="3" spans="2:23" ht="24.75" customHeight="1" x14ac:dyDescent="0.25">
      <c r="B3" s="68" t="s">
        <v>51</v>
      </c>
      <c r="C3" s="69"/>
      <c r="D3" s="69"/>
      <c r="E3" s="69"/>
      <c r="F3" s="69"/>
      <c r="G3" s="69"/>
      <c r="H3" s="69"/>
      <c r="I3" s="69"/>
      <c r="J3" s="69"/>
      <c r="K3" s="69"/>
      <c r="L3" s="69"/>
      <c r="M3" s="69"/>
      <c r="N3" s="69"/>
      <c r="O3" s="69"/>
      <c r="P3" s="69"/>
      <c r="Q3" s="69"/>
      <c r="R3" s="69"/>
      <c r="S3" s="69"/>
      <c r="T3" s="70"/>
    </row>
    <row r="4" spans="2:23" s="16" customFormat="1" ht="60" x14ac:dyDescent="0.25">
      <c r="B4" s="14" t="s">
        <v>0</v>
      </c>
      <c r="C4" s="15" t="s">
        <v>1</v>
      </c>
      <c r="D4" s="15" t="s">
        <v>4</v>
      </c>
      <c r="E4" s="15" t="s">
        <v>47</v>
      </c>
      <c r="F4" s="15" t="s">
        <v>48</v>
      </c>
      <c r="G4" s="30" t="s">
        <v>43</v>
      </c>
      <c r="H4" s="15" t="s">
        <v>44</v>
      </c>
      <c r="I4" s="15" t="s">
        <v>2</v>
      </c>
      <c r="J4" s="15" t="s">
        <v>3</v>
      </c>
      <c r="K4" s="15" t="s">
        <v>13</v>
      </c>
      <c r="L4" s="15" t="s">
        <v>14</v>
      </c>
      <c r="M4" s="15" t="s">
        <v>5</v>
      </c>
      <c r="N4" s="15" t="s">
        <v>7</v>
      </c>
      <c r="O4" s="15" t="s">
        <v>15</v>
      </c>
      <c r="P4" s="15" t="s">
        <v>11</v>
      </c>
      <c r="Q4" s="15" t="s">
        <v>8</v>
      </c>
      <c r="R4" s="15" t="s">
        <v>9</v>
      </c>
      <c r="S4" s="15" t="s">
        <v>12</v>
      </c>
      <c r="T4" s="15" t="s">
        <v>10</v>
      </c>
    </row>
    <row r="5" spans="2:23" ht="50.25" customHeight="1" x14ac:dyDescent="0.25">
      <c r="B5" s="13">
        <v>1</v>
      </c>
      <c r="C5" s="17" t="s">
        <v>46</v>
      </c>
      <c r="D5" s="17" t="s">
        <v>45</v>
      </c>
      <c r="E5" s="17">
        <f>688*3</f>
        <v>2064</v>
      </c>
      <c r="F5" s="33">
        <f>516*3</f>
        <v>1548</v>
      </c>
      <c r="G5" s="33">
        <f>516*3</f>
        <v>1548</v>
      </c>
      <c r="H5" s="10">
        <v>30</v>
      </c>
      <c r="I5" s="2">
        <v>2005</v>
      </c>
      <c r="J5" s="2">
        <v>2022</v>
      </c>
      <c r="K5" s="2">
        <f>J5-I5</f>
        <v>17</v>
      </c>
      <c r="L5" s="2">
        <v>60</v>
      </c>
      <c r="M5" s="3">
        <v>0.1</v>
      </c>
      <c r="N5" s="5">
        <f>(1-M5)/L5</f>
        <v>1.5000000000000001E-2</v>
      </c>
      <c r="O5" s="6">
        <v>1200</v>
      </c>
      <c r="P5" s="6">
        <f>O5*G5</f>
        <v>1857600</v>
      </c>
      <c r="Q5" s="6">
        <f t="shared" ref="Q5" si="0">P5*N5*K5</f>
        <v>473688.00000000006</v>
      </c>
      <c r="R5" s="6">
        <f t="shared" ref="R5" si="1">MAX(P5-Q5,0)</f>
        <v>1383912</v>
      </c>
      <c r="S5" s="11">
        <v>0</v>
      </c>
      <c r="T5" s="6">
        <f t="shared" ref="T5" si="2">IF(R5&gt;M5*P5,R5*(1-S5),P5*M5)</f>
        <v>1383912</v>
      </c>
      <c r="U5" s="12"/>
      <c r="V5" s="1"/>
      <c r="W5" s="1"/>
    </row>
    <row r="6" spans="2:23" ht="36" customHeight="1" x14ac:dyDescent="0.25">
      <c r="B6" s="71" t="s">
        <v>6</v>
      </c>
      <c r="C6" s="72"/>
      <c r="D6" s="73"/>
      <c r="E6" s="62"/>
      <c r="F6" s="65">
        <f>SUM(F5:F5)</f>
        <v>1548</v>
      </c>
      <c r="G6" s="33">
        <f>SUM(G5:G5)</f>
        <v>1548</v>
      </c>
      <c r="H6" s="9"/>
      <c r="I6" s="74"/>
      <c r="J6" s="74"/>
      <c r="K6" s="74"/>
      <c r="L6" s="74"/>
      <c r="M6" s="74"/>
      <c r="N6" s="74"/>
      <c r="O6" s="74"/>
      <c r="P6" s="7">
        <f>SUM(P5:P5)</f>
        <v>1857600</v>
      </c>
      <c r="Q6" s="7"/>
      <c r="R6" s="7">
        <f>SUM(R5:R5)</f>
        <v>1383912</v>
      </c>
      <c r="S6" s="7"/>
      <c r="T6" s="66">
        <f>SUM((T5:T5))</f>
        <v>1383912</v>
      </c>
      <c r="U6" s="12"/>
    </row>
    <row r="7" spans="2:23" x14ac:dyDescent="0.25">
      <c r="B7" s="76" t="s">
        <v>16</v>
      </c>
      <c r="C7" s="76"/>
      <c r="D7" s="76"/>
      <c r="E7" s="76"/>
      <c r="F7" s="76"/>
      <c r="G7" s="76"/>
      <c r="H7" s="76"/>
      <c r="I7" s="76"/>
      <c r="J7" s="76"/>
      <c r="K7" s="76"/>
      <c r="L7" s="76"/>
      <c r="M7" s="76"/>
      <c r="N7" s="76"/>
      <c r="O7" s="76"/>
      <c r="P7" s="76"/>
      <c r="Q7" s="76"/>
      <c r="R7" s="76"/>
      <c r="S7" s="76"/>
      <c r="T7" s="76"/>
      <c r="U7" s="12"/>
    </row>
    <row r="8" spans="2:23" ht="15" customHeight="1" x14ac:dyDescent="0.25">
      <c r="B8" s="75" t="s">
        <v>49</v>
      </c>
      <c r="C8" s="75"/>
      <c r="D8" s="75"/>
      <c r="E8" s="75"/>
      <c r="F8" s="75"/>
      <c r="G8" s="75"/>
      <c r="H8" s="75"/>
      <c r="I8" s="75"/>
      <c r="J8" s="75"/>
      <c r="K8" s="75"/>
      <c r="L8" s="75"/>
      <c r="M8" s="75"/>
      <c r="N8" s="75"/>
      <c r="O8" s="75"/>
      <c r="P8" s="75"/>
      <c r="Q8" s="75"/>
      <c r="R8" s="75"/>
      <c r="S8" s="75"/>
      <c r="T8" s="75"/>
      <c r="U8" s="12"/>
    </row>
    <row r="9" spans="2:23" x14ac:dyDescent="0.25">
      <c r="B9" s="75" t="s">
        <v>50</v>
      </c>
      <c r="C9" s="67"/>
      <c r="D9" s="67"/>
      <c r="E9" s="67"/>
      <c r="F9" s="67"/>
      <c r="G9" s="67"/>
      <c r="H9" s="67"/>
      <c r="I9" s="67"/>
      <c r="J9" s="67"/>
      <c r="K9" s="67"/>
      <c r="L9" s="67"/>
      <c r="M9" s="67"/>
      <c r="N9" s="67"/>
      <c r="O9" s="67"/>
      <c r="P9" s="67"/>
      <c r="Q9" s="67"/>
      <c r="R9" s="67"/>
      <c r="S9" s="67"/>
      <c r="T9" s="67"/>
      <c r="U9" s="12"/>
    </row>
    <row r="10" spans="2:23" x14ac:dyDescent="0.25">
      <c r="B10" s="67" t="s">
        <v>17</v>
      </c>
      <c r="C10" s="67"/>
      <c r="D10" s="67"/>
      <c r="E10" s="67"/>
      <c r="F10" s="67"/>
      <c r="G10" s="67"/>
      <c r="H10" s="67"/>
      <c r="I10" s="67"/>
      <c r="J10" s="67"/>
      <c r="K10" s="67"/>
      <c r="L10" s="67"/>
      <c r="M10" s="67"/>
      <c r="N10" s="67"/>
      <c r="O10" s="67"/>
      <c r="P10" s="67"/>
      <c r="Q10" s="67"/>
      <c r="R10" s="67"/>
      <c r="S10" s="67"/>
      <c r="T10" s="67"/>
      <c r="U10" s="12"/>
    </row>
    <row r="11" spans="2:23" x14ac:dyDescent="0.25">
      <c r="U11" s="12"/>
    </row>
    <row r="12" spans="2:23" x14ac:dyDescent="0.25">
      <c r="F12" s="63"/>
      <c r="U12" s="12"/>
    </row>
    <row r="13" spans="2:23" ht="15.75" x14ac:dyDescent="0.25">
      <c r="B13" s="23" t="s">
        <v>23</v>
      </c>
      <c r="C13" s="25">
        <v>0</v>
      </c>
      <c r="R13" s="28" t="s">
        <v>26</v>
      </c>
      <c r="S13" s="25">
        <f>C14</f>
        <v>6885000</v>
      </c>
      <c r="U13" s="12"/>
    </row>
    <row r="14" spans="2:23" ht="15.75" x14ac:dyDescent="0.25">
      <c r="B14" s="23" t="s">
        <v>24</v>
      </c>
      <c r="C14" s="25">
        <v>6885000</v>
      </c>
      <c r="P14" s="29">
        <f>C15+C13</f>
        <v>1383912</v>
      </c>
      <c r="R14" s="28" t="s">
        <v>27</v>
      </c>
      <c r="S14" s="25">
        <f>5583.61*20000</f>
        <v>111672200</v>
      </c>
      <c r="U14" s="12"/>
    </row>
    <row r="15" spans="2:23" x14ac:dyDescent="0.25">
      <c r="B15" s="23" t="s">
        <v>25</v>
      </c>
      <c r="C15" s="25">
        <f>T6</f>
        <v>1383912</v>
      </c>
      <c r="U15" s="12"/>
    </row>
    <row r="16" spans="2:23" ht="45" customHeight="1" x14ac:dyDescent="0.25">
      <c r="B16" s="24" t="s">
        <v>20</v>
      </c>
      <c r="C16" s="26">
        <f>SUM(C13:C15)</f>
        <v>8268912</v>
      </c>
      <c r="H16" s="18"/>
      <c r="I16" s="35"/>
      <c r="O16" s="29"/>
      <c r="Q16" s="36"/>
      <c r="R16" s="18"/>
      <c r="S16" s="18"/>
      <c r="T16" s="37"/>
      <c r="U16" s="34"/>
    </row>
    <row r="17" spans="2:23" x14ac:dyDescent="0.25">
      <c r="B17" s="24" t="s">
        <v>22</v>
      </c>
      <c r="C17" s="26">
        <v>8300000</v>
      </c>
      <c r="U17" s="12"/>
    </row>
    <row r="18" spans="2:23" x14ac:dyDescent="0.25">
      <c r="B18" s="23" t="s">
        <v>18</v>
      </c>
      <c r="C18" s="27">
        <f>0.85*C17</f>
        <v>7055000</v>
      </c>
      <c r="U18" s="12"/>
    </row>
    <row r="19" spans="2:23" x14ac:dyDescent="0.25">
      <c r="B19" s="23" t="s">
        <v>19</v>
      </c>
      <c r="C19" s="27">
        <f>0.75*C17</f>
        <v>6225000</v>
      </c>
      <c r="U19" s="12"/>
    </row>
    <row r="20" spans="2:23" ht="15" customHeight="1" x14ac:dyDescent="0.25">
      <c r="U20" s="12"/>
    </row>
    <row r="22" spans="2:23" x14ac:dyDescent="0.25">
      <c r="C22" s="60"/>
      <c r="D22" s="61"/>
      <c r="E22" s="61"/>
      <c r="F22" s="64"/>
      <c r="U22" s="8"/>
      <c r="V22" s="4"/>
      <c r="W22" s="4"/>
    </row>
    <row r="23" spans="2:23" x14ac:dyDescent="0.25">
      <c r="C23" s="57"/>
      <c r="D23" s="54"/>
      <c r="E23" s="54"/>
      <c r="F23" s="54"/>
      <c r="H23" s="55"/>
      <c r="P23" s="53"/>
    </row>
    <row r="24" spans="2:23" x14ac:dyDescent="0.25">
      <c r="C24" s="57"/>
      <c r="D24" s="54"/>
      <c r="E24" s="54"/>
      <c r="F24"/>
      <c r="J24" s="1"/>
      <c r="K24" s="53">
        <f>J24/10.7642</f>
        <v>0</v>
      </c>
    </row>
    <row r="25" spans="2:23" x14ac:dyDescent="0.25">
      <c r="C25" s="57"/>
      <c r="D25" s="54"/>
      <c r="E25" s="54"/>
      <c r="F25"/>
    </row>
    <row r="26" spans="2:23" x14ac:dyDescent="0.25">
      <c r="C26" s="57"/>
      <c r="D26" s="55"/>
      <c r="E26" s="55"/>
      <c r="F26" s="55"/>
    </row>
    <row r="27" spans="2:23" x14ac:dyDescent="0.25">
      <c r="C27" s="57"/>
      <c r="D27" s="55"/>
      <c r="E27" s="55"/>
      <c r="F27" s="55"/>
    </row>
    <row r="28" spans="2:23" ht="15" customHeight="1" x14ac:dyDescent="0.25">
      <c r="C28" s="58"/>
      <c r="D28" s="55"/>
      <c r="E28" s="55"/>
      <c r="F28" s="55"/>
    </row>
    <row r="29" spans="2:23" x14ac:dyDescent="0.25">
      <c r="C29" s="59"/>
      <c r="D29" s="55"/>
      <c r="E29" s="55"/>
      <c r="F29" s="55"/>
    </row>
    <row r="30" spans="2:23" x14ac:dyDescent="0.25">
      <c r="F30" s="56"/>
    </row>
  </sheetData>
  <mergeCells count="7">
    <mergeCell ref="B10:T10"/>
    <mergeCell ref="B3:T3"/>
    <mergeCell ref="B6:D6"/>
    <mergeCell ref="I6:O6"/>
    <mergeCell ref="B8:T8"/>
    <mergeCell ref="B9:T9"/>
    <mergeCell ref="B7:T7"/>
  </mergeCells>
  <pageMargins left="0.31496062992125984" right="0.31496062992125984" top="0.31496062992125984" bottom="0.31496062992125984"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6:F17"/>
  <sheetViews>
    <sheetView workbookViewId="0">
      <selection activeCell="E12" sqref="E12"/>
    </sheetView>
  </sheetViews>
  <sheetFormatPr defaultRowHeight="15" x14ac:dyDescent="0.25"/>
  <cols>
    <col min="4" max="4" width="29.5703125" customWidth="1"/>
    <col min="5" max="5" width="23.85546875" customWidth="1"/>
    <col min="6" max="6" width="22.42578125" customWidth="1"/>
  </cols>
  <sheetData>
    <row r="6" spans="4:6" ht="30" x14ac:dyDescent="0.25">
      <c r="D6" s="38" t="s">
        <v>28</v>
      </c>
      <c r="E6" s="39" t="s">
        <v>29</v>
      </c>
      <c r="F6" s="40" t="s">
        <v>21</v>
      </c>
    </row>
    <row r="7" spans="4:6" x14ac:dyDescent="0.25">
      <c r="D7" s="41" t="s">
        <v>30</v>
      </c>
      <c r="E7" s="42">
        <v>5583.61</v>
      </c>
      <c r="F7" s="43" t="s">
        <v>31</v>
      </c>
    </row>
    <row r="8" spans="4:6" ht="75" x14ac:dyDescent="0.25">
      <c r="D8" s="41" t="s">
        <v>32</v>
      </c>
      <c r="E8" s="44">
        <v>0.6</v>
      </c>
    </row>
    <row r="9" spans="4:6" ht="30" x14ac:dyDescent="0.25">
      <c r="D9" s="41" t="s">
        <v>33</v>
      </c>
      <c r="E9" s="45">
        <v>1.3</v>
      </c>
    </row>
    <row r="10" spans="4:6" ht="60" x14ac:dyDescent="0.25">
      <c r="D10" s="41" t="s">
        <v>34</v>
      </c>
      <c r="E10" s="46">
        <f>E7*E8*10.76</f>
        <v>36047.786159999996</v>
      </c>
      <c r="F10" s="2" t="s">
        <v>35</v>
      </c>
    </row>
    <row r="11" spans="4:6" x14ac:dyDescent="0.25">
      <c r="D11" s="47" t="s">
        <v>36</v>
      </c>
      <c r="E11" s="31">
        <v>50612</v>
      </c>
      <c r="F11" s="2" t="s">
        <v>35</v>
      </c>
    </row>
    <row r="12" spans="4:6" ht="30" x14ac:dyDescent="0.25">
      <c r="D12" s="41" t="s">
        <v>37</v>
      </c>
      <c r="E12" s="46">
        <f>(G7*E9)-E10</f>
        <v>-36047.786159999996</v>
      </c>
      <c r="F12" s="2" t="s">
        <v>35</v>
      </c>
    </row>
    <row r="13" spans="4:6" x14ac:dyDescent="0.25">
      <c r="D13" s="41" t="s">
        <v>38</v>
      </c>
      <c r="E13" s="46">
        <f>E12</f>
        <v>-36047.786159999996</v>
      </c>
      <c r="F13" s="2" t="s">
        <v>35</v>
      </c>
    </row>
    <row r="14" spans="4:6" x14ac:dyDescent="0.25">
      <c r="D14" s="47" t="s">
        <v>39</v>
      </c>
      <c r="E14" s="48" t="e">
        <f>SUM(#REF!)</f>
        <v>#REF!</v>
      </c>
      <c r="F14" s="2" t="s">
        <v>35</v>
      </c>
    </row>
    <row r="15" spans="4:6" x14ac:dyDescent="0.25">
      <c r="D15" s="49" t="s">
        <v>40</v>
      </c>
      <c r="E15" s="46" t="e">
        <f>E11+E14</f>
        <v>#REF!</v>
      </c>
      <c r="F15" s="2" t="s">
        <v>35</v>
      </c>
    </row>
    <row r="16" spans="4:6" ht="30" x14ac:dyDescent="0.25">
      <c r="D16" s="49" t="s">
        <v>41</v>
      </c>
      <c r="E16" s="50">
        <f>G7*E9</f>
        <v>0</v>
      </c>
      <c r="F16" s="2" t="s">
        <v>35</v>
      </c>
    </row>
    <row r="17" spans="4:6" x14ac:dyDescent="0.25">
      <c r="D17" s="51" t="s">
        <v>42</v>
      </c>
      <c r="E17" s="52" t="e">
        <f>E16-E15</f>
        <v>#REF!</v>
      </c>
      <c r="F17" s="2" t="s">
        <v>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5:R29"/>
  <sheetViews>
    <sheetView zoomScale="85" zoomScaleNormal="85" workbookViewId="0">
      <selection activeCell="I16" sqref="I16"/>
    </sheetView>
  </sheetViews>
  <sheetFormatPr defaultRowHeight="15" x14ac:dyDescent="0.25"/>
  <cols>
    <col min="4" max="4" width="26.7109375" bestFit="1" customWidth="1"/>
    <col min="5" max="5" width="11.28515625" bestFit="1" customWidth="1"/>
  </cols>
  <sheetData>
    <row r="5" spans="2:5" x14ac:dyDescent="0.25">
      <c r="B5" s="20"/>
      <c r="C5" s="20"/>
      <c r="D5" s="20"/>
      <c r="E5" s="21"/>
    </row>
    <row r="6" spans="2:5" x14ac:dyDescent="0.25">
      <c r="B6" s="2"/>
      <c r="C6" s="2"/>
      <c r="D6" s="2"/>
      <c r="E6" s="2"/>
    </row>
    <row r="7" spans="2:5" x14ac:dyDescent="0.25">
      <c r="B7" s="2"/>
      <c r="C7" s="2"/>
      <c r="D7" s="2"/>
      <c r="E7" s="2"/>
    </row>
    <row r="8" spans="2:5" x14ac:dyDescent="0.25">
      <c r="B8" s="2"/>
      <c r="C8" s="2"/>
      <c r="D8" s="2"/>
      <c r="E8" s="2"/>
    </row>
    <row r="9" spans="2:5" x14ac:dyDescent="0.25">
      <c r="B9" s="71"/>
      <c r="C9" s="72"/>
      <c r="D9" s="73"/>
      <c r="E9" s="19"/>
    </row>
    <row r="29" spans="18:18" x14ac:dyDescent="0.25"/>
  </sheetData>
  <mergeCells count="1">
    <mergeCell ref="B9:D9"/>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Building</vt:lpstr>
      <vt:lpstr>FAR</vt:lpstr>
      <vt:lpstr>Land</vt:lpstr>
      <vt:lpstr>Building!Print_Area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Babul</cp:lastModifiedBy>
  <cp:lastPrinted>2022-01-07T08:12:53Z</cp:lastPrinted>
  <dcterms:created xsi:type="dcterms:W3CDTF">2021-09-16T11:33:35Z</dcterms:created>
  <dcterms:modified xsi:type="dcterms:W3CDTF">2022-09-21T12:15:55Z</dcterms:modified>
</cp:coreProperties>
</file>