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aurav Sharma\VIS(2022-23)-PL301-229-429, Mr. Surat Singh Bhandari\"/>
    </mc:Choice>
  </mc:AlternateContent>
  <xr:revisionPtr revIDLastSave="0" documentId="13_ncr:1_{F67B0E91-4F9D-48EA-B96A-52248DDD4DE7}" xr6:coauthVersionLast="47" xr6:coauthVersionMax="47" xr10:uidLastSave="{00000000-0000-0000-0000-000000000000}"/>
  <bookViews>
    <workbookView xWindow="-120" yWindow="-120" windowWidth="21840" windowHeight="13140" xr2:uid="{593A5D98-CC7A-4628-82C3-F32C7FE3F2AA}"/>
  </bookViews>
  <sheets>
    <sheet name="Sheet1" sheetId="1" r:id="rId1"/>
    <sheet name="Sheet2" sheetId="2" r:id="rId2"/>
  </sheets>
  <definedNames>
    <definedName name="_xlnm._FilterDatabase" localSheetId="0" hidden="1">Sheet1!$B$2:$AK$6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1" i="1" l="1"/>
  <c r="W7" i="1"/>
  <c r="V10" i="1"/>
  <c r="V9" i="1"/>
  <c r="U8" i="1"/>
  <c r="X5" i="1"/>
  <c r="R3" i="1"/>
  <c r="Q3" i="1"/>
  <c r="M10" i="2"/>
  <c r="L10" i="2"/>
  <c r="M9" i="2"/>
  <c r="O4" i="1"/>
  <c r="O5" i="1"/>
  <c r="O3" i="1"/>
  <c r="L4" i="1"/>
  <c r="L5" i="1"/>
  <c r="L3" i="1"/>
  <c r="G4" i="1" l="1"/>
  <c r="Q4" i="1" s="1"/>
  <c r="G5" i="1"/>
  <c r="Q5" i="1" s="1"/>
  <c r="G3" i="1"/>
  <c r="Q6" i="1" l="1"/>
  <c r="R5" i="1"/>
  <c r="S5" i="1" s="1"/>
  <c r="U5" i="1" s="1"/>
  <c r="S3" i="1"/>
  <c r="U3" i="1" s="1"/>
  <c r="R4" i="1"/>
  <c r="S4" i="1" s="1"/>
  <c r="U4" i="1" s="1"/>
  <c r="R6" i="1" l="1"/>
  <c r="Q1" i="1"/>
  <c r="R1" i="1"/>
  <c r="U6" i="1" l="1"/>
  <c r="S6" i="1"/>
  <c r="G1" i="1"/>
  <c r="G6" i="1"/>
  <c r="F6" i="1"/>
  <c r="F1" i="1"/>
  <c r="S1" i="1" l="1"/>
  <c r="U1" i="1"/>
</calcChain>
</file>

<file path=xl/sharedStrings.xml><?xml version="1.0" encoding="utf-8"?>
<sst xmlns="http://schemas.openxmlformats.org/spreadsheetml/2006/main" count="28" uniqueCount="26">
  <si>
    <t>Name of the Building</t>
  </si>
  <si>
    <t>No.</t>
  </si>
  <si>
    <t>Description of Building/ Shed (Type of Construction)</t>
  </si>
  <si>
    <t>Covered Area in Sqm.</t>
  </si>
  <si>
    <t>Year of Construction</t>
  </si>
  <si>
    <t>Sr. No.</t>
  </si>
  <si>
    <t>Covered Area in Sq.ft.</t>
  </si>
  <si>
    <t xml:space="preserve">7frr </t>
  </si>
  <si>
    <t>Height (Meter)</t>
  </si>
  <si>
    <t>Height (feet)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</si>
  <si>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</si>
  <si>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</si>
  <si>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</si>
  <si>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</si>
  <si>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</si>
  <si>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</si>
  <si>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</si>
  <si>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
(INR) </t>
  </si>
  <si>
    <t>Depreciated Value
(INR)</t>
  </si>
  <si>
    <t>Discounting Factor</t>
  </si>
  <si>
    <t>Depreciated Replacement Market Value
(INR)</t>
  </si>
  <si>
    <t>Total</t>
  </si>
  <si>
    <t>Ground Floor</t>
  </si>
  <si>
    <t>First Floor</t>
  </si>
  <si>
    <t>Second Floor</t>
  </si>
  <si>
    <t>RCC Roofed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</si>
</sst>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00"/>
    <numFmt numFmtId="165" formatCode="_ * #,##0_ ;_ * \-#,##0_ ;_ * &quot;-&quot;??_ ;_ @_ "/>
    <numFmt numFmtId="169" formatCode="_ * #,##0_ ;_ * \-#,##0_ ;_ * &quot;-&quot;?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43" fontId="0" fillId="0" borderId="0" xfId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9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2" fillId="0" borderId="1" xfId="1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9" fontId="2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3" fontId="5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0560-E902-47AC-BF59-C356C8E56AB0}">
  <dimension ref="B1:AH11"/>
  <sheetViews>
    <sheetView tabSelected="1" workbookViewId="0">
      <pane ySplit="2" topLeftCell="A3" activePane="bottomLeft" state="frozen"/>
      <selection activeCell="B1" sqref="B1"/>
      <selection pane="bottomLeft" activeCell="Y4" sqref="Y4"/>
    </sheetView>
  </sheetViews>
  <sheetFormatPr defaultRowHeight="15" x14ac:dyDescent="0.25"/>
  <cols>
    <col min="1" max="1" width="9.140625" style="4"/>
    <col min="2" max="2" width="9.140625" style="1"/>
    <col min="3" max="3" width="18.5703125" style="5" customWidth="1"/>
    <col min="4" max="4" width="4.140625" style="1" hidden="1" customWidth="1"/>
    <col min="5" max="5" width="26.5703125" style="2" customWidth="1"/>
    <col min="6" max="6" width="12.140625" style="7" hidden="1" customWidth="1"/>
    <col min="7" max="7" width="10.140625" style="7" customWidth="1"/>
    <col min="8" max="8" width="13.7109375" style="1" hidden="1" customWidth="1"/>
    <col min="9" max="9" width="9.5703125" style="4" customWidth="1"/>
    <col min="10" max="10" width="12" style="1" customWidth="1"/>
    <col min="11" max="11" width="9.85546875" style="4" hidden="1" customWidth="1"/>
    <col min="12" max="12" width="10.28515625" style="4" hidden="1" customWidth="1"/>
    <col min="13" max="13" width="11.28515625" style="1" hidden="1" customWidth="1"/>
    <col min="14" max="14" width="9.140625" style="4" hidden="1" customWidth="1"/>
    <col min="15" max="15" width="12.7109375" style="4" hidden="1" customWidth="1"/>
    <col min="16" max="16" width="10.140625" style="8" customWidth="1"/>
    <col min="17" max="17" width="12.85546875" style="4" hidden="1" customWidth="1"/>
    <col min="18" max="18" width="12.42578125" style="8" hidden="1" customWidth="1"/>
    <col min="19" max="19" width="12.7109375" style="8" hidden="1" customWidth="1"/>
    <col min="20" max="20" width="11.140625" style="8" hidden="1" customWidth="1"/>
    <col min="21" max="21" width="13" style="8" customWidth="1"/>
    <col min="22" max="22" width="13.7109375" style="4" bestFit="1" customWidth="1"/>
    <col min="23" max="16384" width="9.140625" style="4"/>
  </cols>
  <sheetData>
    <row r="1" spans="2:34" x14ac:dyDescent="0.25">
      <c r="F1" s="8">
        <f>SUBTOTAL(9,F3:F5)</f>
        <v>273</v>
      </c>
      <c r="G1" s="8">
        <f>SUBTOTAL(9,G3:G5)</f>
        <v>2938.5719999999997</v>
      </c>
      <c r="Q1" s="8">
        <f>SUBTOTAL(9,Q3:Q5)</f>
        <v>3820143.5999999996</v>
      </c>
      <c r="R1" s="8">
        <f>SUBTOTAL(9,R3:R5)</f>
        <v>544370.46299999987</v>
      </c>
      <c r="S1" s="8">
        <f>SUBTOTAL(9,S3:S5)</f>
        <v>3275773.1370000001</v>
      </c>
      <c r="U1" s="8">
        <f>SUBTOTAL(9,U3:U5)</f>
        <v>2784407.1664499999</v>
      </c>
    </row>
    <row r="2" spans="2:34" s="1" customFormat="1" ht="60" x14ac:dyDescent="0.25">
      <c r="B2" s="3" t="s">
        <v>5</v>
      </c>
      <c r="C2" s="3" t="s">
        <v>0</v>
      </c>
      <c r="D2" s="3" t="s">
        <v>1</v>
      </c>
      <c r="E2" s="3" t="s">
        <v>2</v>
      </c>
      <c r="F2" s="6" t="s">
        <v>3</v>
      </c>
      <c r="G2" s="6" t="s">
        <v>6</v>
      </c>
      <c r="H2" s="3" t="s">
        <v>8</v>
      </c>
      <c r="I2" s="3" t="s">
        <v>9</v>
      </c>
      <c r="J2" s="3" t="s">
        <v>4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6" t="s">
        <v>15</v>
      </c>
      <c r="Q2" s="3" t="s">
        <v>16</v>
      </c>
      <c r="R2" s="6" t="s">
        <v>17</v>
      </c>
      <c r="S2" s="6" t="s">
        <v>18</v>
      </c>
      <c r="T2" s="6" t="s">
        <v>19</v>
      </c>
      <c r="U2" s="6" t="s">
        <v>20</v>
      </c>
    </row>
    <row r="3" spans="2:34" x14ac:dyDescent="0.25">
      <c r="B3" s="10">
        <v>1</v>
      </c>
      <c r="C3" s="11" t="s">
        <v>22</v>
      </c>
      <c r="D3" s="10">
        <v>1</v>
      </c>
      <c r="E3" s="22" t="s">
        <v>25</v>
      </c>
      <c r="F3" s="12">
        <v>91</v>
      </c>
      <c r="G3" s="12">
        <f t="shared" ref="G3:G5" si="0">F3*10.764</f>
        <v>979.52399999999989</v>
      </c>
      <c r="H3" s="10"/>
      <c r="I3" s="10">
        <v>10</v>
      </c>
      <c r="J3" s="10">
        <v>2013</v>
      </c>
      <c r="K3" s="10">
        <v>2022</v>
      </c>
      <c r="L3" s="10">
        <f t="shared" ref="L3:L5" si="1">K3-J3</f>
        <v>9</v>
      </c>
      <c r="M3" s="10">
        <v>60</v>
      </c>
      <c r="N3" s="13">
        <v>0.05</v>
      </c>
      <c r="O3" s="14">
        <f t="shared" ref="O3:O5" si="2">(1-N3)/M3</f>
        <v>1.5833333333333331E-2</v>
      </c>
      <c r="P3" s="12">
        <v>1300</v>
      </c>
      <c r="Q3" s="15">
        <f>P3*G3</f>
        <v>1273381.2</v>
      </c>
      <c r="R3" s="15">
        <f>Q3*O3*L3</f>
        <v>181456.82099999997</v>
      </c>
      <c r="S3" s="15">
        <f t="shared" ref="S3:S5" si="3">Q3-R3</f>
        <v>1091924.379</v>
      </c>
      <c r="T3" s="16">
        <v>0.15</v>
      </c>
      <c r="U3" s="15">
        <f>(1-T3)*S3</f>
        <v>928135.72214999993</v>
      </c>
      <c r="AH3" s="4" t="s">
        <v>7</v>
      </c>
    </row>
    <row r="4" spans="2:34" x14ac:dyDescent="0.25">
      <c r="B4" s="10">
        <v>2</v>
      </c>
      <c r="C4" s="11" t="s">
        <v>23</v>
      </c>
      <c r="D4" s="10">
        <v>1</v>
      </c>
      <c r="E4" s="22" t="s">
        <v>25</v>
      </c>
      <c r="F4" s="12">
        <v>91</v>
      </c>
      <c r="G4" s="12">
        <f t="shared" si="0"/>
        <v>979.52399999999989</v>
      </c>
      <c r="H4" s="10"/>
      <c r="I4" s="10">
        <v>10</v>
      </c>
      <c r="J4" s="10">
        <v>2013</v>
      </c>
      <c r="K4" s="10">
        <v>2022</v>
      </c>
      <c r="L4" s="10">
        <f t="shared" si="1"/>
        <v>9</v>
      </c>
      <c r="M4" s="10">
        <v>60</v>
      </c>
      <c r="N4" s="13">
        <v>0.05</v>
      </c>
      <c r="O4" s="14">
        <f t="shared" si="2"/>
        <v>1.5833333333333331E-2</v>
      </c>
      <c r="P4" s="12">
        <v>1300</v>
      </c>
      <c r="Q4" s="15">
        <f t="shared" ref="Q3:Q5" si="4">P4*G4</f>
        <v>1273381.2</v>
      </c>
      <c r="R4" s="15">
        <f t="shared" ref="R3:R5" si="5">Q4*O4*L4</f>
        <v>181456.82099999997</v>
      </c>
      <c r="S4" s="15">
        <f t="shared" si="3"/>
        <v>1091924.379</v>
      </c>
      <c r="T4" s="16">
        <v>0.15</v>
      </c>
      <c r="U4" s="15">
        <f t="shared" ref="U4:U5" si="6">(1-T4)*S4</f>
        <v>928135.72214999993</v>
      </c>
    </row>
    <row r="5" spans="2:34" x14ac:dyDescent="0.25">
      <c r="B5" s="10">
        <v>3</v>
      </c>
      <c r="C5" s="11" t="s">
        <v>24</v>
      </c>
      <c r="D5" s="10">
        <v>2</v>
      </c>
      <c r="E5" s="22" t="s">
        <v>25</v>
      </c>
      <c r="F5" s="12">
        <v>91</v>
      </c>
      <c r="G5" s="12">
        <f t="shared" si="0"/>
        <v>979.52399999999989</v>
      </c>
      <c r="H5" s="10"/>
      <c r="I5" s="10">
        <v>10</v>
      </c>
      <c r="J5" s="10">
        <v>2013</v>
      </c>
      <c r="K5" s="10">
        <v>2022</v>
      </c>
      <c r="L5" s="10">
        <f t="shared" si="1"/>
        <v>9</v>
      </c>
      <c r="M5" s="10">
        <v>60</v>
      </c>
      <c r="N5" s="13">
        <v>0.05</v>
      </c>
      <c r="O5" s="14">
        <f t="shared" si="2"/>
        <v>1.5833333333333331E-2</v>
      </c>
      <c r="P5" s="12">
        <v>1300</v>
      </c>
      <c r="Q5" s="15">
        <f t="shared" si="4"/>
        <v>1273381.2</v>
      </c>
      <c r="R5" s="15">
        <f t="shared" si="5"/>
        <v>181456.82099999997</v>
      </c>
      <c r="S5" s="15">
        <f t="shared" si="3"/>
        <v>1091924.379</v>
      </c>
      <c r="T5" s="16">
        <v>0.15</v>
      </c>
      <c r="U5" s="15">
        <f t="shared" si="6"/>
        <v>928135.72214999993</v>
      </c>
      <c r="X5" s="4">
        <f>9/60</f>
        <v>0.15</v>
      </c>
    </row>
    <row r="6" spans="2:34" x14ac:dyDescent="0.25">
      <c r="B6" s="10"/>
      <c r="C6" s="23" t="s">
        <v>21</v>
      </c>
      <c r="D6" s="23"/>
      <c r="E6" s="23"/>
      <c r="F6" s="18">
        <f>SUM(F3:F5)</f>
        <v>273</v>
      </c>
      <c r="G6" s="18">
        <f>SUM(G3:G5)</f>
        <v>2938.5719999999997</v>
      </c>
      <c r="H6" s="10"/>
      <c r="I6" s="17"/>
      <c r="J6" s="10"/>
      <c r="K6" s="17"/>
      <c r="L6" s="17"/>
      <c r="M6" s="10"/>
      <c r="N6" s="17"/>
      <c r="O6" s="17"/>
      <c r="P6" s="15"/>
      <c r="Q6" s="19">
        <f>SUM(Q3:Q5)</f>
        <v>3820143.5999999996</v>
      </c>
      <c r="R6" s="20">
        <f>SUM(R3:R5)</f>
        <v>544370.46299999987</v>
      </c>
      <c r="S6" s="20">
        <f>SUM(S3:S5)</f>
        <v>3275773.1370000001</v>
      </c>
      <c r="T6" s="21"/>
      <c r="U6" s="20">
        <f>SUM(U3:U5)</f>
        <v>2784407.1664499999</v>
      </c>
    </row>
    <row r="7" spans="2:34" x14ac:dyDescent="0.25">
      <c r="U7" s="8">
        <v>6270000</v>
      </c>
      <c r="V7" s="26">
        <v>1254000</v>
      </c>
      <c r="W7" s="25">
        <f>V7/U7</f>
        <v>0.2</v>
      </c>
    </row>
    <row r="8" spans="2:34" x14ac:dyDescent="0.25">
      <c r="U8" s="8">
        <f>SUM(U6:U7)</f>
        <v>9054407.1664499994</v>
      </c>
      <c r="V8" s="8">
        <v>9050000</v>
      </c>
    </row>
    <row r="9" spans="2:34" x14ac:dyDescent="0.25">
      <c r="V9" s="24">
        <f>V8*0.8</f>
        <v>7240000</v>
      </c>
    </row>
    <row r="10" spans="2:34" x14ac:dyDescent="0.25">
      <c r="V10" s="24">
        <f>V8*0.7</f>
        <v>6335000</v>
      </c>
    </row>
    <row r="11" spans="2:34" x14ac:dyDescent="0.25">
      <c r="U11" s="8">
        <f>U6*80%</f>
        <v>2227525.7331599998</v>
      </c>
    </row>
  </sheetData>
  <mergeCells count="1">
    <mergeCell ref="C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54A1-14F8-4880-A9A9-F1D80AE2AF6C}">
  <dimension ref="L9:N10"/>
  <sheetViews>
    <sheetView workbookViewId="0">
      <selection activeCell="M10" sqref="M10"/>
    </sheetView>
  </sheetViews>
  <sheetFormatPr defaultRowHeight="15" x14ac:dyDescent="0.25"/>
  <cols>
    <col min="12" max="12" width="4" bestFit="1" customWidth="1"/>
  </cols>
  <sheetData>
    <row r="9" spans="12:14" x14ac:dyDescent="0.25">
      <c r="L9">
        <v>100</v>
      </c>
      <c r="M9">
        <f>L9*10.764</f>
        <v>1076.3999999999999</v>
      </c>
      <c r="N9">
        <v>5000</v>
      </c>
    </row>
    <row r="10" spans="12:14" x14ac:dyDescent="0.25">
      <c r="L10">
        <f>N9/L9</f>
        <v>50</v>
      </c>
      <c r="M10" s="9">
        <f>N9/M9</f>
        <v>4.6451133407655156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Malhotra</dc:creator>
  <cp:lastModifiedBy>Gaurav Sharma</cp:lastModifiedBy>
  <dcterms:created xsi:type="dcterms:W3CDTF">2022-07-19T06:23:27Z</dcterms:created>
  <dcterms:modified xsi:type="dcterms:W3CDTF">2022-09-08T07:34:41Z</dcterms:modified>
</cp:coreProperties>
</file>