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Gaurav Sharma\Files for Review\VIS(2022-23)-PL303-231-431\VIS(2022-23)-PL303-231-431\PreparerReport\"/>
    </mc:Choice>
  </mc:AlternateContent>
  <bookViews>
    <workbookView xWindow="0" yWindow="0" windowWidth="20490" windowHeight="7755" activeTab="1"/>
  </bookViews>
  <sheets>
    <sheet name="summary" sheetId="2" r:id="rId1"/>
    <sheet name="Working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x14">'[1]Summary Sheets'!$W$534:$AG$568</definedName>
    <definedName name="____x15">'[2]ITB COST'!$W$2:$AG$42</definedName>
    <definedName name="____x17">'[2]ITB COST'!$W$46:$AG$86</definedName>
    <definedName name="___INDEX_SHEET___ASAP_Utilities">#REF!</definedName>
    <definedName name="___x14">'[1]Summary Sheets'!$W$534:$AG$568</definedName>
    <definedName name="___x15">'[2]ITB COST'!$W$2:$AG$42</definedName>
    <definedName name="___x17">'[2]ITB COST'!$W$46:$AG$86</definedName>
    <definedName name="__x14">'[1]Summary Sheets'!$W$534:$AG$568</definedName>
    <definedName name="__x15">'[2]ITB COST'!$W$2:$AG$42</definedName>
    <definedName name="__x17">'[2]ITB COST'!$W$46:$AG$86</definedName>
    <definedName name="_1_97">'[3]97'!$A$1:$AF$2</definedName>
    <definedName name="_1000A01">#N/A</definedName>
    <definedName name="_97">'[4]97'!$A$1:$AF$2</definedName>
    <definedName name="_xlnm._FilterDatabase" localSheetId="1" hidden="1">Working!$B$6:$P$37</definedName>
    <definedName name="_Order2" hidden="1">255</definedName>
    <definedName name="_PRINT_VALO">'[5]Process Piping'!#REF!</definedName>
    <definedName name="_PRINT_WELD">'[5]Process Piping'!#REF!</definedName>
    <definedName name="_x14">'[1]Summary Sheets'!$W$534:$AG$568</definedName>
    <definedName name="_x15">'[2]ITB COST'!$W$2:$AG$42</definedName>
    <definedName name="_x17">'[2]ITB COST'!$W$46:$AG$86</definedName>
    <definedName name="a">'[5]Process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BCVAL_07">[6]Curves!$B$58:$J$69</definedName>
    <definedName name="ABCVAL_09">[6]Curves!$E$112:$L$123</definedName>
    <definedName name="ABCVAL_11">[6]Curves!$B$166:$J$177</definedName>
    <definedName name="acb">#REF!</definedName>
    <definedName name="AIRC">[6]Heads!$B$47:$W$49</definedName>
    <definedName name="ALPJYOU">#N/A</definedName>
    <definedName name="ALPTOI">#N/A</definedName>
    <definedName name="BASE">[6]Dbase!$B$485</definedName>
    <definedName name="BOIL">[6]Heads!$B$15:$W$17</definedName>
    <definedName name="CAMBIO_2">[6]Note!$H$50</definedName>
    <definedName name="CATJYOU">#N/A</definedName>
    <definedName name="CATREC">#N/A</definedName>
    <definedName name="CATSYU">#N/A</definedName>
    <definedName name="CB_EXCH">[6]Note!$C$81</definedName>
    <definedName name="CB_INPUT_1">[6]Dbase!$AZ$4:$AZ$7</definedName>
    <definedName name="CB_INPUT_2">[6]Note!$C$84:$C$86</definedName>
    <definedName name="CB_LINK_1">[6]Dbase!$BB$3</definedName>
    <definedName name="CB_LINK_2">[6]Note!$C$79</definedName>
    <definedName name="COD_SEL">'[6]Page 2'!$BL$12</definedName>
    <definedName name="COD_TOT">'[6]Page 2'!$BL$59</definedName>
    <definedName name="Code_02_101">'[7]Code 02'!$L$14</definedName>
    <definedName name="Code_02_103">'[7]Code 02'!$L$24</definedName>
    <definedName name="Code_02_211">'[7]Code 02'!$L$44</definedName>
    <definedName name="Code_02_231">'[7]Code 02'!$L$52</definedName>
    <definedName name="Code_02_241">'[7]Code 02'!$L$59</definedName>
    <definedName name="Code_02_251">'[7]Code 02'!$L$75</definedName>
    <definedName name="Code_03_131">'[7]Code 03'!$L$25</definedName>
    <definedName name="Code_03_201">'[7]Code 03'!$L$63</definedName>
    <definedName name="Code_03_231">'[7]Code 03'!$L$83</definedName>
    <definedName name="Code_03_401">'[7]Code 03'!$L$96</definedName>
    <definedName name="Code_03_411">'[7]Code 03'!$L$105</definedName>
    <definedName name="Code_03_503">'[7]Code 03'!$L$113</definedName>
    <definedName name="Code_03_601">'[7]Code 03'!$L$128</definedName>
    <definedName name="Code_03_711">'[7]Code 03'!$L$152</definedName>
    <definedName name="Code_03_721">'[7]Code 03'!$L$167</definedName>
    <definedName name="Code_03_731">'[7]Code 03'!$L$181</definedName>
    <definedName name="Code_04_101">'[7]Code 04'!$L$13</definedName>
    <definedName name="Code_04_102">'[7]Code 04'!$L$21</definedName>
    <definedName name="Code_04_151">'[7]Code 04'!$L$27</definedName>
    <definedName name="Code_04_205">'[7]Code 04'!$L$35</definedName>
    <definedName name="Code_04_307">'[7]Code 04'!$L$43</definedName>
    <definedName name="Code_04_309">'[7]Code 04'!$L$51</definedName>
    <definedName name="Code_04_341">'[7]Code 04'!$L$60</definedName>
    <definedName name="Code_04_401">'[7]Code 04'!$L$78</definedName>
    <definedName name="Code_04_451">'[7]Code 04'!$L$96</definedName>
    <definedName name="Code_04_501">'[7]Code 04'!$L$104</definedName>
    <definedName name="Code_04_601">'[7]Code 04'!$L$113</definedName>
    <definedName name="Code_04_740">'[7]Code 04'!$L$120</definedName>
    <definedName name="Code_04_743">'[7]Code 04'!$L$129</definedName>
    <definedName name="Code_04_751">'[7]Code 04'!$L$136</definedName>
    <definedName name="Code_05_120">'[7]Code 05'!$L$12</definedName>
    <definedName name="Code_05_130">'[7]Code 05'!$L$18</definedName>
    <definedName name="Code_05_140">'[7]Code 05'!$L$24</definedName>
    <definedName name="Code_05_160">'[7]Code 05'!$L$37</definedName>
    <definedName name="Code_05_201">'[7]Code 05'!$L$98</definedName>
    <definedName name="Code_05_270">'[7]Code 05'!$L$103</definedName>
    <definedName name="Code_05_301">'[7]Code 05'!$L$257</definedName>
    <definedName name="Code_05_400">'[7]Code 05'!$L$293</definedName>
    <definedName name="Code_05_611">'[7]Code 05'!$L$299</definedName>
    <definedName name="Code_05_620">'[7]Code 05'!$L$307</definedName>
    <definedName name="Code_06_100">'[7]Code 06'!$L$18</definedName>
    <definedName name="Code_06_200">'[7]Code 06'!$L$66</definedName>
    <definedName name="Code_06_211">'[7]Code 06'!$L$124</definedName>
    <definedName name="Code_06_301">'[7]Code 06'!$L$156</definedName>
    <definedName name="Code_06_410">'[7]Code 06'!$L$163</definedName>
    <definedName name="Code_06_500">'[7]Code 06'!$L$176</definedName>
    <definedName name="Code_06_651">'[7]Code 06'!$L$186</definedName>
    <definedName name="Code_06_800">'[7]Code 06'!$L$192</definedName>
    <definedName name="Code_07_400">'[7]Code 07'!$L$26</definedName>
    <definedName name="Code_07_402">'[7]Code 07'!$L$32</definedName>
    <definedName name="Code_09_101">'[7]Code 09'!$L$15</definedName>
    <definedName name="Code_09_201">'[7]Code 09'!$L$24</definedName>
    <definedName name="Code_09_205">'[7]Code 09'!$L$31</definedName>
    <definedName name="Code_09_311">'[7]Code 09'!$L$38</definedName>
    <definedName name="Code_09_331">'[7]Code 09'!$L$46</definedName>
    <definedName name="Code_09_401">'[7]Code 09'!$L$53</definedName>
    <definedName name="Code_09_601">'[7]Code 09'!$L$59</definedName>
    <definedName name="Code_09_701">'[7]Code 09'!$L$65</definedName>
    <definedName name="COL_7S">[6]Dbase!$AI$5</definedName>
    <definedName name="COL_7T">[6]Dbase!$AI$6</definedName>
    <definedName name="_xlnm.Criteria">[8]SILICATE!#REF!</definedName>
    <definedName name="CS_02">'[6]Page 2'!$BL$14</definedName>
    <definedName name="CS_03">'[6]Page 2'!$BL$15</definedName>
    <definedName name="CS_04">'[6]Page 2'!$BL$16</definedName>
    <definedName name="CS_05">'[6]Page 2'!$BL$17</definedName>
    <definedName name="CS_06">'[6]Page 2'!$BL$18</definedName>
    <definedName name="CS_07">'[6]Page 2'!$BL$19</definedName>
    <definedName name="CS_08">'[6]Page 2'!$BL$20</definedName>
    <definedName name="CS_09">'[6]Page 2'!$BL$21</definedName>
    <definedName name="CS_10">'[6]Page 2'!$BL$22</definedName>
    <definedName name="CS_11">'[6]Page 2'!$BL$23</definedName>
    <definedName name="CS_12">'[6]Page 2'!$BL$24</definedName>
    <definedName name="CS_13">'[6]Page 2'!$BL$25</definedName>
    <definedName name="CS_14">'[6]Page 2'!$BL$26</definedName>
    <definedName name="CS_15">'[6]Page 2'!$BL$27</definedName>
    <definedName name="CS_16">'[6]Page 2'!$BL$28</definedName>
    <definedName name="CS_17">'[6]Page 2'!$BL$29</definedName>
    <definedName name="CS_18">'[6]Page 2'!$BL$30</definedName>
    <definedName name="CS_19">'[6]Page 2'!$BL$31</definedName>
    <definedName name="CS_20">'[6]Page 2'!$BL$32</definedName>
    <definedName name="CS_21">'[6]Page 2'!$BL$33</definedName>
    <definedName name="CS_22">'[6]Page 2'!$BL$34</definedName>
    <definedName name="CS_23">'[6]Page 2'!$BL$35</definedName>
    <definedName name="CS_24">'[6]Page 2'!$BL$36</definedName>
    <definedName name="CS_25">'[6]Page 2'!$BL$37</definedName>
    <definedName name="CS_26">'[6]Page 2'!$BL$38</definedName>
    <definedName name="CS_27">'[6]Page 2'!$BL$39</definedName>
    <definedName name="CS_28">'[6]Page 2'!$BL$40</definedName>
    <definedName name="CS_29">'[6]Page 2'!$BL$41</definedName>
    <definedName name="CS_30">'[6]Page 2'!$BL$42</definedName>
    <definedName name="CS_31">'[6]Page 2'!$BL$43</definedName>
    <definedName name="CS_32">'[6]Page 2'!$BL$44</definedName>
    <definedName name="CS_33">'[6]Page 2'!$BL$45</definedName>
    <definedName name="CS_34">'[6]Page 2'!$BL$46</definedName>
    <definedName name="CS_35">'[6]Page 2'!$BL$47</definedName>
    <definedName name="CS_36">'[6]Page 2'!$BL$48</definedName>
    <definedName name="CS_37">'[6]Page 2'!$BL$49</definedName>
    <definedName name="CS_38">'[6]Page 2'!$BL$50</definedName>
    <definedName name="CS_39">'[6]Page 2'!$BL$51</definedName>
    <definedName name="CS_40">'[6]Page 2'!$BL$52</definedName>
    <definedName name="CS_41">'[6]Page 2'!$BL$53</definedName>
    <definedName name="CS_42">'[6]Page 2'!$BL$54</definedName>
    <definedName name="CS_43">'[6]Page 2'!$BL$55</definedName>
    <definedName name="CS_44">'[6]Page 2'!$BL$56</definedName>
    <definedName name="CS_45">'[6]Page 2'!$BL$57</definedName>
    <definedName name="CURVA">[6]Tables!$C$32</definedName>
    <definedName name="CYCLE___LVL_1____DOCK">'[9]Summary Sheets'!$L$762:$V$796</definedName>
    <definedName name="CYCLE___LVL_1____NFGP">'[10]ITB COST'!$L$398:$V$438</definedName>
    <definedName name="CYCLE___LVL_1____OFFSITES">'[9]Summary Sheets'!$L$572:$V$606</definedName>
    <definedName name="CYCLE___LVL_1____PIPELINE">'[10]ITB COST'!$L$574:$V$614</definedName>
    <definedName name="CYCLE___LVL_1____TANK">'[10]ITB COST'!$L$706:$V$746</definedName>
    <definedName name="CYCLE___LVL_1_DKADU">'[10]ITB COST'!$L$2:$V$42</definedName>
    <definedName name="CYCLE___LVL_1_ETHYLENE">'[9]Summary Sheets'!$L$2:$V$36</definedName>
    <definedName name="CYCLE___LVL_1_NGL4">'[10]ITB COST'!$L$178:$V$218</definedName>
    <definedName name="CYCLE___LVL_1_POLYETHYLENE">'[9]Summary Sheets'!$L$192:$V$226</definedName>
    <definedName name="CYCLE_LVL_1_PGM">'[10]ITB COST'!$L$881:$V$922</definedName>
    <definedName name="D">'[11]A1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[12]!DataFilter</definedName>
    <definedName name="DataSort">[12]!DataSort</definedName>
    <definedName name="_xlnm.Extract">[8]SILICATE!#REF!</definedName>
    <definedName name="FITE">[6]Dbase!$AN$5</definedName>
    <definedName name="FLAR">[6]Heads!$B$23:$W$25</definedName>
    <definedName name="FOCO">[6]Dbase!$B$475</definedName>
    <definedName name="FOCO_1">[6]Heads!$B$129:$AZ$129</definedName>
    <definedName name="FOCO_10">[6]Heads!$B$147:$AZ$147</definedName>
    <definedName name="FOCO_11">[6]Heads!$B$149:$BD$149</definedName>
    <definedName name="FOCO_12">[6]Heads!$B$151:$AZ$151</definedName>
    <definedName name="FOCO_13">[6]Heads!$B$153:$AZ$153</definedName>
    <definedName name="FOCO_14">[6]Heads!$B$155:$AZ$155</definedName>
    <definedName name="FOCO_15">[6]Heads!$B$157:$AZ$157</definedName>
    <definedName name="FOCO_16">[6]Heads!$B$159:$AZ$159</definedName>
    <definedName name="FOCO_17">[6]Heads!$B$161:$AZ$161</definedName>
    <definedName name="FOCO_18">[6]Heads!$B$163:$AZ$163</definedName>
    <definedName name="FOCO_19">[6]Heads!$B$165:$AZ$165</definedName>
    <definedName name="FOCO_2">[6]Heads!$B$131:$AZ$131</definedName>
    <definedName name="FOCO_3">[6]Heads!$B$133:$AZ$133</definedName>
    <definedName name="FOCO_4">[6]Heads!$B$135:$AZ$135</definedName>
    <definedName name="FOCO_5">[6]Heads!$B$137:$AZ$137</definedName>
    <definedName name="FOCO_6">[6]Heads!$B$139:$BD$139</definedName>
    <definedName name="FOCO_7">[6]Heads!$B$141:$BD$141</definedName>
    <definedName name="FOCO_8">[6]Heads!$B$143:$AZ$143</definedName>
    <definedName name="FOCO_9">[6]Heads!$B$145:$AZ$145</definedName>
    <definedName name="GMI_ANA_START_M">'[5]Process Piping'!#REF!</definedName>
    <definedName name="GMI_ANA_TITRE">'[5]Process Piping'!#REF!</definedName>
    <definedName name="GMI_GRP_ROW">'[5]Process Piping'!#REF!</definedName>
    <definedName name="GMI_QRY_ROW">'[5]Process Piping'!#REF!</definedName>
    <definedName name="GMINI">'[5]Process Piping'!#REF!</definedName>
    <definedName name="GoBack">[12]KLHT!GoBack</definedName>
    <definedName name="IMP04_A10">[6]Curves!$G$13</definedName>
    <definedName name="IMP04_A11">[6]Curves!$G$14</definedName>
    <definedName name="IMP04_A12">[6]Curves!$G$15</definedName>
    <definedName name="IMP04_A2">[6]Curves!$G$5</definedName>
    <definedName name="IMP04_A3">[6]Curves!$G$6</definedName>
    <definedName name="IMP04_A4">[6]Curves!$G$7</definedName>
    <definedName name="IMP04_A5">[6]Curves!$G$8</definedName>
    <definedName name="IMP04_A6">[6]Curves!$G$9</definedName>
    <definedName name="IMP04_A7">[6]Curves!$G$10</definedName>
    <definedName name="IMP04_A8">[6]Curves!$G$11</definedName>
    <definedName name="IMP04_A9">[6]Curves!$G$12</definedName>
    <definedName name="IMP04_B1">[6]Curves!$H$4</definedName>
    <definedName name="IMP04_B10">[6]Curves!$H$13</definedName>
    <definedName name="IMP04_B11">[6]Curves!$H$14</definedName>
    <definedName name="IMP04_B12">[6]Curves!$H$15</definedName>
    <definedName name="IMP04_B2">[6]Curves!$H$5</definedName>
    <definedName name="IMP04_B3">[6]Curves!$H$6</definedName>
    <definedName name="IMP04_B4">[6]Curves!$H$7</definedName>
    <definedName name="IMP04_B5">[6]Curves!$H$8</definedName>
    <definedName name="IMP04_B6">[6]Curves!$H$9</definedName>
    <definedName name="IMP04_B7">[6]Curves!$H$10</definedName>
    <definedName name="IMP04_B8">[6]Curves!$H$11</definedName>
    <definedName name="IMP04_B9">[6]Curves!$H$12</definedName>
    <definedName name="IMP04_C1">[6]Curves!$I$4</definedName>
    <definedName name="IMP04_C10">[6]Curves!$I$13</definedName>
    <definedName name="IMP04_C11">[6]Curves!$I$14</definedName>
    <definedName name="IMP04_C12">[6]Curves!$I$15</definedName>
    <definedName name="IMP04_C2">[6]Curves!$I$5</definedName>
    <definedName name="IMP04_C3">[6]Curves!$I$6</definedName>
    <definedName name="IMP04_C4">[6]Curves!$I$7</definedName>
    <definedName name="IMP04_C5">[6]Curves!$I$8</definedName>
    <definedName name="IMP04_C6">[6]Curves!$I$9</definedName>
    <definedName name="IMP04_C7">[6]Curves!$I$10</definedName>
    <definedName name="IMP04_C8">[6]Curves!$I$11</definedName>
    <definedName name="IMP04_C9">[6]Curves!$I$12</definedName>
    <definedName name="IMP04_D1">[6]Curves!$D$4</definedName>
    <definedName name="IMP04_D10">[6]Curves!$D$13</definedName>
    <definedName name="IMP04_D11">[6]Curves!$D$14</definedName>
    <definedName name="IMP04_D12">[6]Curves!$D$15</definedName>
    <definedName name="IMP04_D2">[6]Curves!$D$5</definedName>
    <definedName name="IMP04_D3">[6]Curves!$D$6</definedName>
    <definedName name="IMP04_D4">[6]Curves!$D$7</definedName>
    <definedName name="IMP04_D5">[6]Curves!$D$8</definedName>
    <definedName name="IMP04_D6">[6]Curves!$D$9</definedName>
    <definedName name="IMP04_D7">[6]Curves!$D$10</definedName>
    <definedName name="IMP04_D8">[6]Curves!$D$11</definedName>
    <definedName name="IMP04_D9">[6]Curves!$D$12</definedName>
    <definedName name="IMP04_F1">[6]Curves!$A$17</definedName>
    <definedName name="IMP04_F10">[6]Curves!$A$35</definedName>
    <definedName name="IMP04_F11">[6]Curves!$A$37</definedName>
    <definedName name="IMP04_F12">[6]Curves!$A$39</definedName>
    <definedName name="IMP04_F2">[6]Curves!$A$19</definedName>
    <definedName name="IMP04_F3">[6]Curves!$A$21</definedName>
    <definedName name="IMP04_F4">[6]Curves!$A$23</definedName>
    <definedName name="IMP04_F5">[6]Curves!$A$25</definedName>
    <definedName name="IMP04_F6">[6]Curves!$A$27</definedName>
    <definedName name="IMP04_F7">[6]Curves!$A$29</definedName>
    <definedName name="IMP04_F8">[6]Curves!$A$31</definedName>
    <definedName name="IMP04_F9">[6]Curves!$A$33</definedName>
    <definedName name="IMP07_A1">[6]Curves!$G$58</definedName>
    <definedName name="IMP07_A10">[6]Curves!$G$67</definedName>
    <definedName name="IMP07_A11">[6]Curves!$G$68</definedName>
    <definedName name="IMP07_A12">[6]Curves!$G$69</definedName>
    <definedName name="IMP07_A2">[6]Curves!$G$59</definedName>
    <definedName name="IMP07_A3">[6]Curves!$G$60</definedName>
    <definedName name="IMP07_A4">[6]Curves!$G$61</definedName>
    <definedName name="IMP07_A5">[6]Curves!$G$62</definedName>
    <definedName name="IMP07_A6">[6]Curves!$G$63</definedName>
    <definedName name="IMP07_A7">[6]Curves!$G$64</definedName>
    <definedName name="IMP07_A8">[6]Curves!$G$65</definedName>
    <definedName name="IMP07_A9">[6]Curves!$G$66</definedName>
    <definedName name="IMP07_B1">[6]Curves!$H$58</definedName>
    <definedName name="IMP07_B10">[6]Curves!$H$67</definedName>
    <definedName name="IMP07_B11">[6]Curves!$H$68</definedName>
    <definedName name="IMP07_B12">[6]Curves!$H$69</definedName>
    <definedName name="IMP07_B2">[6]Curves!$H$59</definedName>
    <definedName name="IMP07_B3">[6]Curves!$H$60</definedName>
    <definedName name="IMP07_B4">[6]Curves!$H$61</definedName>
    <definedName name="IMP07_B5">[6]Curves!$H$62</definedName>
    <definedName name="IMP07_B6">[6]Curves!$H$63</definedName>
    <definedName name="IMP07_B7">[6]Curves!$H$64</definedName>
    <definedName name="IMP07_B8">[6]Curves!$H$65</definedName>
    <definedName name="IMP07_B9">[6]Curves!$H$66</definedName>
    <definedName name="IMP07_C1">[6]Curves!$I$58</definedName>
    <definedName name="IMP07_C10">[6]Curves!$I$67</definedName>
    <definedName name="IMP07_C11">[6]Curves!$I$68</definedName>
    <definedName name="IMP07_C12">[6]Curves!$I$69</definedName>
    <definedName name="IMP07_C2">[6]Curves!$I$59</definedName>
    <definedName name="IMP07_C3">[6]Curves!$I$60</definedName>
    <definedName name="IMP07_C4">[6]Curves!$I$61</definedName>
    <definedName name="IMP07_C5">[6]Curves!$I$62</definedName>
    <definedName name="IMP07_C6">[6]Curves!$I$63</definedName>
    <definedName name="IMP07_C7">[6]Curves!$I$64</definedName>
    <definedName name="IMP07_C8">[6]Curves!$I$65</definedName>
    <definedName name="IMP07_C9">[6]Curves!$I$66</definedName>
    <definedName name="IMP07_D1">[6]Curves!$D$58</definedName>
    <definedName name="IMP07_D10">[6]Curves!$D$67</definedName>
    <definedName name="IMP07_D11">[6]Curves!$D$68</definedName>
    <definedName name="IMP07_D12">[6]Curves!$D$69</definedName>
    <definedName name="IMP07_D2">[6]Curves!$D$59</definedName>
    <definedName name="IMP07_D3">[6]Curves!$D$60</definedName>
    <definedName name="IMP07_D4">[6]Curves!$D$61</definedName>
    <definedName name="IMP07_D5">[6]Curves!$D$62</definedName>
    <definedName name="IMP07_D6">[6]Curves!$D$63</definedName>
    <definedName name="IMP07_D7">[6]Curves!$D$64</definedName>
    <definedName name="IMP07_D8">[6]Curves!$D$65</definedName>
    <definedName name="IMP07_D9">[6]Curves!$D$66</definedName>
    <definedName name="IMP07_F1">[6]Curves!$A$71</definedName>
    <definedName name="IMP07_F10">[6]Curves!$A$89</definedName>
    <definedName name="IMP07_F11">[6]Curves!$A$91</definedName>
    <definedName name="IMP07_F12">[6]Curves!$A$93</definedName>
    <definedName name="IMP07_F2">[6]Curves!$A$73</definedName>
    <definedName name="IMP07_F3">[6]Curves!$A$75</definedName>
    <definedName name="IMP07_F4">[6]Curves!$A$77</definedName>
    <definedName name="IMP07_F5">[6]Curves!$A$79</definedName>
    <definedName name="IMP07_F6">[6]Curves!$A$81</definedName>
    <definedName name="IMP07_F7">[6]Curves!$A$83</definedName>
    <definedName name="IMP07_F8">[6]Curves!$A$85</definedName>
    <definedName name="IMP07_F9">[6]Curves!$A$87</definedName>
    <definedName name="IMP09_A1">[6]Curves!$I$112</definedName>
    <definedName name="IMP09_A10">[6]Curves!$I$121</definedName>
    <definedName name="IMP09_A11">[6]Curves!$I$122</definedName>
    <definedName name="IMP09_A12">[6]Curves!$I$123</definedName>
    <definedName name="IMP09_A2">[6]Curves!$I$113</definedName>
    <definedName name="IMP09_A3">[6]Curves!$I$114</definedName>
    <definedName name="IMP09_A4">[6]Curves!$I$115</definedName>
    <definedName name="IMP09_A5">[6]Curves!$I$116</definedName>
    <definedName name="IMP09_A6">[6]Curves!$I$117</definedName>
    <definedName name="IMP09_A7">[6]Curves!$I$118</definedName>
    <definedName name="IMP09_A8">[6]Curves!$I$119</definedName>
    <definedName name="IMP09_A9">[6]Curves!$I$120</definedName>
    <definedName name="IMP09_B1">[6]Curves!$J$112</definedName>
    <definedName name="IMP09_B10">[6]Curves!$J$121</definedName>
    <definedName name="IMP09_B11">[6]Curves!$J$122</definedName>
    <definedName name="IMP09_B12">[6]Curves!$J$123</definedName>
    <definedName name="IMP09_B2">[6]Curves!$J$113</definedName>
    <definedName name="IMP09_B3">[6]Curves!$J$114</definedName>
    <definedName name="IMP09_B4">[6]Curves!$J$115</definedName>
    <definedName name="IMP09_B5">[6]Curves!$J$116</definedName>
    <definedName name="IMP09_B6">[6]Curves!$J$117</definedName>
    <definedName name="IMP09_B7">[6]Curves!$J$118</definedName>
    <definedName name="IMP09_B8">[6]Curves!$J$119</definedName>
    <definedName name="IMP09_B9">[6]Curves!$J$120</definedName>
    <definedName name="IMP09_C1">[6]Curves!$K$112</definedName>
    <definedName name="IMP09_C10">[6]Curves!$K$121</definedName>
    <definedName name="IMP09_C11">[6]Curves!$K$122</definedName>
    <definedName name="IMP09_C12">[6]Curves!$K$123</definedName>
    <definedName name="IMP09_C2">[6]Curves!$K$113</definedName>
    <definedName name="IMP09_C3">[6]Curves!$K$114</definedName>
    <definedName name="IMP09_C4">[6]Curves!$K$115</definedName>
    <definedName name="IMP09_C5">[6]Curves!$K$116</definedName>
    <definedName name="IMP09_C6">[6]Curves!$K$117</definedName>
    <definedName name="IMP09_C7">[6]Curves!$K$118</definedName>
    <definedName name="IMP09_C8">[6]Curves!$K$119</definedName>
    <definedName name="IMP09_C9">[6]Curves!$K$120</definedName>
    <definedName name="IMP09_D1">[6]Curves!$F$112</definedName>
    <definedName name="IMP09_D10">[6]Curves!$F$121</definedName>
    <definedName name="IMP09_D11">[6]Curves!$F$122</definedName>
    <definedName name="IMP09_D12">[6]Curves!$F$123</definedName>
    <definedName name="IMP09_D2">[6]Curves!$F$113</definedName>
    <definedName name="IMP09_D3">[6]Curves!$F$114</definedName>
    <definedName name="IMP09_D4">[6]Curves!$F$115</definedName>
    <definedName name="IMP09_D5">[6]Curves!$F$116</definedName>
    <definedName name="IMP09_D6">[6]Curves!$F$117</definedName>
    <definedName name="IMP09_D7">[6]Curves!$F$118</definedName>
    <definedName name="IMP09_D8">[6]Curves!$F$119</definedName>
    <definedName name="IMP09_D9">[6]Curves!$F$120</definedName>
    <definedName name="IMP09_F1">[6]Curves!$A$125</definedName>
    <definedName name="IMP09_F10">[6]Curves!$A$143</definedName>
    <definedName name="IMP09_F11">[6]Curves!$A$145</definedName>
    <definedName name="IMP09_F12">[6]Curves!$A$147</definedName>
    <definedName name="IMP09_F2">[6]Curves!$A$127</definedName>
    <definedName name="IMP09_F3">[6]Curves!$A$129</definedName>
    <definedName name="IMP09_F4">[6]Curves!$A$131</definedName>
    <definedName name="IMP09_F5">[6]Curves!$A$133</definedName>
    <definedName name="IMP09_F6">[6]Curves!$A$135</definedName>
    <definedName name="IMP09_F7">[6]Curves!$A$137</definedName>
    <definedName name="IMP09_F8">[6]Curves!$A$139</definedName>
    <definedName name="IMP09_F9">[6]Curves!$A$141</definedName>
    <definedName name="IMP11_A1">[6]Curves!$G$166</definedName>
    <definedName name="IMP11_A10">[6]Curves!$G$175</definedName>
    <definedName name="IMP11_A11">[6]Curves!$G$176</definedName>
    <definedName name="IMP11_A12">[6]Curves!$G$177</definedName>
    <definedName name="IMP11_A2">[6]Curves!$G$167</definedName>
    <definedName name="IMP11_A3">[6]Curves!$G$168</definedName>
    <definedName name="IMP11_A4">[6]Curves!$G$169</definedName>
    <definedName name="IMP11_A5">[6]Curves!$G$170</definedName>
    <definedName name="IMP11_A6">[6]Curves!$G$171</definedName>
    <definedName name="IMP11_A7">[6]Curves!$G$172</definedName>
    <definedName name="IMP11_A8">[6]Curves!$G$173</definedName>
    <definedName name="IMP11_A9">[6]Curves!$G$174</definedName>
    <definedName name="IMP11_B1">[6]Curves!$H$166</definedName>
    <definedName name="IMP11_B10">[6]Curves!$H$175</definedName>
    <definedName name="IMP11_B11">[6]Curves!$H$176</definedName>
    <definedName name="IMP11_B12">[6]Curves!$H$177</definedName>
    <definedName name="IMP11_B2">[6]Curves!$H$167</definedName>
    <definedName name="IMP11_B3">[6]Curves!$H$168</definedName>
    <definedName name="IMP11_B4">[6]Curves!$H$169</definedName>
    <definedName name="IMP11_B5">[6]Curves!$H$170</definedName>
    <definedName name="IMP11_B6">[6]Curves!$H$171</definedName>
    <definedName name="IMP11_B7">[6]Curves!$H$172</definedName>
    <definedName name="IMP11_B8">[6]Curves!$H$173</definedName>
    <definedName name="IMP11_B9">[6]Curves!$H$174</definedName>
    <definedName name="IMP11_C1">[6]Curves!$I$166</definedName>
    <definedName name="IMP11_C10">[6]Curves!$I$175</definedName>
    <definedName name="IMP11_C11">[6]Curves!$I$176</definedName>
    <definedName name="IMP11_C12">[6]Curves!$I$177</definedName>
    <definedName name="IMP11_C2">[6]Curves!$I$167</definedName>
    <definedName name="IMP11_C3">[6]Curves!$I$168</definedName>
    <definedName name="IMP11_C4">[6]Curves!$I$169</definedName>
    <definedName name="IMP11_C5">[6]Curves!$I$170</definedName>
    <definedName name="IMP11_C6">[6]Curves!$I$171</definedName>
    <definedName name="IMP11_C7">[6]Curves!$I$172</definedName>
    <definedName name="IMP11_C8">[6]Curves!$I$173</definedName>
    <definedName name="IMP11_C9">[6]Curves!$I$174</definedName>
    <definedName name="IMP11_D1">[6]Curves!$D$166</definedName>
    <definedName name="IMP11_D10">[6]Curves!$D$175</definedName>
    <definedName name="IMP11_D11">[6]Curves!$D$176</definedName>
    <definedName name="IMP11_D12">[6]Curves!$D$177</definedName>
    <definedName name="IMP11_D2">[6]Curves!$D$167</definedName>
    <definedName name="IMP11_D3">[6]Curves!$D$168</definedName>
    <definedName name="IMP11_D4">[6]Curves!$D$169</definedName>
    <definedName name="IMP11_D5">[6]Curves!$D$170</definedName>
    <definedName name="IMP11_D6">[6]Curves!$D$171</definedName>
    <definedName name="IMP11_D7">[6]Curves!$D$172</definedName>
    <definedName name="IMP11_D8">[6]Curves!$D$173</definedName>
    <definedName name="IMP11_D9">[6]Curves!$D$174</definedName>
    <definedName name="IMP11_F1">[6]Curves!$A$179</definedName>
    <definedName name="IMP11_F10">[6]Curves!$A$197</definedName>
    <definedName name="IMP11_F11">[6]Curves!$A$199</definedName>
    <definedName name="IMP11_F12">[6]Curves!$A$201</definedName>
    <definedName name="IMP11_F2">[6]Curves!$A$181</definedName>
    <definedName name="IMP11_F3">[6]Curves!$A$183</definedName>
    <definedName name="IMP11_F4">[6]Curves!$A$185</definedName>
    <definedName name="IMP11_F5">[6]Curves!$A$187</definedName>
    <definedName name="IMP11_F6">[6]Curves!$A$189</definedName>
    <definedName name="IMP11_F7">[6]Curves!$A$191</definedName>
    <definedName name="IMP11_F8">[6]Curves!$A$193</definedName>
    <definedName name="IMP11_F9">[6]Curves!$A$195</definedName>
    <definedName name="IMPORT">'[5]Process Piping'!#REF!</definedName>
    <definedName name="INPUT_07">[6]Curves!$A$55</definedName>
    <definedName name="INPUT_09">[6]Curves!$A$109</definedName>
    <definedName name="INPUT_11">[6]Curves!$A$163</definedName>
    <definedName name="LACO_1">[6]Heads!$B$89:$W$89</definedName>
    <definedName name="LACO_10">[6]Heads!$B$107:$W$107</definedName>
    <definedName name="LACO_11">[6]Heads!$B$109:$W$109</definedName>
    <definedName name="LACO_12">[6]Heads!$B$111:$W$111</definedName>
    <definedName name="LACO_13">[6]Heads!$B$113:$W$113</definedName>
    <definedName name="LACO_14">[6]Heads!$B$115:$W$115</definedName>
    <definedName name="LACO_15">[6]Heads!$B$117:$W$117</definedName>
    <definedName name="LACO_16">[6]Heads!$B$119:$W$119</definedName>
    <definedName name="LACO_17">[6]Heads!$B$121:$W$121</definedName>
    <definedName name="LACO_18">[6]Heads!$B$123:$W$123</definedName>
    <definedName name="LACO_19">[6]Heads!$B$125:$W$125</definedName>
    <definedName name="LACO_2">[6]Heads!$B$91:$W$91</definedName>
    <definedName name="LACO_3">[6]Heads!$B$93:$W$93</definedName>
    <definedName name="LACO_4">[6]Heads!$B$95:$W$95</definedName>
    <definedName name="LACO_5">[6]Heads!$B$97:$W$97</definedName>
    <definedName name="LACO_6">[6]Heads!$B$99:$W$99</definedName>
    <definedName name="LACO_7">[6]Heads!$B$101:$W$101</definedName>
    <definedName name="LACO_8">[6]Heads!$B$103:$W$103</definedName>
    <definedName name="LACO_9">[6]Heads!$B$105:$W$105</definedName>
    <definedName name="LEVEL_2_1_HEXENE_PG.2">'[9]Summary Sheets'!$W$420:$AG$454</definedName>
    <definedName name="LEVEL_2_1_HEXENE_PG.3">'[9]Summary Sheets'!$W$458:$AG$492</definedName>
    <definedName name="LEVEL_2_1_HEXENE_PG.4">'[9]Summary Sheets'!$W$496:$AG$530</definedName>
    <definedName name="LEVEL_2_1_HEXENE_PG_5">'[9]Summary Sheets'!$W$534:$AG$568</definedName>
    <definedName name="LEVEL_2_DKADU_PG.1">'[10]ITB COST'!$W$2:$AG$42</definedName>
    <definedName name="LEVEL_2_DKADU_PG.2">'[10]ITB COST'!$W$46:$AG$86</definedName>
    <definedName name="LEVEL_2_DKADU_PG.3">'[10]ITB COST'!$W$90:$AG$130</definedName>
    <definedName name="LEVEL_2_DKADU_PG.4">'[10]ITB COST'!$W$134:$AG$174</definedName>
    <definedName name="LEVEL_2_DOCK_PG.1">'[9]Summary Sheets'!$W$762:$AG$796</definedName>
    <definedName name="LEVEL_2_DOCK_PG.2">'[9]Summary Sheets'!$W$800:$AG$834</definedName>
    <definedName name="LEVEL_2_DOCK_PG.3">'[9]Summary Sheets'!$W$838:$AG$872</definedName>
    <definedName name="LEVEL_2_DOCK_PG.4">'[9]Summary Sheets'!$W$876:$AG$910</definedName>
    <definedName name="LEVEL_2_DOCK_PG_5">'[9]Summary Sheets'!$W$914:$AG$948</definedName>
    <definedName name="LEVEL_2_ETHYLENE_PG.1">'[9]Summary Sheets'!$W$2:$AG$36</definedName>
    <definedName name="LEVEL_2_ETHYLENE_PG.2">'[9]Summary Sheets'!$W$40:$AG$74</definedName>
    <definedName name="LEVEL_2_ETHYLENE_PG.3">'[9]Summary Sheets'!$W$78:$AG$112</definedName>
    <definedName name="LEVEL_2_ETHYLENE_PG.4">'[9]Summary Sheets'!$W$116:$AG$150</definedName>
    <definedName name="LEVEL_2_ETHYLENE_PG_5">'[9]Summary Sheets'!$W$154:$AG$188</definedName>
    <definedName name="LEVEL_2_NFGP_PG.1">'[10]ITB COST'!$W$398:$AG$438</definedName>
    <definedName name="LEVEL_2_NFGP_PG.2">'[10]ITB COST'!$W$442:$AG$482</definedName>
    <definedName name="LEVEL_2_NFGP_PG.3">'[10]ITB COST'!$W$486:$AG$526</definedName>
    <definedName name="LEVEL_2_NFGP_PG.4">'[10]ITB COST'!$W$530:$AG$570</definedName>
    <definedName name="LEVEL_2_NGL4_PG.1">'[10]ITB COST'!$W$178:$AG$218</definedName>
    <definedName name="LEVEL_2_NGL4_PG.2">'[10]ITB COST'!$W$222:$AG$262</definedName>
    <definedName name="LEVEL_2_NGL4_PG.3">'[10]ITB COST'!$W$266:$AG$306</definedName>
    <definedName name="LEVEL_2_NGL4_PG.4">'[10]ITB COST'!$W$310:$AG$350</definedName>
    <definedName name="LEVEL_2_OFFSITES_PG.1">'[9]Summary Sheets'!$W$572:$AG$606</definedName>
    <definedName name="LEVEL_2_OFFSITES_PG.2">'[9]Summary Sheets'!$W$610:$AG$644</definedName>
    <definedName name="LEVEL_2_OFFSITES_PG.3">'[9]Summary Sheets'!$W$648:$AG$682</definedName>
    <definedName name="LEVEL_2_OFFSITES_PG.4">'[9]Summary Sheets'!$W$686:$AG$720</definedName>
    <definedName name="LEVEL_2_OFFSITES_PG_5">'[9]Summary Sheets'!$W$724:$AG$758</definedName>
    <definedName name="LEVEL_2_PGM_PG.1">'[10]ITB COST'!$W$881:$AG$922</definedName>
    <definedName name="LEVEL_2_PGM_PG.2">'[10]ITB COST'!$W$925:$AG$966</definedName>
    <definedName name="LEVEL_2_PIPELINE_PG.1">'[10]ITB COST'!$W$574:$AG$614</definedName>
    <definedName name="LEVEL_2_PIPELINE_PG.2">'[10]ITB COST'!$W$618:$AG$658</definedName>
    <definedName name="LEVEL_2_PIPELINE_PG.3">'[10]ITB COST'!$W$662:$AG$702</definedName>
    <definedName name="LEVEL_2_POLYETHYLENE_PG.1">'[9]Summary Sheets'!$W$192:$AG$226</definedName>
    <definedName name="LEVEL_2_POLYETHYLENE_PG.2">'[9]Summary Sheets'!$W$230:$AG$264</definedName>
    <definedName name="LEVEL_2_POLYETHYLENE_PG.3">'[9]Summary Sheets'!$W$268:$AG$302</definedName>
    <definedName name="LEVEL_2_POLYETHYLENE_PG.4">'[9]Summary Sheets'!$W$306:$AG$340</definedName>
    <definedName name="LEVEL_2_POLYETHYLENE_PG_5">'[9]Summary Sheets'!$W$344:$AG$378</definedName>
    <definedName name="LEVEL_2_TANK_PG.1">'[10]ITB COST'!$W$706:$AG$746</definedName>
    <definedName name="LEVEL_2_TANK_PG.2">'[10]ITB COST'!$W$750:$AG$790</definedName>
    <definedName name="LEVEL_2_TANK_PG.3">'[10]ITB COST'!$W$794:$AG$834</definedName>
    <definedName name="LEVEL_2_TANK_PG.4">'[10]ITB COST'!$W$838:$AG$878</definedName>
    <definedName name="LEVEL_3_1_HEXENE_EQUIP_PG_1">'[9]Summary Sheets'!$AH$382:$AR$416</definedName>
    <definedName name="LEVEL_3_1_HEXENE_EQUIP_PG_2">'[9]Summary Sheets'!$AH$420:$AR$454</definedName>
    <definedName name="LEVEL_3_1_HEXENE_EQUIP_PG_3">'[9]Summary Sheets'!$AH$458:$AR$492</definedName>
    <definedName name="LEVEL_3_DKADU_EQUIP_PG_1">'[10]ITB COST'!$AH$2:$AR$42</definedName>
    <definedName name="LEVEL_3_DKADU_EQUIP_PG_2">'[10]ITB COST'!$AH$46:$AR$86</definedName>
    <definedName name="LEVEL_3_DKADU_EQUIP_PG_3">'[10]ITB COST'!$AH$90:$AR$130</definedName>
    <definedName name="LEVEL_3_DOCK_EQUIP_PG_1">'[9]Summary Sheets'!$AH$762:$AR$796</definedName>
    <definedName name="LEVEL_3_DOCK_EQUIP_PG_2">'[9]Summary Sheets'!$AH$800:$AR$834</definedName>
    <definedName name="LEVEL_3_DOCK_EQUIP_PG_3">'[9]Summary Sheets'!$AH$838:$AR$872</definedName>
    <definedName name="LEVEL_3_ETHYLENE_EQUIP_PG_1">'[9]Summary Sheets'!$AH$2:$AR$36</definedName>
    <definedName name="LEVEL_3_ETHYLENE_EQUIP_PG_2">'[9]Summary Sheets'!$AH$40:$AR$74</definedName>
    <definedName name="LEVEL_3_ETHYLENE_EQUIP_PG_3">'[9]Summary Sheets'!$AH$78:$AR$112</definedName>
    <definedName name="LEVEL_3_NFGP_EQUIP_PG_1">'[10]ITB COST'!$AH$398:$AR$438</definedName>
    <definedName name="LEVEL_3_NFGP_EQUIP_PG_2">'[10]ITB COST'!$AH$442:$AR$482</definedName>
    <definedName name="LEVEL_3_NFGP_EQUIP_PG_3">'[10]ITB COST'!$AH$486:$AR$526</definedName>
    <definedName name="LEVEL_3_NGL4_EQUIP_PG_1">'[10]ITB COST'!$AH$178:$AR$218</definedName>
    <definedName name="LEVEL_3_NGL4_EQUIP_PG_2">'[10]ITB COST'!$AH$222:$AR$262</definedName>
    <definedName name="LEVEL_3_NGL4_EQUIP_PG_3">'[10]ITB COST'!$AH$266:$AR$306</definedName>
    <definedName name="LEVEL_3_NGL4_EQUIP_PG_4">'[10]ITB COST'!$AH$310:$AR$350</definedName>
    <definedName name="LEVEL_3_NGL4_EQUIP_PG_5">'[10]ITB COST'!$AH$354:$AR$394</definedName>
    <definedName name="LEVEL_3_OFFSITES_EQUIP_PG_1">'[9]Summary Sheets'!$AH$572:$AR$606</definedName>
    <definedName name="LEVEL_3_OFFSITES_EQUIP_PG_2">'[9]Summary Sheets'!$AH$610:$AR$644</definedName>
    <definedName name="LEVEL_3_OFFSITES_EQUIP_PG_3">'[9]Summary Sheets'!$AH$648:$AR$682</definedName>
    <definedName name="LEVEL_3_PIPELINE_EQUIP_PG_1">'[10]ITB COST'!$AH$574:$AR$614</definedName>
    <definedName name="LEVEL_3_POLYETHYLENE_EQUIP_PG_1">'[9]Summary Sheets'!$AH$192:$AR$226</definedName>
    <definedName name="LEVEL_3_POLYETHYLENE_EQUIP_PG_2">'[9]Summary Sheets'!$AH$230:$AR$264</definedName>
    <definedName name="LEVEL_3_POLYETHYLENE_EQUIP_PG_3">'[9]Summary Sheets'!$AH$268:$AR$302</definedName>
    <definedName name="LEVEL_3_TANK_EQUIP_PG_1">'[10]ITB COST'!$AH$706:$AR$746</definedName>
    <definedName name="LOCATION">[13]LEGEND!$D$7</definedName>
    <definedName name="LOOK_01">[6]Dbase!$AH$477</definedName>
    <definedName name="LOOK_27">[6]Dbase!$AI$477</definedName>
    <definedName name="LOOK_DATA">[6]Dbase!$B$13:$AB$475</definedName>
    <definedName name="LOOKUP_1">[6]Dbase!$AY$4:$AZ$7</definedName>
    <definedName name="LOOKUP_2">[6]Note!$C$75:$E$77</definedName>
    <definedName name="MACO_09">[6]Curves!$A$220:$H$267</definedName>
    <definedName name="MASVT">[6]Tables!$C$2:$AA$14</definedName>
    <definedName name="MIXE">[6]Heads!$B$83:$W$85</definedName>
    <definedName name="NEWB">[6]Tables!$E$87</definedName>
    <definedName name="NO_ED">[6]Note!$H$46</definedName>
    <definedName name="NO_EX">[6]Note!$F$13</definedName>
    <definedName name="NO_PD1">[6]Note!$C$5</definedName>
    <definedName name="NO_PD2">[6]Note!$C$7</definedName>
    <definedName name="NO_PR">[6]Note!$C$9</definedName>
    <definedName name="NO_UN">[6]Note!$F$9</definedName>
    <definedName name="NO_XC">[6]Note!$C$15</definedName>
    <definedName name="NOEQ">[6]Dbase!$C$479</definedName>
    <definedName name="NOEQ_1">[6]Heads!$B$169:$C$174</definedName>
    <definedName name="NOEQ_10">[6]Heads!$B$233:$C$238</definedName>
    <definedName name="NOEQ_11">[6]Heads!$B$240:$C$245</definedName>
    <definedName name="NOEQ_12">[6]Heads!$B$247:$C$252</definedName>
    <definedName name="NOEQ_13">[6]Heads!$B$254:$C$259</definedName>
    <definedName name="NOEQ_14">[6]Heads!$B$261:$C$266</definedName>
    <definedName name="NOEQ_15">[6]Heads!$B$268:$C$273</definedName>
    <definedName name="NOEQ_16">[6]Heads!$B$275:$C$280</definedName>
    <definedName name="NOEQ_17">[6]Heads!$B$282:$C$287</definedName>
    <definedName name="NOEQ_18">[6]Heads!$B$289:$C$294</definedName>
    <definedName name="NOEQ_19">[6]Heads!$B$296:$C$301</definedName>
    <definedName name="NOEQ_2">[6]Heads!$B$176:$C$181</definedName>
    <definedName name="NOEQ_3">[6]Heads!$B$183:$C$188</definedName>
    <definedName name="NOEQ_4">[6]Heads!$B$191:$C$196</definedName>
    <definedName name="NOEQ_5">[6]Heads!$B$198:$C$203</definedName>
    <definedName name="NOEQ_6">[6]Heads!$B$205:$C$210</definedName>
    <definedName name="NOEQ_7">[6]Heads!$B$212:$C$217</definedName>
    <definedName name="NOEQ_8">[6]Heads!$B$219:$C$224</definedName>
    <definedName name="NOEQ_9">[6]Heads!$B$226:$C$231</definedName>
    <definedName name="NOTA_P2">'[6]Page 2'!$C$79</definedName>
    <definedName name="NUMERO">[6]Dbase!$A$1</definedName>
    <definedName name="PAGE_RGRPBASE">'[5]Process Piping'!#REF!</definedName>
    <definedName name="Peso">[14]Inputs!#REF!</definedName>
    <definedName name="PGM_ANA_CALC">'[5]Process Piping'!#REF!</definedName>
    <definedName name="PGM_ANA_GOTO_M">'[5]Process Piping'!#REF!</definedName>
    <definedName name="PGM_ANA_MAT">'[5]Process Piping'!#REF!</definedName>
    <definedName name="PGM_ANA_MAT_ADR">'[5]Process Piping'!#REF!</definedName>
    <definedName name="PGM_ANA_MAT_FOR">'[5]Process Piping'!#REF!</definedName>
    <definedName name="PGM_ANA_SUM">'[5]Process Piping'!#REF!</definedName>
    <definedName name="PGM_ANA_SUM_R">'[5]Process Piping'!#REF!</definedName>
    <definedName name="PGM_ANA_UNIT">'[5]Process Piping'!#REF!</definedName>
    <definedName name="PGM_ANA_UNT_FOR">'[5]Process Piping'!#REF!</definedName>
    <definedName name="PGM_COUNT00">'[5]Process Piping'!#REF!</definedName>
    <definedName name="PGM_COUNT01">'[5]Process Piping'!#REF!</definedName>
    <definedName name="PGM_COUNT02">'[5]Process Piping'!#REF!</definedName>
    <definedName name="PGM_DATE_REF">'[5]Process Piping'!#REF!</definedName>
    <definedName name="PGM_GMI_ANA">'[5]Process Piping'!#REF!</definedName>
    <definedName name="PGM_GMI_INIT">'[5]Process Piping'!#REF!</definedName>
    <definedName name="PGM_GMI_QRY01">'[5]Process Piping'!#REF!</definedName>
    <definedName name="PGM_GMI_QUERY">'[5]Process Piping'!#REF!</definedName>
    <definedName name="PGM_MATX">'[5]Process Piping'!#REF!</definedName>
    <definedName name="PGM_NB_CASE">'[5]Process Piping'!#REF!</definedName>
    <definedName name="PGM_NB_MAT">'[5]Process Piping'!#REF!</definedName>
    <definedName name="PGM_NB_UNIT">'[5]Process Piping'!#REF!</definedName>
    <definedName name="PGM_PRINT">'[5]Process Piping'!#REF!</definedName>
    <definedName name="PGM_PRINT00">'[5]Process Piping'!#REF!</definedName>
    <definedName name="PGM_PRINT01">'[5]Process Piping'!#REF!</definedName>
    <definedName name="PGM_PRINT02">'[5]Process Piping'!#REF!</definedName>
    <definedName name="PGM_PRINT03">'[5]Process Piping'!#REF!</definedName>
    <definedName name="PGM_PRT_MENU_R">'[5]Process Piping'!#REF!</definedName>
    <definedName name="PGM_PRT_MENU_S">'[5]Process Piping'!#REF!</definedName>
    <definedName name="PGM_REGROUP">'[5]Process Piping'!#REF!</definedName>
    <definedName name="PGM_UNITX">'[5]Process Piping'!#REF!</definedName>
    <definedName name="PGM_USER_INTER">'[5]Process Piping'!#REF!</definedName>
    <definedName name="PGM_VALIDAT">'[5]Process Piping'!#REF!</definedName>
    <definedName name="PGM_VERSION">'[5]Process Piping'!#REF!</definedName>
    <definedName name="PGM_ZM_ALL">'[5]Process Piping'!#REF!</definedName>
    <definedName name="PGM_ZM_NRML">'[5]Process Piping'!#REF!</definedName>
    <definedName name="PGM_ZM_SCRN">'[5]Process Piping'!#REF!</definedName>
    <definedName name="PipeInfo">[15]PipWT!$A$2:$S$54</definedName>
    <definedName name="PRATEE">#REF!</definedName>
    <definedName name="_xlnm.Print_Area">#REF!</definedName>
    <definedName name="_xlnm.Print_Titles">#REF!</definedName>
    <definedName name="PROJECT_TOTAL">'[9]Summary Sheets'!$A$2:$K$36</definedName>
    <definedName name="q">[16]RFP003A!$A$8:$S$227</definedName>
    <definedName name="RCOM">[6]Heads!$B$67:$W$69</definedName>
    <definedName name="REAC">[6]Heads!$B$31:$W$33</definedName>
    <definedName name="Ref_Vol">#N/A</definedName>
    <definedName name="ROW_7I">[6]Dbase!$AJ$5</definedName>
    <definedName name="ROW_BOF">[6]Dbase!$A$11</definedName>
    <definedName name="ROW_MAX">[6]Dbase!$A$12</definedName>
    <definedName name="ROW_TOF">[6]Dbase!$A$10</definedName>
    <definedName name="RPUM">[6]Heads!$B$59:$W$61</definedName>
    <definedName name="sfl">'[17]A1 Thru A11- LUMP SUM CONSTR'!$BH$5</definedName>
    <definedName name="sft">'[17]A1 Thru A11- LUMP SUM CONSTR'!$BH$7</definedName>
    <definedName name="SIGLA_1">[6]Note!$E$48</definedName>
    <definedName name="SIGLA_2">[6]Note!$E$50</definedName>
    <definedName name="SPHERES">[6]Tables!$A$37</definedName>
    <definedName name="START_7A">[6]Dbase!$AK$5</definedName>
    <definedName name="START_DS">[6]Dbase!$AF$5</definedName>
    <definedName name="STOP_DS">[6]Dbase!$AG$5</definedName>
    <definedName name="TB">[18]TB!$A$1:$S$880</definedName>
    <definedName name="TICO">[6]Dbase!$B$10</definedName>
    <definedName name="TRAY">[6]Heads!$B$39:$W$41</definedName>
    <definedName name="TYPE">[6]Tables!$AD$2:$AE$20</definedName>
    <definedName name="UNIT">'[6]Page 2'!$AP$28</definedName>
    <definedName name="X_KP">[19]KP_List!$D$6:$H$967</definedName>
    <definedName name="ZZZ">'[9]Summary Sheets'!$A$2:$K$36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7" i="1"/>
  <c r="K22" i="1"/>
  <c r="B2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M22" i="1" l="1"/>
  <c r="N22" i="1" s="1"/>
  <c r="P22" i="1" s="1"/>
  <c r="M14" i="1"/>
  <c r="N14" i="1" s="1"/>
  <c r="P14" i="1" s="1"/>
  <c r="M30" i="1"/>
  <c r="N30" i="1" s="1"/>
  <c r="P30" i="1" s="1"/>
  <c r="M36" i="1"/>
  <c r="N36" i="1" s="1"/>
  <c r="P36" i="1" s="1"/>
  <c r="M28" i="1"/>
  <c r="N28" i="1" s="1"/>
  <c r="P28" i="1" s="1"/>
  <c r="M12" i="1"/>
  <c r="N12" i="1" s="1"/>
  <c r="P12" i="1" s="1"/>
  <c r="M21" i="1"/>
  <c r="N21" i="1" s="1"/>
  <c r="P21" i="1" s="1"/>
  <c r="M7" i="1"/>
  <c r="N7" i="1" s="1"/>
  <c r="P7" i="1" s="1"/>
  <c r="M20" i="1"/>
  <c r="N20" i="1" s="1"/>
  <c r="P20" i="1" s="1"/>
  <c r="M29" i="1"/>
  <c r="N29" i="1" s="1"/>
  <c r="P29" i="1" s="1"/>
  <c r="M13" i="1"/>
  <c r="N13" i="1" s="1"/>
  <c r="P13" i="1" s="1"/>
  <c r="M32" i="1"/>
  <c r="N32" i="1" s="1"/>
  <c r="P32" i="1" s="1"/>
  <c r="M24" i="1"/>
  <c r="N24" i="1" s="1"/>
  <c r="P24" i="1" s="1"/>
  <c r="M16" i="1"/>
  <c r="N16" i="1" s="1"/>
  <c r="P16" i="1" s="1"/>
  <c r="M8" i="1"/>
  <c r="M31" i="1"/>
  <c r="N31" i="1" s="1"/>
  <c r="P31" i="1" s="1"/>
  <c r="M23" i="1"/>
  <c r="N23" i="1" s="1"/>
  <c r="P23" i="1" s="1"/>
  <c r="M15" i="1"/>
  <c r="N15" i="1" s="1"/>
  <c r="P15" i="1" s="1"/>
  <c r="M35" i="1"/>
  <c r="N35" i="1" s="1"/>
  <c r="P35" i="1" s="1"/>
  <c r="M27" i="1"/>
  <c r="N27" i="1" s="1"/>
  <c r="P27" i="1" s="1"/>
  <c r="M19" i="1"/>
  <c r="N19" i="1" s="1"/>
  <c r="P19" i="1" s="1"/>
  <c r="M11" i="1"/>
  <c r="N11" i="1" s="1"/>
  <c r="P11" i="1" s="1"/>
  <c r="M34" i="1"/>
  <c r="N34" i="1" s="1"/>
  <c r="P34" i="1" s="1"/>
  <c r="M26" i="1"/>
  <c r="N26" i="1" s="1"/>
  <c r="P26" i="1" s="1"/>
  <c r="M18" i="1"/>
  <c r="N18" i="1" s="1"/>
  <c r="P18" i="1" s="1"/>
  <c r="M10" i="1"/>
  <c r="N10" i="1" s="1"/>
  <c r="P10" i="1" s="1"/>
  <c r="M33" i="1"/>
  <c r="N33" i="1" s="1"/>
  <c r="P33" i="1" s="1"/>
  <c r="M25" i="1"/>
  <c r="N25" i="1" s="1"/>
  <c r="P25" i="1" s="1"/>
  <c r="M17" i="1"/>
  <c r="N17" i="1" s="1"/>
  <c r="P17" i="1" s="1"/>
  <c r="M9" i="1"/>
  <c r="N9" i="1" s="1"/>
  <c r="P9" i="1" s="1"/>
  <c r="K37" i="1"/>
  <c r="G5" i="2" s="1"/>
  <c r="G7" i="2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M37" i="1" l="1"/>
  <c r="N8" i="1"/>
  <c r="P8" i="1" s="1"/>
  <c r="P37" i="1" l="1"/>
  <c r="I5" i="2" s="1"/>
  <c r="I7" i="2" s="1"/>
  <c r="K7" i="2" s="1"/>
  <c r="N37" i="1"/>
  <c r="K9" i="2" l="1"/>
  <c r="K8" i="2"/>
</calcChain>
</file>

<file path=xl/sharedStrings.xml><?xml version="1.0" encoding="utf-8"?>
<sst xmlns="http://schemas.openxmlformats.org/spreadsheetml/2006/main" count="94" uniqueCount="64">
  <si>
    <t>S.no</t>
  </si>
  <si>
    <t xml:space="preserve">Asset Description </t>
  </si>
  <si>
    <t>Asset Category</t>
  </si>
  <si>
    <t>Depreciation Factor</t>
  </si>
  <si>
    <t xml:space="preserve">Estimated Useful Life </t>
  </si>
  <si>
    <t>Life Consumed (In Years)</t>
  </si>
  <si>
    <t>Depreciation</t>
  </si>
  <si>
    <t>Depreciated Value</t>
  </si>
  <si>
    <t>Fair Market Value</t>
  </si>
  <si>
    <t>Quantity</t>
  </si>
  <si>
    <t xml:space="preserve">Single Seater Sofa </t>
  </si>
  <si>
    <t>Foam Sheet</t>
  </si>
  <si>
    <t>Washing Machine (Old)</t>
  </si>
  <si>
    <t>Matress (Old)</t>
  </si>
  <si>
    <t>Centre Table</t>
  </si>
  <si>
    <t>Wooden Temple  (New)</t>
  </si>
  <si>
    <t>M/s Rack</t>
  </si>
  <si>
    <t>Almirah Old</t>
  </si>
  <si>
    <t>P&amp;M</t>
  </si>
  <si>
    <t>F&amp;F</t>
  </si>
  <si>
    <t>Plastic Chair (New)</t>
  </si>
  <si>
    <t>Counter (Used)</t>
  </si>
  <si>
    <t>Almirah Large size (New)</t>
  </si>
  <si>
    <t>Almirah Small Size (New)</t>
  </si>
  <si>
    <t>Almirah Cover (New)</t>
  </si>
  <si>
    <t>Matress (New)</t>
  </si>
  <si>
    <t>Old Generator (Old)</t>
  </si>
  <si>
    <t>5 Seater Sofa Set (New)</t>
  </si>
  <si>
    <t>Bed (New)</t>
  </si>
  <si>
    <t>Dining Table (New)</t>
  </si>
  <si>
    <t>Press Machine (Used)</t>
  </si>
  <si>
    <t>Compressor (Used)</t>
  </si>
  <si>
    <t>Revolving Chair (Used)</t>
  </si>
  <si>
    <t>Plastic Stool (New)</t>
  </si>
  <si>
    <t>Locker Box (New)</t>
  </si>
  <si>
    <t>Sheet Cutting Machine (Used)</t>
  </si>
  <si>
    <t>Ceiling Fan (Used)</t>
  </si>
  <si>
    <t>LCD TV (Used)</t>
  </si>
  <si>
    <t>Almirah (Used)</t>
  </si>
  <si>
    <t>Sofa 5 seater Wooden (Used)</t>
  </si>
  <si>
    <t>Bed (Used)</t>
  </si>
  <si>
    <t>Welding Machine</t>
  </si>
  <si>
    <t>P&amp;m</t>
  </si>
  <si>
    <t>Salvage Value</t>
  </si>
  <si>
    <t>Estimated Replacement  cost of the assets</t>
  </si>
  <si>
    <t>Total Estimated Replacement  cost of the assets</t>
  </si>
  <si>
    <t>Capitalized date(Approximately)</t>
  </si>
  <si>
    <t>Discount Factor</t>
  </si>
  <si>
    <t>Total</t>
  </si>
  <si>
    <t xml:space="preserve">ANNEXURE : VALUATION OF PLANT &amp; MACHINERY AND FURNITURE | MR.SANJAY VERMA RESIDENCE OF 27, MADHUR VIHAR COLONY, GARHI ROAD, SHYAMPUR, RISHIKESH, UTTARAKHAND  </t>
  </si>
  <si>
    <t xml:space="preserve">Particulars </t>
  </si>
  <si>
    <t>Net Block</t>
  </si>
  <si>
    <t>Plant and Machinery</t>
  </si>
  <si>
    <t xml:space="preserve">SUMMARY OF PLANT &amp; MACHINERY MR.SANJAY VERMA RESIDENCE OF 27, MADHUR VIHAR COLONY, GARHI ROAD, SHYAMPUR, RISHIKESH, UTTARAKHAND </t>
  </si>
  <si>
    <t>No Information Available</t>
  </si>
  <si>
    <t xml:space="preserve">Estimated Replacement Cost of the Asset                                                               </t>
  </si>
  <si>
    <t>---</t>
  </si>
  <si>
    <t>2. The Bank has provided us the list of assets/stock for the purpose of valuation.</t>
  </si>
  <si>
    <t>3. For evaluating the useful life for calculation of depreciation  chart of companies act 2013,  are preffered.</t>
  </si>
  <si>
    <t>4. Useful life of Primary machines of the unit like compressor machine, press machine etc is taken as 15 years.For other auxillary machines &amp; equipment and furniture  10 years.</t>
  </si>
  <si>
    <t xml:space="preserve">5. We have not received the consolidated  Book value as per the list of assets provided to us from the bank. </t>
  </si>
  <si>
    <t>5.For evaluating the Gross replacement cost of the machines and equiments and furniture, we have adopted the cost approach methodology .</t>
  </si>
  <si>
    <t>6.During the site visit, the unit was in non-operational condition and it is under recovery process (SARFESI act) as per the information provided to us by the Bank Manager.</t>
  </si>
  <si>
    <t xml:space="preserve">1. Assets  items pertaining to Mr.Sanjay Verma Residence of 27, Madhur Vihar Colony, Garhi Road, Shyampur, Rishikesh, Uttarakhand.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</si>
</sst>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4" fontId="0" fillId="0" borderId="0" xfId="1" applyNumberFormat="1" applyFont="1"/>
    <xf numFmtId="164" fontId="0" fillId="0" borderId="1" xfId="1" applyNumberFormat="1" applyFont="1" applyBorder="1"/>
    <xf numFmtId="9" fontId="0" fillId="0" borderId="1" xfId="2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65" fontId="2" fillId="0" borderId="1" xfId="1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3" applyNumberFormat="1" applyFont="1" applyBorder="1"/>
    <xf numFmtId="165" fontId="2" fillId="0" borderId="1" xfId="3" applyNumberFormat="1" applyFont="1" applyBorder="1"/>
    <xf numFmtId="165" fontId="0" fillId="0" borderId="0" xfId="0" applyNumberFormat="1"/>
    <xf numFmtId="44" fontId="0" fillId="0" borderId="0" xfId="0" applyNumberFormat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4"/>
  <sheetViews>
    <sheetView workbookViewId="0">
      <selection activeCell="I4" sqref="I4"/>
    </sheetView>
  </sheetViews>
  <sheetFormatPr defaultRowHeight="15" x14ac:dyDescent="0.25"/>
  <cols>
    <col min="6" max="6" width="19.28515625" bestFit="1" customWidth="1"/>
    <col min="7" max="7" width="24.5703125" style="7" customWidth="1"/>
    <col min="8" max="8" width="24.5703125" customWidth="1"/>
    <col min="9" max="9" width="19" customWidth="1"/>
    <col min="11" max="11" width="13.28515625" bestFit="1" customWidth="1"/>
  </cols>
  <sheetData>
    <row r="3" spans="5:11" ht="28.5" customHeight="1" x14ac:dyDescent="0.25">
      <c r="E3" s="27" t="s">
        <v>53</v>
      </c>
      <c r="F3" s="27"/>
      <c r="G3" s="27"/>
      <c r="H3" s="27"/>
      <c r="I3" s="27"/>
    </row>
    <row r="4" spans="5:11" ht="30" x14ac:dyDescent="0.25">
      <c r="E4" s="11" t="s">
        <v>0</v>
      </c>
      <c r="F4" s="11" t="s">
        <v>50</v>
      </c>
      <c r="G4" s="13" t="s">
        <v>55</v>
      </c>
      <c r="H4" s="11" t="s">
        <v>51</v>
      </c>
      <c r="I4" s="11" t="s">
        <v>8</v>
      </c>
    </row>
    <row r="5" spans="5:11" x14ac:dyDescent="0.25">
      <c r="E5" s="5">
        <v>1</v>
      </c>
      <c r="F5" s="4" t="s">
        <v>52</v>
      </c>
      <c r="G5" s="17">
        <f>Working!K37</f>
        <v>918700</v>
      </c>
      <c r="H5" s="17" t="s">
        <v>54</v>
      </c>
      <c r="I5" s="14">
        <f>Working!P37</f>
        <v>599926.5</v>
      </c>
    </row>
    <row r="6" spans="5:11" x14ac:dyDescent="0.25">
      <c r="E6" s="5"/>
      <c r="F6" s="4"/>
      <c r="G6" s="14"/>
      <c r="H6" s="14"/>
      <c r="I6" s="14"/>
    </row>
    <row r="7" spans="5:11" x14ac:dyDescent="0.25">
      <c r="E7" s="4"/>
      <c r="F7" s="19" t="s">
        <v>48</v>
      </c>
      <c r="G7" s="16">
        <f>SUM(G5:G6)</f>
        <v>918700</v>
      </c>
      <c r="H7" s="18" t="s">
        <v>56</v>
      </c>
      <c r="I7" s="16">
        <f>SUM(I5:I6)</f>
        <v>599926.5</v>
      </c>
      <c r="K7" s="22">
        <f>ROUND(I7,-4)</f>
        <v>600000</v>
      </c>
    </row>
    <row r="8" spans="5:11" ht="29.25" customHeight="1" x14ac:dyDescent="0.25">
      <c r="E8" s="24" t="s">
        <v>63</v>
      </c>
      <c r="F8" s="25"/>
      <c r="G8" s="25"/>
      <c r="H8" s="25"/>
      <c r="I8" s="26"/>
      <c r="K8" s="23">
        <f>K7*0.85</f>
        <v>510000</v>
      </c>
    </row>
    <row r="9" spans="5:11" ht="20.100000000000001" customHeight="1" x14ac:dyDescent="0.25">
      <c r="E9" s="24" t="s">
        <v>57</v>
      </c>
      <c r="F9" s="25"/>
      <c r="G9" s="25"/>
      <c r="H9" s="25"/>
      <c r="I9" s="26"/>
      <c r="K9" s="23">
        <f>K7*0.75</f>
        <v>450000</v>
      </c>
    </row>
    <row r="10" spans="5:11" ht="20.100000000000001" customHeight="1" x14ac:dyDescent="0.25">
      <c r="E10" s="24" t="s">
        <v>58</v>
      </c>
      <c r="F10" s="25"/>
      <c r="G10" s="25"/>
      <c r="H10" s="25"/>
      <c r="I10" s="26"/>
    </row>
    <row r="11" spans="5:11" ht="39.950000000000003" customHeight="1" x14ac:dyDescent="0.25">
      <c r="E11" s="24" t="s">
        <v>59</v>
      </c>
      <c r="F11" s="25"/>
      <c r="G11" s="25"/>
      <c r="H11" s="25"/>
      <c r="I11" s="26"/>
    </row>
    <row r="12" spans="5:11" ht="29.25" customHeight="1" x14ac:dyDescent="0.25">
      <c r="E12" s="24" t="s">
        <v>60</v>
      </c>
      <c r="F12" s="25"/>
      <c r="G12" s="25"/>
      <c r="H12" s="25"/>
      <c r="I12" s="26"/>
    </row>
    <row r="13" spans="5:11" ht="31.5" customHeight="1" x14ac:dyDescent="0.25">
      <c r="E13" s="24" t="s">
        <v>61</v>
      </c>
      <c r="F13" s="25"/>
      <c r="G13" s="25"/>
      <c r="H13" s="25"/>
      <c r="I13" s="26"/>
    </row>
    <row r="14" spans="5:11" ht="35.25" customHeight="1" x14ac:dyDescent="0.25">
      <c r="E14" s="24" t="s">
        <v>62</v>
      </c>
      <c r="F14" s="25"/>
      <c r="G14" s="25"/>
      <c r="H14" s="25"/>
      <c r="I14" s="26"/>
    </row>
  </sheetData>
  <mergeCells count="8">
    <mergeCell ref="E13:I13"/>
    <mergeCell ref="E14:I14"/>
    <mergeCell ref="E3:I3"/>
    <mergeCell ref="E8:I8"/>
    <mergeCell ref="E9:I9"/>
    <mergeCell ref="E10:I10"/>
    <mergeCell ref="E11:I11"/>
    <mergeCell ref="E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8"/>
  <sheetViews>
    <sheetView tabSelected="1" topLeftCell="B16" workbookViewId="0">
      <selection activeCell="J36" sqref="J36"/>
    </sheetView>
  </sheetViews>
  <sheetFormatPr defaultRowHeight="15" x14ac:dyDescent="0.25"/>
  <cols>
    <col min="2" max="2" width="4.85546875" style="1" bestFit="1" customWidth="1"/>
    <col min="3" max="3" width="27.85546875" bestFit="1" customWidth="1"/>
    <col min="4" max="4" width="8.7109375" style="2" bestFit="1" customWidth="1"/>
    <col min="5" max="5" width="14.28515625" style="1" customWidth="1"/>
    <col min="6" max="6" width="14.5703125" hidden="1" customWidth="1"/>
    <col min="7" max="7" width="8.7109375" hidden="1" customWidth="1"/>
    <col min="8" max="8" width="13.42578125" hidden="1" customWidth="1"/>
    <col min="9" max="9" width="18.5703125" hidden="1" customWidth="1"/>
    <col min="10" max="10" width="17.42578125" bestFit="1" customWidth="1"/>
    <col min="11" max="11" width="13.28515625" bestFit="1" customWidth="1"/>
    <col min="12" max="12" width="8.140625" customWidth="1"/>
    <col min="13" max="13" width="12.7109375" customWidth="1"/>
    <col min="14" max="14" width="11.85546875" style="7" customWidth="1"/>
    <col min="15" max="15" width="9.140625" style="7" customWidth="1"/>
    <col min="16" max="16" width="11.140625" bestFit="1" customWidth="1"/>
    <col min="17" max="17" width="0" hidden="1" customWidth="1"/>
  </cols>
  <sheetData>
    <row r="2" spans="2:16" x14ac:dyDescent="0.25">
      <c r="B2" s="28" t="s">
        <v>49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16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2:16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idden="1" x14ac:dyDescent="0.25">
      <c r="L5">
        <v>2022</v>
      </c>
    </row>
    <row r="6" spans="2:16" ht="60" x14ac:dyDescent="0.25">
      <c r="B6" s="10" t="s">
        <v>0</v>
      </c>
      <c r="C6" s="10" t="s">
        <v>1</v>
      </c>
      <c r="D6" s="10" t="s">
        <v>9</v>
      </c>
      <c r="E6" s="10" t="s">
        <v>2</v>
      </c>
      <c r="F6" s="11" t="s">
        <v>46</v>
      </c>
      <c r="G6" s="11" t="s">
        <v>4</v>
      </c>
      <c r="H6" s="10" t="s">
        <v>43</v>
      </c>
      <c r="I6" s="10" t="s">
        <v>3</v>
      </c>
      <c r="J6" s="11" t="s">
        <v>45</v>
      </c>
      <c r="K6" s="11" t="s">
        <v>44</v>
      </c>
      <c r="L6" s="11" t="s">
        <v>5</v>
      </c>
      <c r="M6" s="11" t="s">
        <v>6</v>
      </c>
      <c r="N6" s="12" t="s">
        <v>7</v>
      </c>
      <c r="O6" s="12" t="s">
        <v>47</v>
      </c>
      <c r="P6" s="11" t="s">
        <v>8</v>
      </c>
    </row>
    <row r="7" spans="2:16" x14ac:dyDescent="0.25">
      <c r="B7" s="5">
        <v>1</v>
      </c>
      <c r="C7" s="4" t="s">
        <v>22</v>
      </c>
      <c r="D7" s="3">
        <v>16</v>
      </c>
      <c r="E7" s="5" t="s">
        <v>19</v>
      </c>
      <c r="F7" s="4">
        <v>2021</v>
      </c>
      <c r="G7" s="4">
        <v>10</v>
      </c>
      <c r="H7" s="6">
        <v>0.05</v>
      </c>
      <c r="I7" s="4">
        <f>(1-H7)/G7</f>
        <v>9.5000000000000001E-2</v>
      </c>
      <c r="J7" s="20">
        <v>16000</v>
      </c>
      <c r="K7" s="20">
        <f t="shared" ref="K7:K36" si="0">J7*D7</f>
        <v>256000</v>
      </c>
      <c r="L7" s="4">
        <f>$L$5-F7</f>
        <v>1</v>
      </c>
      <c r="M7" s="20">
        <f>L7*K7*I7</f>
        <v>24320</v>
      </c>
      <c r="N7" s="20">
        <f>K7-M7</f>
        <v>231680</v>
      </c>
      <c r="O7" s="8">
        <v>0</v>
      </c>
      <c r="P7" s="20">
        <f>MAX(N7*(1-O7),H7*K7)</f>
        <v>231680</v>
      </c>
    </row>
    <row r="8" spans="2:16" x14ac:dyDescent="0.25">
      <c r="B8" s="5">
        <f>B7+1</f>
        <v>2</v>
      </c>
      <c r="C8" s="4" t="s">
        <v>23</v>
      </c>
      <c r="D8" s="3">
        <v>5</v>
      </c>
      <c r="E8" s="5" t="s">
        <v>19</v>
      </c>
      <c r="F8" s="4">
        <v>2021</v>
      </c>
      <c r="G8" s="4">
        <v>10</v>
      </c>
      <c r="H8" s="6">
        <v>0.05</v>
      </c>
      <c r="I8" s="4">
        <f t="shared" ref="I8:I36" si="1">(1-H8)/G8</f>
        <v>9.5000000000000001E-2</v>
      </c>
      <c r="J8" s="20">
        <v>8000</v>
      </c>
      <c r="K8" s="20">
        <f t="shared" si="0"/>
        <v>40000</v>
      </c>
      <c r="L8" s="4">
        <f t="shared" ref="L8:L36" si="2">$L$5-F8</f>
        <v>1</v>
      </c>
      <c r="M8" s="20">
        <f t="shared" ref="M8:M36" si="3">L8*K8*I8</f>
        <v>3800</v>
      </c>
      <c r="N8" s="20">
        <f t="shared" ref="N8:N36" si="4">K8-M8</f>
        <v>36200</v>
      </c>
      <c r="O8" s="8">
        <v>0</v>
      </c>
      <c r="P8" s="20">
        <f t="shared" ref="P8:P36" si="5">MAX(N8*(1-O8),H8*K8)</f>
        <v>36200</v>
      </c>
    </row>
    <row r="9" spans="2:16" x14ac:dyDescent="0.25">
      <c r="B9" s="5">
        <f t="shared" ref="B9:B36" si="6">B8+1</f>
        <v>3</v>
      </c>
      <c r="C9" s="4" t="s">
        <v>24</v>
      </c>
      <c r="D9" s="3">
        <v>2</v>
      </c>
      <c r="E9" s="5" t="s">
        <v>19</v>
      </c>
      <c r="F9" s="4">
        <v>2021</v>
      </c>
      <c r="G9" s="4">
        <v>10</v>
      </c>
      <c r="H9" s="6">
        <v>0.05</v>
      </c>
      <c r="I9" s="4">
        <f t="shared" si="1"/>
        <v>9.5000000000000001E-2</v>
      </c>
      <c r="J9" s="20">
        <v>400</v>
      </c>
      <c r="K9" s="20">
        <f t="shared" si="0"/>
        <v>800</v>
      </c>
      <c r="L9" s="4">
        <f t="shared" si="2"/>
        <v>1</v>
      </c>
      <c r="M9" s="20">
        <f t="shared" si="3"/>
        <v>76</v>
      </c>
      <c r="N9" s="20">
        <f t="shared" si="4"/>
        <v>724</v>
      </c>
      <c r="O9" s="8">
        <v>0</v>
      </c>
      <c r="P9" s="20">
        <f t="shared" si="5"/>
        <v>724</v>
      </c>
    </row>
    <row r="10" spans="2:16" x14ac:dyDescent="0.25">
      <c r="B10" s="5">
        <f t="shared" si="6"/>
        <v>4</v>
      </c>
      <c r="C10" s="4" t="s">
        <v>21</v>
      </c>
      <c r="D10" s="3">
        <v>1</v>
      </c>
      <c r="E10" s="5" t="s">
        <v>19</v>
      </c>
      <c r="F10" s="4">
        <v>2015</v>
      </c>
      <c r="G10" s="4">
        <v>10</v>
      </c>
      <c r="H10" s="6">
        <v>0.05</v>
      </c>
      <c r="I10" s="4">
        <f t="shared" si="1"/>
        <v>9.5000000000000001E-2</v>
      </c>
      <c r="J10" s="20">
        <v>8000</v>
      </c>
      <c r="K10" s="20">
        <f t="shared" si="0"/>
        <v>8000</v>
      </c>
      <c r="L10" s="4">
        <f t="shared" si="2"/>
        <v>7</v>
      </c>
      <c r="M10" s="20">
        <f t="shared" si="3"/>
        <v>5320</v>
      </c>
      <c r="N10" s="20">
        <f t="shared" si="4"/>
        <v>2680</v>
      </c>
      <c r="O10" s="9">
        <v>0.2</v>
      </c>
      <c r="P10" s="20">
        <f t="shared" si="5"/>
        <v>2144</v>
      </c>
    </row>
    <row r="11" spans="2:16" x14ac:dyDescent="0.25">
      <c r="B11" s="5">
        <f t="shared" si="6"/>
        <v>5</v>
      </c>
      <c r="C11" s="4" t="s">
        <v>10</v>
      </c>
      <c r="D11" s="3">
        <v>2</v>
      </c>
      <c r="E11" s="5" t="s">
        <v>19</v>
      </c>
      <c r="F11" s="4">
        <v>2021</v>
      </c>
      <c r="G11" s="4">
        <v>10</v>
      </c>
      <c r="H11" s="6">
        <v>0.05</v>
      </c>
      <c r="I11" s="4">
        <f t="shared" si="1"/>
        <v>9.5000000000000001E-2</v>
      </c>
      <c r="J11" s="20">
        <v>5000</v>
      </c>
      <c r="K11" s="20">
        <f t="shared" si="0"/>
        <v>10000</v>
      </c>
      <c r="L11" s="4">
        <f t="shared" si="2"/>
        <v>1</v>
      </c>
      <c r="M11" s="20">
        <f t="shared" si="3"/>
        <v>950</v>
      </c>
      <c r="N11" s="20">
        <f t="shared" si="4"/>
        <v>9050</v>
      </c>
      <c r="O11" s="8">
        <v>0</v>
      </c>
      <c r="P11" s="20">
        <f t="shared" si="5"/>
        <v>9050</v>
      </c>
    </row>
    <row r="12" spans="2:16" x14ac:dyDescent="0.25">
      <c r="B12" s="5">
        <f t="shared" si="6"/>
        <v>6</v>
      </c>
      <c r="C12" s="4" t="s">
        <v>13</v>
      </c>
      <c r="D12" s="3">
        <v>15</v>
      </c>
      <c r="E12" s="5" t="s">
        <v>19</v>
      </c>
      <c r="F12" s="4">
        <v>2015</v>
      </c>
      <c r="G12" s="4">
        <v>10</v>
      </c>
      <c r="H12" s="6">
        <v>0.05</v>
      </c>
      <c r="I12" s="4">
        <f t="shared" si="1"/>
        <v>9.5000000000000001E-2</v>
      </c>
      <c r="J12" s="20">
        <v>4000</v>
      </c>
      <c r="K12" s="20">
        <f t="shared" si="0"/>
        <v>60000</v>
      </c>
      <c r="L12" s="4">
        <f t="shared" si="2"/>
        <v>7</v>
      </c>
      <c r="M12" s="20">
        <f t="shared" si="3"/>
        <v>39900</v>
      </c>
      <c r="N12" s="20">
        <f t="shared" si="4"/>
        <v>20100</v>
      </c>
      <c r="O12" s="9">
        <v>0.2</v>
      </c>
      <c r="P12" s="20">
        <f t="shared" si="5"/>
        <v>16080</v>
      </c>
    </row>
    <row r="13" spans="2:16" x14ac:dyDescent="0.25">
      <c r="B13" s="5">
        <f t="shared" si="6"/>
        <v>7</v>
      </c>
      <c r="C13" s="4" t="s">
        <v>11</v>
      </c>
      <c r="D13" s="3">
        <v>20</v>
      </c>
      <c r="E13" s="5" t="s">
        <v>19</v>
      </c>
      <c r="F13" s="4">
        <v>2021</v>
      </c>
      <c r="G13" s="4">
        <v>10</v>
      </c>
      <c r="H13" s="6">
        <v>0.05</v>
      </c>
      <c r="I13" s="4">
        <f t="shared" si="1"/>
        <v>9.5000000000000001E-2</v>
      </c>
      <c r="J13" s="20">
        <v>200</v>
      </c>
      <c r="K13" s="20">
        <f t="shared" si="0"/>
        <v>4000</v>
      </c>
      <c r="L13" s="4">
        <f t="shared" si="2"/>
        <v>1</v>
      </c>
      <c r="M13" s="20">
        <f t="shared" si="3"/>
        <v>380</v>
      </c>
      <c r="N13" s="20">
        <f t="shared" si="4"/>
        <v>3620</v>
      </c>
      <c r="O13" s="8">
        <v>0</v>
      </c>
      <c r="P13" s="20">
        <f t="shared" si="5"/>
        <v>3620</v>
      </c>
    </row>
    <row r="14" spans="2:16" x14ac:dyDescent="0.25">
      <c r="B14" s="5">
        <f t="shared" si="6"/>
        <v>8</v>
      </c>
      <c r="C14" s="4" t="s">
        <v>12</v>
      </c>
      <c r="D14" s="3">
        <v>1</v>
      </c>
      <c r="E14" s="5" t="s">
        <v>19</v>
      </c>
      <c r="F14" s="4">
        <v>2015</v>
      </c>
      <c r="G14" s="4">
        <v>10</v>
      </c>
      <c r="H14" s="6">
        <v>0.05</v>
      </c>
      <c r="I14" s="4">
        <f t="shared" si="1"/>
        <v>9.5000000000000001E-2</v>
      </c>
      <c r="J14" s="20">
        <v>12000</v>
      </c>
      <c r="K14" s="20">
        <f t="shared" si="0"/>
        <v>12000</v>
      </c>
      <c r="L14" s="4">
        <f t="shared" si="2"/>
        <v>7</v>
      </c>
      <c r="M14" s="20">
        <f t="shared" si="3"/>
        <v>7980</v>
      </c>
      <c r="N14" s="20">
        <f t="shared" si="4"/>
        <v>4020</v>
      </c>
      <c r="O14" s="9">
        <v>0.2</v>
      </c>
      <c r="P14" s="20">
        <f t="shared" si="5"/>
        <v>3216</v>
      </c>
    </row>
    <row r="15" spans="2:16" x14ac:dyDescent="0.25">
      <c r="B15" s="5">
        <f t="shared" si="6"/>
        <v>9</v>
      </c>
      <c r="C15" s="4" t="s">
        <v>25</v>
      </c>
      <c r="D15" s="3">
        <v>15</v>
      </c>
      <c r="E15" s="5" t="s">
        <v>19</v>
      </c>
      <c r="F15" s="4">
        <v>2021</v>
      </c>
      <c r="G15" s="4">
        <v>10</v>
      </c>
      <c r="H15" s="6">
        <v>0.05</v>
      </c>
      <c r="I15" s="4">
        <f t="shared" si="1"/>
        <v>9.5000000000000001E-2</v>
      </c>
      <c r="J15" s="20">
        <v>4000</v>
      </c>
      <c r="K15" s="20">
        <f t="shared" si="0"/>
        <v>60000</v>
      </c>
      <c r="L15" s="4">
        <f t="shared" si="2"/>
        <v>1</v>
      </c>
      <c r="M15" s="20">
        <f t="shared" si="3"/>
        <v>5700</v>
      </c>
      <c r="N15" s="20">
        <f t="shared" si="4"/>
        <v>54300</v>
      </c>
      <c r="O15" s="8">
        <v>0</v>
      </c>
      <c r="P15" s="20">
        <f t="shared" si="5"/>
        <v>54300</v>
      </c>
    </row>
    <row r="16" spans="2:16" x14ac:dyDescent="0.25">
      <c r="B16" s="5">
        <f t="shared" si="6"/>
        <v>10</v>
      </c>
      <c r="C16" s="4" t="s">
        <v>20</v>
      </c>
      <c r="D16" s="3">
        <v>15</v>
      </c>
      <c r="E16" s="5" t="s">
        <v>19</v>
      </c>
      <c r="F16" s="4">
        <v>2021</v>
      </c>
      <c r="G16" s="4">
        <v>10</v>
      </c>
      <c r="H16" s="6">
        <v>0.05</v>
      </c>
      <c r="I16" s="4">
        <f t="shared" si="1"/>
        <v>9.5000000000000001E-2</v>
      </c>
      <c r="J16" s="20">
        <v>300</v>
      </c>
      <c r="K16" s="20">
        <f t="shared" si="0"/>
        <v>4500</v>
      </c>
      <c r="L16" s="4">
        <f t="shared" si="2"/>
        <v>1</v>
      </c>
      <c r="M16" s="20">
        <f t="shared" si="3"/>
        <v>427.5</v>
      </c>
      <c r="N16" s="20">
        <f t="shared" si="4"/>
        <v>4072.5</v>
      </c>
      <c r="O16" s="8">
        <v>0</v>
      </c>
      <c r="P16" s="20">
        <f t="shared" si="5"/>
        <v>4072.5</v>
      </c>
    </row>
    <row r="17" spans="2:16" x14ac:dyDescent="0.25">
      <c r="B17" s="5">
        <f t="shared" si="6"/>
        <v>11</v>
      </c>
      <c r="C17" s="4" t="s">
        <v>26</v>
      </c>
      <c r="D17" s="3">
        <v>1</v>
      </c>
      <c r="E17" s="5" t="s">
        <v>18</v>
      </c>
      <c r="F17" s="4">
        <v>2015</v>
      </c>
      <c r="G17" s="4">
        <v>15</v>
      </c>
      <c r="H17" s="6">
        <v>0.05</v>
      </c>
      <c r="I17" s="4">
        <f t="shared" si="1"/>
        <v>6.3333333333333325E-2</v>
      </c>
      <c r="J17" s="20">
        <v>55000</v>
      </c>
      <c r="K17" s="20">
        <f t="shared" si="0"/>
        <v>55000</v>
      </c>
      <c r="L17" s="4">
        <f t="shared" si="2"/>
        <v>7</v>
      </c>
      <c r="M17" s="20">
        <f t="shared" si="3"/>
        <v>24383.333333333328</v>
      </c>
      <c r="N17" s="20">
        <f t="shared" si="4"/>
        <v>30616.666666666672</v>
      </c>
      <c r="O17" s="9">
        <v>0.2</v>
      </c>
      <c r="P17" s="20">
        <f t="shared" si="5"/>
        <v>24493.333333333339</v>
      </c>
    </row>
    <row r="18" spans="2:16" x14ac:dyDescent="0.25">
      <c r="B18" s="5">
        <f t="shared" si="6"/>
        <v>12</v>
      </c>
      <c r="C18" s="4" t="s">
        <v>27</v>
      </c>
      <c r="D18" s="3">
        <v>3</v>
      </c>
      <c r="E18" s="5" t="s">
        <v>19</v>
      </c>
      <c r="F18" s="4">
        <v>2021</v>
      </c>
      <c r="G18" s="4">
        <v>10</v>
      </c>
      <c r="H18" s="6">
        <v>0.05</v>
      </c>
      <c r="I18" s="4">
        <f t="shared" si="1"/>
        <v>9.5000000000000001E-2</v>
      </c>
      <c r="J18" s="20">
        <v>22000</v>
      </c>
      <c r="K18" s="20">
        <f t="shared" si="0"/>
        <v>66000</v>
      </c>
      <c r="L18" s="4">
        <f t="shared" si="2"/>
        <v>1</v>
      </c>
      <c r="M18" s="20">
        <f t="shared" si="3"/>
        <v>6270</v>
      </c>
      <c r="N18" s="20">
        <f t="shared" si="4"/>
        <v>59730</v>
      </c>
      <c r="O18" s="8">
        <v>0</v>
      </c>
      <c r="P18" s="20">
        <f t="shared" si="5"/>
        <v>59730</v>
      </c>
    </row>
    <row r="19" spans="2:16" x14ac:dyDescent="0.25">
      <c r="B19" s="5">
        <f t="shared" si="6"/>
        <v>13</v>
      </c>
      <c r="C19" s="4" t="s">
        <v>28</v>
      </c>
      <c r="D19" s="3">
        <v>2</v>
      </c>
      <c r="E19" s="5" t="s">
        <v>19</v>
      </c>
      <c r="F19" s="4">
        <v>2021</v>
      </c>
      <c r="G19" s="4">
        <v>10</v>
      </c>
      <c r="H19" s="6">
        <v>0.05</v>
      </c>
      <c r="I19" s="4">
        <f t="shared" si="1"/>
        <v>9.5000000000000001E-2</v>
      </c>
      <c r="J19" s="20">
        <v>20000</v>
      </c>
      <c r="K19" s="20">
        <f t="shared" si="0"/>
        <v>40000</v>
      </c>
      <c r="L19" s="4">
        <f t="shared" si="2"/>
        <v>1</v>
      </c>
      <c r="M19" s="20">
        <f t="shared" si="3"/>
        <v>3800</v>
      </c>
      <c r="N19" s="20">
        <f t="shared" si="4"/>
        <v>36200</v>
      </c>
      <c r="O19" s="8">
        <v>0</v>
      </c>
      <c r="P19" s="20">
        <f t="shared" si="5"/>
        <v>36200</v>
      </c>
    </row>
    <row r="20" spans="2:16" x14ac:dyDescent="0.25">
      <c r="B20" s="5">
        <f t="shared" si="6"/>
        <v>14</v>
      </c>
      <c r="C20" s="4" t="s">
        <v>29</v>
      </c>
      <c r="D20" s="3">
        <v>1</v>
      </c>
      <c r="E20" s="5" t="s">
        <v>19</v>
      </c>
      <c r="F20" s="4">
        <v>2021</v>
      </c>
      <c r="G20" s="4">
        <v>10</v>
      </c>
      <c r="H20" s="6">
        <v>0.05</v>
      </c>
      <c r="I20" s="4">
        <f t="shared" si="1"/>
        <v>9.5000000000000001E-2</v>
      </c>
      <c r="J20" s="20">
        <v>6000</v>
      </c>
      <c r="K20" s="20">
        <f t="shared" si="0"/>
        <v>6000</v>
      </c>
      <c r="L20" s="4">
        <f t="shared" si="2"/>
        <v>1</v>
      </c>
      <c r="M20" s="20">
        <f t="shared" si="3"/>
        <v>570</v>
      </c>
      <c r="N20" s="20">
        <f t="shared" si="4"/>
        <v>5430</v>
      </c>
      <c r="O20" s="8">
        <v>0</v>
      </c>
      <c r="P20" s="20">
        <f t="shared" si="5"/>
        <v>5430</v>
      </c>
    </row>
    <row r="21" spans="2:16" x14ac:dyDescent="0.25">
      <c r="B21" s="5">
        <f t="shared" si="6"/>
        <v>15</v>
      </c>
      <c r="C21" s="4" t="s">
        <v>14</v>
      </c>
      <c r="D21" s="3">
        <v>1</v>
      </c>
      <c r="E21" s="5" t="s">
        <v>19</v>
      </c>
      <c r="F21" s="4">
        <v>2021</v>
      </c>
      <c r="G21" s="4">
        <v>10</v>
      </c>
      <c r="H21" s="6">
        <v>0.05</v>
      </c>
      <c r="I21" s="4">
        <f t="shared" si="1"/>
        <v>9.5000000000000001E-2</v>
      </c>
      <c r="J21" s="20">
        <v>4000</v>
      </c>
      <c r="K21" s="20">
        <f t="shared" si="0"/>
        <v>4000</v>
      </c>
      <c r="L21" s="4">
        <f t="shared" si="2"/>
        <v>1</v>
      </c>
      <c r="M21" s="20">
        <f t="shared" si="3"/>
        <v>380</v>
      </c>
      <c r="N21" s="20">
        <f t="shared" si="4"/>
        <v>3620</v>
      </c>
      <c r="O21" s="8">
        <v>0</v>
      </c>
      <c r="P21" s="20">
        <f t="shared" si="5"/>
        <v>3620</v>
      </c>
    </row>
    <row r="22" spans="2:16" x14ac:dyDescent="0.25">
      <c r="B22" s="5">
        <v>16</v>
      </c>
      <c r="C22" s="4" t="s">
        <v>41</v>
      </c>
      <c r="D22" s="3">
        <v>1</v>
      </c>
      <c r="E22" s="5" t="s">
        <v>42</v>
      </c>
      <c r="F22" s="4">
        <v>2015</v>
      </c>
      <c r="G22" s="4">
        <v>15</v>
      </c>
      <c r="H22" s="6">
        <v>0.05</v>
      </c>
      <c r="I22" s="4">
        <f t="shared" si="1"/>
        <v>6.3333333333333325E-2</v>
      </c>
      <c r="J22" s="20">
        <v>20000</v>
      </c>
      <c r="K22" s="20">
        <f t="shared" si="0"/>
        <v>20000</v>
      </c>
      <c r="L22" s="4">
        <f t="shared" si="2"/>
        <v>7</v>
      </c>
      <c r="M22" s="20">
        <f t="shared" si="3"/>
        <v>8866.6666666666661</v>
      </c>
      <c r="N22" s="20">
        <f t="shared" si="4"/>
        <v>11133.333333333334</v>
      </c>
      <c r="O22" s="9">
        <v>0.2</v>
      </c>
      <c r="P22" s="20">
        <f t="shared" si="5"/>
        <v>8906.6666666666679</v>
      </c>
    </row>
    <row r="23" spans="2:16" x14ac:dyDescent="0.25">
      <c r="B23" s="5">
        <f>B22+1</f>
        <v>17</v>
      </c>
      <c r="C23" s="4" t="s">
        <v>30</v>
      </c>
      <c r="D23" s="3">
        <v>1</v>
      </c>
      <c r="E23" s="5" t="s">
        <v>18</v>
      </c>
      <c r="F23" s="4">
        <v>2015</v>
      </c>
      <c r="G23" s="4">
        <v>15</v>
      </c>
      <c r="H23" s="6">
        <v>0.05</v>
      </c>
      <c r="I23" s="4">
        <f t="shared" si="1"/>
        <v>6.3333333333333325E-2</v>
      </c>
      <c r="J23" s="20">
        <v>35000</v>
      </c>
      <c r="K23" s="20">
        <f t="shared" si="0"/>
        <v>35000</v>
      </c>
      <c r="L23" s="4">
        <f t="shared" si="2"/>
        <v>7</v>
      </c>
      <c r="M23" s="20">
        <f t="shared" si="3"/>
        <v>15516.666666666664</v>
      </c>
      <c r="N23" s="20">
        <f t="shared" si="4"/>
        <v>19483.333333333336</v>
      </c>
      <c r="O23" s="9">
        <v>0.2</v>
      </c>
      <c r="P23" s="20">
        <f t="shared" si="5"/>
        <v>15586.66666666667</v>
      </c>
    </row>
    <row r="24" spans="2:16" x14ac:dyDescent="0.25">
      <c r="B24" s="5">
        <f t="shared" si="6"/>
        <v>18</v>
      </c>
      <c r="C24" s="4" t="s">
        <v>31</v>
      </c>
      <c r="D24" s="3">
        <v>1</v>
      </c>
      <c r="E24" s="5" t="s">
        <v>18</v>
      </c>
      <c r="F24" s="4">
        <v>2015</v>
      </c>
      <c r="G24" s="4">
        <v>15</v>
      </c>
      <c r="H24" s="6">
        <v>0.05</v>
      </c>
      <c r="I24" s="4">
        <f t="shared" si="1"/>
        <v>6.3333333333333325E-2</v>
      </c>
      <c r="J24" s="20">
        <v>25000</v>
      </c>
      <c r="K24" s="20">
        <f t="shared" si="0"/>
        <v>25000</v>
      </c>
      <c r="L24" s="4">
        <f t="shared" si="2"/>
        <v>7</v>
      </c>
      <c r="M24" s="20">
        <f t="shared" si="3"/>
        <v>11083.333333333332</v>
      </c>
      <c r="N24" s="20">
        <f t="shared" si="4"/>
        <v>13916.666666666668</v>
      </c>
      <c r="O24" s="9">
        <v>0.2</v>
      </c>
      <c r="P24" s="20">
        <f t="shared" si="5"/>
        <v>11133.333333333336</v>
      </c>
    </row>
    <row r="25" spans="2:16" x14ac:dyDescent="0.25">
      <c r="B25" s="5">
        <f t="shared" si="6"/>
        <v>19</v>
      </c>
      <c r="C25" s="4" t="s">
        <v>32</v>
      </c>
      <c r="D25" s="3">
        <v>1</v>
      </c>
      <c r="E25" s="5" t="s">
        <v>19</v>
      </c>
      <c r="F25" s="4">
        <v>2015</v>
      </c>
      <c r="G25" s="4">
        <v>10</v>
      </c>
      <c r="H25" s="6">
        <v>0.05</v>
      </c>
      <c r="I25" s="4">
        <f t="shared" si="1"/>
        <v>9.5000000000000001E-2</v>
      </c>
      <c r="J25" s="20">
        <v>5000</v>
      </c>
      <c r="K25" s="20">
        <f t="shared" si="0"/>
        <v>5000</v>
      </c>
      <c r="L25" s="4">
        <f t="shared" si="2"/>
        <v>7</v>
      </c>
      <c r="M25" s="20">
        <f t="shared" si="3"/>
        <v>3325</v>
      </c>
      <c r="N25" s="20">
        <f t="shared" si="4"/>
        <v>1675</v>
      </c>
      <c r="O25" s="9">
        <v>0.2</v>
      </c>
      <c r="P25" s="20">
        <f t="shared" si="5"/>
        <v>1340</v>
      </c>
    </row>
    <row r="26" spans="2:16" x14ac:dyDescent="0.25">
      <c r="B26" s="5">
        <f t="shared" si="6"/>
        <v>20</v>
      </c>
      <c r="C26" s="4" t="s">
        <v>15</v>
      </c>
      <c r="D26" s="3">
        <v>12</v>
      </c>
      <c r="E26" s="5" t="s">
        <v>19</v>
      </c>
      <c r="F26" s="4">
        <v>2021</v>
      </c>
      <c r="G26" s="4">
        <v>10</v>
      </c>
      <c r="H26" s="6">
        <v>0.05</v>
      </c>
      <c r="I26" s="4">
        <f t="shared" si="1"/>
        <v>9.5000000000000001E-2</v>
      </c>
      <c r="J26" s="20">
        <v>600</v>
      </c>
      <c r="K26" s="20">
        <f t="shared" si="0"/>
        <v>7200</v>
      </c>
      <c r="L26" s="4">
        <f t="shared" si="2"/>
        <v>1</v>
      </c>
      <c r="M26" s="20">
        <f t="shared" si="3"/>
        <v>684</v>
      </c>
      <c r="N26" s="20">
        <f t="shared" si="4"/>
        <v>6516</v>
      </c>
      <c r="O26" s="8">
        <v>0</v>
      </c>
      <c r="P26" s="20">
        <f t="shared" si="5"/>
        <v>6516</v>
      </c>
    </row>
    <row r="27" spans="2:16" x14ac:dyDescent="0.25">
      <c r="B27" s="5">
        <f t="shared" si="6"/>
        <v>21</v>
      </c>
      <c r="C27" s="4" t="s">
        <v>33</v>
      </c>
      <c r="D27" s="3">
        <v>12</v>
      </c>
      <c r="E27" s="5" t="s">
        <v>19</v>
      </c>
      <c r="F27" s="4">
        <v>2021</v>
      </c>
      <c r="G27" s="4">
        <v>10</v>
      </c>
      <c r="H27" s="6">
        <v>0.05</v>
      </c>
      <c r="I27" s="4">
        <f t="shared" si="1"/>
        <v>9.5000000000000001E-2</v>
      </c>
      <c r="J27" s="20">
        <v>100</v>
      </c>
      <c r="K27" s="20">
        <f t="shared" si="0"/>
        <v>1200</v>
      </c>
      <c r="L27" s="4">
        <f t="shared" si="2"/>
        <v>1</v>
      </c>
      <c r="M27" s="20">
        <f t="shared" si="3"/>
        <v>114</v>
      </c>
      <c r="N27" s="20">
        <f t="shared" si="4"/>
        <v>1086</v>
      </c>
      <c r="O27" s="8">
        <v>0</v>
      </c>
      <c r="P27" s="20">
        <f t="shared" si="5"/>
        <v>1086</v>
      </c>
    </row>
    <row r="28" spans="2:16" x14ac:dyDescent="0.25">
      <c r="B28" s="5">
        <f t="shared" si="6"/>
        <v>22</v>
      </c>
      <c r="C28" s="4" t="s">
        <v>34</v>
      </c>
      <c r="D28" s="3">
        <v>2</v>
      </c>
      <c r="E28" s="5" t="s">
        <v>19</v>
      </c>
      <c r="F28" s="4">
        <v>2021</v>
      </c>
      <c r="G28" s="4">
        <v>10</v>
      </c>
      <c r="H28" s="6">
        <v>0.05</v>
      </c>
      <c r="I28" s="4">
        <f t="shared" si="1"/>
        <v>9.5000000000000001E-2</v>
      </c>
      <c r="J28" s="20">
        <v>5000</v>
      </c>
      <c r="K28" s="20">
        <f t="shared" si="0"/>
        <v>10000</v>
      </c>
      <c r="L28" s="4">
        <f t="shared" si="2"/>
        <v>1</v>
      </c>
      <c r="M28" s="20">
        <f t="shared" si="3"/>
        <v>950</v>
      </c>
      <c r="N28" s="20">
        <f t="shared" si="4"/>
        <v>9050</v>
      </c>
      <c r="O28" s="8">
        <v>0</v>
      </c>
      <c r="P28" s="20">
        <f t="shared" si="5"/>
        <v>9050</v>
      </c>
    </row>
    <row r="29" spans="2:16" x14ac:dyDescent="0.25">
      <c r="B29" s="5">
        <f t="shared" si="6"/>
        <v>23</v>
      </c>
      <c r="C29" s="4" t="s">
        <v>16</v>
      </c>
      <c r="D29" s="3">
        <v>4</v>
      </c>
      <c r="E29" s="5" t="s">
        <v>19</v>
      </c>
      <c r="F29" s="4">
        <v>2021</v>
      </c>
      <c r="G29" s="4">
        <v>10</v>
      </c>
      <c r="H29" s="6">
        <v>0.05</v>
      </c>
      <c r="I29" s="4">
        <f t="shared" si="1"/>
        <v>9.5000000000000001E-2</v>
      </c>
      <c r="J29" s="20">
        <v>2000</v>
      </c>
      <c r="K29" s="20">
        <f t="shared" si="0"/>
        <v>8000</v>
      </c>
      <c r="L29" s="4">
        <f t="shared" si="2"/>
        <v>1</v>
      </c>
      <c r="M29" s="20">
        <f t="shared" si="3"/>
        <v>760</v>
      </c>
      <c r="N29" s="20">
        <f t="shared" si="4"/>
        <v>7240</v>
      </c>
      <c r="O29" s="8">
        <v>0</v>
      </c>
      <c r="P29" s="20">
        <f t="shared" si="5"/>
        <v>7240</v>
      </c>
    </row>
    <row r="30" spans="2:16" x14ac:dyDescent="0.25">
      <c r="B30" s="5">
        <f t="shared" si="6"/>
        <v>24</v>
      </c>
      <c r="C30" s="4" t="s">
        <v>35</v>
      </c>
      <c r="D30" s="3">
        <v>1</v>
      </c>
      <c r="E30" s="5" t="s">
        <v>18</v>
      </c>
      <c r="F30" s="4">
        <v>2015</v>
      </c>
      <c r="G30" s="4">
        <v>10</v>
      </c>
      <c r="H30" s="6">
        <v>0.05</v>
      </c>
      <c r="I30" s="4">
        <f t="shared" si="1"/>
        <v>9.5000000000000001E-2</v>
      </c>
      <c r="J30" s="20">
        <v>10000</v>
      </c>
      <c r="K30" s="20">
        <f t="shared" si="0"/>
        <v>10000</v>
      </c>
      <c r="L30" s="4">
        <f t="shared" si="2"/>
        <v>7</v>
      </c>
      <c r="M30" s="20">
        <f t="shared" si="3"/>
        <v>6650</v>
      </c>
      <c r="N30" s="20">
        <f t="shared" si="4"/>
        <v>3350</v>
      </c>
      <c r="O30" s="9">
        <v>0.2</v>
      </c>
      <c r="P30" s="20">
        <f t="shared" si="5"/>
        <v>2680</v>
      </c>
    </row>
    <row r="31" spans="2:16" x14ac:dyDescent="0.25">
      <c r="B31" s="5">
        <f t="shared" si="6"/>
        <v>25</v>
      </c>
      <c r="C31" s="4" t="s">
        <v>17</v>
      </c>
      <c r="D31" s="3">
        <v>2</v>
      </c>
      <c r="E31" s="5" t="s">
        <v>19</v>
      </c>
      <c r="F31" s="4">
        <v>2015</v>
      </c>
      <c r="G31" s="4">
        <v>10</v>
      </c>
      <c r="H31" s="6">
        <v>0.05</v>
      </c>
      <c r="I31" s="4">
        <f t="shared" si="1"/>
        <v>9.5000000000000001E-2</v>
      </c>
      <c r="J31" s="20">
        <v>16000</v>
      </c>
      <c r="K31" s="20">
        <f t="shared" si="0"/>
        <v>32000</v>
      </c>
      <c r="L31" s="4">
        <f t="shared" si="2"/>
        <v>7</v>
      </c>
      <c r="M31" s="20">
        <f t="shared" si="3"/>
        <v>21280</v>
      </c>
      <c r="N31" s="20">
        <f t="shared" si="4"/>
        <v>10720</v>
      </c>
      <c r="O31" s="9">
        <v>0.2</v>
      </c>
      <c r="P31" s="20">
        <f t="shared" si="5"/>
        <v>8576</v>
      </c>
    </row>
    <row r="32" spans="2:16" x14ac:dyDescent="0.25">
      <c r="B32" s="5">
        <f t="shared" si="6"/>
        <v>26</v>
      </c>
      <c r="C32" s="4" t="s">
        <v>36</v>
      </c>
      <c r="D32" s="3">
        <v>2</v>
      </c>
      <c r="E32" s="5" t="s">
        <v>19</v>
      </c>
      <c r="F32" s="4">
        <v>2015</v>
      </c>
      <c r="G32" s="4">
        <v>10</v>
      </c>
      <c r="H32" s="6">
        <v>0.05</v>
      </c>
      <c r="I32" s="4">
        <f t="shared" si="1"/>
        <v>9.5000000000000001E-2</v>
      </c>
      <c r="J32" s="20">
        <v>1500</v>
      </c>
      <c r="K32" s="20">
        <f t="shared" si="0"/>
        <v>3000</v>
      </c>
      <c r="L32" s="4">
        <f t="shared" si="2"/>
        <v>7</v>
      </c>
      <c r="M32" s="20">
        <f t="shared" si="3"/>
        <v>1995</v>
      </c>
      <c r="N32" s="20">
        <f t="shared" si="4"/>
        <v>1005</v>
      </c>
      <c r="O32" s="9">
        <v>0.2</v>
      </c>
      <c r="P32" s="20">
        <f t="shared" si="5"/>
        <v>804</v>
      </c>
    </row>
    <row r="33" spans="2:16" x14ac:dyDescent="0.25">
      <c r="B33" s="5">
        <f t="shared" si="6"/>
        <v>27</v>
      </c>
      <c r="C33" s="4" t="s">
        <v>38</v>
      </c>
      <c r="D33" s="3">
        <v>4</v>
      </c>
      <c r="E33" s="5" t="s">
        <v>19</v>
      </c>
      <c r="F33" s="4">
        <v>2015</v>
      </c>
      <c r="G33" s="4">
        <v>10</v>
      </c>
      <c r="H33" s="6">
        <v>0.05</v>
      </c>
      <c r="I33" s="4">
        <f t="shared" si="1"/>
        <v>9.5000000000000001E-2</v>
      </c>
      <c r="J33" s="20">
        <v>16000</v>
      </c>
      <c r="K33" s="20">
        <f t="shared" si="0"/>
        <v>64000</v>
      </c>
      <c r="L33" s="4">
        <f t="shared" si="2"/>
        <v>7</v>
      </c>
      <c r="M33" s="20">
        <f t="shared" si="3"/>
        <v>42560</v>
      </c>
      <c r="N33" s="20">
        <f t="shared" si="4"/>
        <v>21440</v>
      </c>
      <c r="O33" s="9">
        <v>0.2</v>
      </c>
      <c r="P33" s="20">
        <f t="shared" si="5"/>
        <v>17152</v>
      </c>
    </row>
    <row r="34" spans="2:16" x14ac:dyDescent="0.25">
      <c r="B34" s="5">
        <f t="shared" si="6"/>
        <v>28</v>
      </c>
      <c r="C34" s="4" t="s">
        <v>37</v>
      </c>
      <c r="D34" s="3">
        <v>1</v>
      </c>
      <c r="E34" s="5" t="s">
        <v>19</v>
      </c>
      <c r="F34" s="4">
        <v>2015</v>
      </c>
      <c r="G34" s="4">
        <v>10</v>
      </c>
      <c r="H34" s="6">
        <v>0.05</v>
      </c>
      <c r="I34" s="4">
        <f t="shared" si="1"/>
        <v>9.5000000000000001E-2</v>
      </c>
      <c r="J34" s="20">
        <v>12000</v>
      </c>
      <c r="K34" s="20">
        <f t="shared" si="0"/>
        <v>12000</v>
      </c>
      <c r="L34" s="4">
        <f t="shared" si="2"/>
        <v>7</v>
      </c>
      <c r="M34" s="20">
        <f t="shared" si="3"/>
        <v>7980</v>
      </c>
      <c r="N34" s="20">
        <f t="shared" si="4"/>
        <v>4020</v>
      </c>
      <c r="O34" s="9">
        <v>0.2</v>
      </c>
      <c r="P34" s="20">
        <f t="shared" si="5"/>
        <v>3216</v>
      </c>
    </row>
    <row r="35" spans="2:16" x14ac:dyDescent="0.25">
      <c r="B35" s="5">
        <f t="shared" si="6"/>
        <v>29</v>
      </c>
      <c r="C35" s="4" t="s">
        <v>39</v>
      </c>
      <c r="D35" s="3">
        <v>1</v>
      </c>
      <c r="E35" s="5" t="s">
        <v>19</v>
      </c>
      <c r="F35" s="4">
        <v>2015</v>
      </c>
      <c r="G35" s="4">
        <v>10</v>
      </c>
      <c r="H35" s="6">
        <v>0.05</v>
      </c>
      <c r="I35" s="4">
        <f t="shared" si="1"/>
        <v>9.5000000000000001E-2</v>
      </c>
      <c r="J35" s="20">
        <v>20000</v>
      </c>
      <c r="K35" s="20">
        <f t="shared" si="0"/>
        <v>20000</v>
      </c>
      <c r="L35" s="4">
        <f t="shared" si="2"/>
        <v>7</v>
      </c>
      <c r="M35" s="20">
        <f t="shared" si="3"/>
        <v>13300</v>
      </c>
      <c r="N35" s="20">
        <f t="shared" si="4"/>
        <v>6700</v>
      </c>
      <c r="O35" s="9">
        <v>0.2</v>
      </c>
      <c r="P35" s="20">
        <f t="shared" si="5"/>
        <v>5360</v>
      </c>
    </row>
    <row r="36" spans="2:16" x14ac:dyDescent="0.25">
      <c r="B36" s="5">
        <f t="shared" si="6"/>
        <v>30</v>
      </c>
      <c r="C36" s="4" t="s">
        <v>40</v>
      </c>
      <c r="D36" s="3">
        <v>2</v>
      </c>
      <c r="E36" s="5" t="s">
        <v>19</v>
      </c>
      <c r="F36" s="4">
        <v>2015</v>
      </c>
      <c r="G36" s="4">
        <v>10</v>
      </c>
      <c r="H36" s="6">
        <v>0.05</v>
      </c>
      <c r="I36" s="4">
        <f t="shared" si="1"/>
        <v>9.5000000000000001E-2</v>
      </c>
      <c r="J36" s="20">
        <v>20000</v>
      </c>
      <c r="K36" s="20">
        <f t="shared" si="0"/>
        <v>40000</v>
      </c>
      <c r="L36" s="4">
        <f t="shared" si="2"/>
        <v>7</v>
      </c>
      <c r="M36" s="20">
        <f t="shared" si="3"/>
        <v>26600</v>
      </c>
      <c r="N36" s="20">
        <f t="shared" si="4"/>
        <v>13400</v>
      </c>
      <c r="O36" s="9">
        <v>0.2</v>
      </c>
      <c r="P36" s="20">
        <f t="shared" si="5"/>
        <v>10720</v>
      </c>
    </row>
    <row r="37" spans="2:16" x14ac:dyDescent="0.25">
      <c r="B37" s="5"/>
      <c r="C37" s="19" t="s">
        <v>48</v>
      </c>
      <c r="D37" s="3"/>
      <c r="E37" s="5"/>
      <c r="F37" s="4"/>
      <c r="G37" s="4"/>
      <c r="H37" s="6"/>
      <c r="I37" s="4"/>
      <c r="J37" s="4"/>
      <c r="K37" s="21">
        <f>SUM(K7:K36)</f>
        <v>918700</v>
      </c>
      <c r="L37" s="15"/>
      <c r="M37" s="21">
        <f>SUM(M7:M36)</f>
        <v>285921.5</v>
      </c>
      <c r="N37" s="21">
        <f>SUM(N7:N36)</f>
        <v>632778.5</v>
      </c>
      <c r="O37" s="15"/>
      <c r="P37" s="21">
        <f>SUM(P7:P36)</f>
        <v>599926.5</v>
      </c>
    </row>
    <row r="38" spans="2:16" x14ac:dyDescent="0.25">
      <c r="B38" s="5"/>
      <c r="C38" s="4"/>
      <c r="D38" s="3"/>
      <c r="E38" s="5"/>
      <c r="F38" s="4"/>
      <c r="G38" s="4"/>
      <c r="H38" s="4"/>
      <c r="I38" s="4"/>
      <c r="J38" s="4"/>
      <c r="K38" s="4"/>
      <c r="L38" s="4"/>
      <c r="M38" s="4"/>
      <c r="N38" s="8"/>
      <c r="O38" s="8"/>
      <c r="P38" s="4"/>
    </row>
  </sheetData>
  <mergeCells count="1">
    <mergeCell ref="B2: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2022-09-07T05:49:17Z</dcterms:created>
  <dcterms:modified xsi:type="dcterms:W3CDTF">2022-09-08T11:56:47Z</dcterms:modified>
</cp:coreProperties>
</file>