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n Progress Files\Arun Tomar\- - - IN PROGRESS (2022 - 2023) - - -\VIS(2022-23)-PL362 -  Ms Archid Panel Industries Ltd\VIS(2022-23)-PL362-282-518 - Ms Archid Panel Industries Ltd\"/>
    </mc:Choice>
  </mc:AlternateContent>
  <bookViews>
    <workbookView xWindow="0" yWindow="0" windowWidth="24000" windowHeight="9735"/>
  </bookViews>
  <sheets>
    <sheet name="Land Valuation" sheetId="2" r:id="rId1"/>
    <sheet name="Docs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2" l="1"/>
  <c r="M4" i="2"/>
  <c r="K4" i="2" l="1"/>
  <c r="J4" i="2" l="1"/>
  <c r="R14" i="2" l="1"/>
  <c r="Q14" i="2"/>
  <c r="L4" i="2"/>
  <c r="J13" i="2"/>
  <c r="H13" i="2"/>
  <c r="E13" i="2"/>
  <c r="K13" i="2" l="1"/>
  <c r="L13" i="2" s="1"/>
  <c r="N13" i="2" s="1"/>
  <c r="P13" i="2" s="1"/>
  <c r="E4" i="2" l="1"/>
  <c r="F4" i="2" s="1"/>
  <c r="G4" i="2" l="1"/>
  <c r="H7" i="2" s="1"/>
</calcChain>
</file>

<file path=xl/sharedStrings.xml><?xml version="1.0" encoding="utf-8"?>
<sst xmlns="http://schemas.openxmlformats.org/spreadsheetml/2006/main" count="53" uniqueCount="25">
  <si>
    <t>Area</t>
  </si>
  <si>
    <t>Rate</t>
  </si>
  <si>
    <t>FMV</t>
  </si>
  <si>
    <t>LAND</t>
  </si>
  <si>
    <t>RV @ 15%</t>
  </si>
  <si>
    <t>DV @ 25%</t>
  </si>
  <si>
    <t>BUILDING</t>
  </si>
  <si>
    <t>-</t>
  </si>
  <si>
    <t>BOUNDARY WALL VALUATION</t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</si>
  <si>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</si>
  <si>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</si>
  <si>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</si>
  <si>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</si>
  <si>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</si>
  <si>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</si>
  <si>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</si>
  <si>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</si>
  <si>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</si>
  <si>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</si>
  <si>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</si>
  <si>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r>
      <t xml:space="preserve">Wall
</t>
    </r>
    <r>
      <rPr>
        <b/>
        <i/>
        <sz val="10"/>
        <rFont val="Calibri"/>
        <family val="2"/>
        <scheme val="minor"/>
      </rPr>
      <t>(in Running mtr.)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</si>
  <si>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mtr.)</t>
    </r>
  </si>
  <si>
    <t>CIRCLE RATE VALUE
(ALL RATES OR UNITS IN SQM)</t>
  </si>
  <si>
    <t>Land + Building + Wall</t>
  </si>
  <si>
    <t>FM VALUE
(ALL RATES OR UNITS IN SQM)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</si>
</sst>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.000_ ;_ * \-#,##0.0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5" fontId="1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43" fontId="0" fillId="0" borderId="1" xfId="1" applyNumberFormat="1" applyFont="1" applyBorder="1" applyAlignment="1">
      <alignment horizontal="center" vertical="center"/>
    </xf>
    <xf numFmtId="9" fontId="0" fillId="0" borderId="0" xfId="0" applyNumberFormat="1"/>
    <xf numFmtId="10" fontId="2" fillId="0" borderId="8" xfId="0" applyNumberFormat="1" applyFont="1" applyBorder="1" applyAlignment="1">
      <alignment horizontal="center" vertical="center" wrapText="1"/>
    </xf>
    <xf numFmtId="10" fontId="2" fillId="0" borderId="9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1</xdr:rowOff>
    </xdr:from>
    <xdr:to>
      <xdr:col>37</xdr:col>
      <xdr:colOff>419100</xdr:colOff>
      <xdr:row>57</xdr:row>
      <xdr:rowOff>152401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"/>
          <a:ext cx="22393275" cy="1101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7"/>
  <sheetViews>
    <sheetView tabSelected="1" workbookViewId="0">
      <selection activeCell="N5" sqref="N5"/>
    </sheetView>
  </sheetViews>
  <sheetFormatPr defaultRowHeight="15" x14ac:dyDescent="0.25"/>
  <cols>
    <col min="2" max="2" width="9.7109375" bestFit="1" customWidth="1"/>
    <col min="3" max="3" width="12.5703125" bestFit="1" customWidth="1"/>
    <col min="4" max="4" width="8.42578125" bestFit="1" customWidth="1"/>
    <col min="5" max="7" width="14.28515625" bestFit="1" customWidth="1"/>
    <col min="8" max="8" width="9.5703125" bestFit="1" customWidth="1"/>
    <col min="9" max="9" width="9.7109375" bestFit="1" customWidth="1"/>
    <col min="10" max="10" width="12" bestFit="1" customWidth="1"/>
    <col min="11" max="11" width="10.140625" bestFit="1" customWidth="1"/>
    <col min="12" max="14" width="14.28515625" bestFit="1" customWidth="1"/>
    <col min="16" max="18" width="14.28515625" bestFit="1" customWidth="1"/>
  </cols>
  <sheetData>
    <row r="1" spans="2:18" ht="15.75" thickBot="1" x14ac:dyDescent="0.3"/>
    <row r="2" spans="2:18" ht="30" customHeight="1" thickBot="1" x14ac:dyDescent="0.3">
      <c r="C2" s="24" t="s">
        <v>22</v>
      </c>
      <c r="D2" s="25"/>
      <c r="E2" s="25"/>
      <c r="F2" s="25"/>
      <c r="G2" s="26"/>
      <c r="J2" s="24" t="s">
        <v>24</v>
      </c>
      <c r="K2" s="25"/>
      <c r="L2" s="25"/>
      <c r="M2" s="25"/>
      <c r="N2" s="26"/>
    </row>
    <row r="3" spans="2:18" x14ac:dyDescent="0.25">
      <c r="B3" s="23" t="s">
        <v>3</v>
      </c>
      <c r="C3" s="14" t="s">
        <v>0</v>
      </c>
      <c r="D3" s="14" t="s">
        <v>1</v>
      </c>
      <c r="E3" s="14" t="s">
        <v>2</v>
      </c>
      <c r="F3" s="14" t="s">
        <v>4</v>
      </c>
      <c r="G3" s="14" t="s">
        <v>5</v>
      </c>
      <c r="I3" s="23" t="s">
        <v>3</v>
      </c>
      <c r="J3" s="3" t="s">
        <v>0</v>
      </c>
      <c r="K3" s="3" t="s">
        <v>1</v>
      </c>
      <c r="L3" s="3" t="s">
        <v>2</v>
      </c>
      <c r="M3" s="3" t="s">
        <v>4</v>
      </c>
      <c r="N3" s="3" t="s">
        <v>5</v>
      </c>
    </row>
    <row r="4" spans="2:18" x14ac:dyDescent="0.25">
      <c r="B4" s="23"/>
      <c r="C4" s="17">
        <v>101278</v>
      </c>
      <c r="D4" s="10">
        <v>1500</v>
      </c>
      <c r="E4" s="10">
        <f>C4*D4</f>
        <v>151917000</v>
      </c>
      <c r="F4" s="10">
        <f>E4*0.85</f>
        <v>129129450</v>
      </c>
      <c r="G4" s="10">
        <f>E4*0.75</f>
        <v>113937750</v>
      </c>
      <c r="I4" s="23"/>
      <c r="J4" s="18">
        <f>C4*J7</f>
        <v>101278</v>
      </c>
      <c r="K4" s="10">
        <f>K7*(1-K8)</f>
        <v>1875</v>
      </c>
      <c r="L4" s="10">
        <f>J4*K4</f>
        <v>189896250</v>
      </c>
      <c r="M4" s="10">
        <f>Q14</f>
        <v>161500000</v>
      </c>
      <c r="N4" s="10">
        <f>R14</f>
        <v>142500000</v>
      </c>
    </row>
    <row r="5" spans="2:18" x14ac:dyDescent="0.25">
      <c r="B5" s="23" t="s">
        <v>6</v>
      </c>
      <c r="C5" s="2" t="s">
        <v>7</v>
      </c>
      <c r="D5" s="2" t="s">
        <v>7</v>
      </c>
      <c r="E5" s="2" t="s">
        <v>7</v>
      </c>
      <c r="F5" s="2" t="s">
        <v>7</v>
      </c>
      <c r="G5" s="4" t="s">
        <v>7</v>
      </c>
      <c r="I5" s="23" t="s">
        <v>6</v>
      </c>
      <c r="J5" s="2" t="s">
        <v>7</v>
      </c>
      <c r="K5" s="2" t="s">
        <v>7</v>
      </c>
      <c r="L5" s="2" t="s">
        <v>7</v>
      </c>
      <c r="M5" s="2" t="s">
        <v>7</v>
      </c>
      <c r="N5" s="4" t="s">
        <v>7</v>
      </c>
    </row>
    <row r="6" spans="2:18" ht="15.75" thickBot="1" x14ac:dyDescent="0.3">
      <c r="B6" s="23"/>
      <c r="C6" s="2" t="s">
        <v>7</v>
      </c>
      <c r="D6" s="2" t="s">
        <v>7</v>
      </c>
      <c r="E6" s="2" t="s">
        <v>7</v>
      </c>
      <c r="F6" s="2" t="s">
        <v>7</v>
      </c>
      <c r="G6" s="4" t="s">
        <v>7</v>
      </c>
      <c r="I6" s="23"/>
      <c r="J6" s="2" t="s">
        <v>7</v>
      </c>
      <c r="K6" s="2" t="s">
        <v>7</v>
      </c>
      <c r="L6" s="2" t="s">
        <v>7</v>
      </c>
      <c r="M6" s="2" t="s">
        <v>7</v>
      </c>
      <c r="N6" s="4" t="s">
        <v>7</v>
      </c>
    </row>
    <row r="7" spans="2:18" x14ac:dyDescent="0.25">
      <c r="H7" s="20">
        <f>(P14-G4)/P14</f>
        <v>0.40032763157894735</v>
      </c>
      <c r="J7">
        <v>1</v>
      </c>
      <c r="K7">
        <v>2500</v>
      </c>
      <c r="M7" s="16">
        <v>0.85</v>
      </c>
      <c r="N7" s="16">
        <v>0.75</v>
      </c>
    </row>
    <row r="8" spans="2:18" ht="15.75" thickBot="1" x14ac:dyDescent="0.3">
      <c r="H8" s="21"/>
      <c r="K8" s="19">
        <v>0.25</v>
      </c>
    </row>
    <row r="9" spans="2:18" x14ac:dyDescent="0.25">
      <c r="H9" s="1"/>
    </row>
    <row r="11" spans="2:18" ht="15.75" customHeight="1" x14ac:dyDescent="0.25">
      <c r="B11" s="27" t="s">
        <v>8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5"/>
      <c r="Q11" s="5"/>
    </row>
    <row r="12" spans="2:18" ht="83.25" x14ac:dyDescent="0.25">
      <c r="B12" s="6" t="s">
        <v>20</v>
      </c>
      <c r="C12" s="6" t="s">
        <v>9</v>
      </c>
      <c r="D12" s="6" t="s">
        <v>10</v>
      </c>
      <c r="E12" s="6" t="s">
        <v>11</v>
      </c>
      <c r="F12" s="6" t="s">
        <v>12</v>
      </c>
      <c r="G12" s="6" t="s">
        <v>13</v>
      </c>
      <c r="H12" s="6" t="s">
        <v>14</v>
      </c>
      <c r="I12" s="6" t="s">
        <v>21</v>
      </c>
      <c r="J12" s="6" t="s">
        <v>15</v>
      </c>
      <c r="K12" s="6" t="s">
        <v>16</v>
      </c>
      <c r="L12" s="6" t="s">
        <v>17</v>
      </c>
      <c r="M12" s="6" t="s">
        <v>18</v>
      </c>
      <c r="N12" s="6" t="s">
        <v>19</v>
      </c>
      <c r="P12" s="7" t="s">
        <v>23</v>
      </c>
      <c r="Q12" s="7" t="s">
        <v>4</v>
      </c>
      <c r="R12" s="7" t="s">
        <v>5</v>
      </c>
    </row>
    <row r="13" spans="2:18" x14ac:dyDescent="0.25">
      <c r="B13" s="8">
        <v>1</v>
      </c>
      <c r="C13" s="2">
        <v>2022</v>
      </c>
      <c r="D13" s="2">
        <v>2022</v>
      </c>
      <c r="E13" s="2">
        <f>D13-C13</f>
        <v>0</v>
      </c>
      <c r="F13" s="2">
        <v>35</v>
      </c>
      <c r="G13" s="4">
        <v>0.1</v>
      </c>
      <c r="H13" s="9">
        <f>(1-G13)/F13</f>
        <v>2.5714285714285714E-2</v>
      </c>
      <c r="I13" s="10">
        <v>5000</v>
      </c>
      <c r="J13" s="10">
        <f>I13*B13</f>
        <v>5000</v>
      </c>
      <c r="K13" s="10">
        <f>J13*H13*E13</f>
        <v>0</v>
      </c>
      <c r="L13" s="10">
        <f>MAX(J13-K13,0)</f>
        <v>5000</v>
      </c>
      <c r="M13" s="11">
        <v>0.05</v>
      </c>
      <c r="N13" s="10">
        <f>IF(L13&gt;G13*J13,L13*(1-M13),J13*G13)</f>
        <v>4750</v>
      </c>
      <c r="P13" s="12">
        <f>L4+N13</f>
        <v>189901000</v>
      </c>
      <c r="Q13" s="22"/>
      <c r="R13" s="22"/>
    </row>
    <row r="14" spans="2:18" x14ac:dyDescent="0.25">
      <c r="P14" s="12">
        <v>190000000</v>
      </c>
      <c r="Q14" s="15">
        <f>P14*0.85</f>
        <v>161500000</v>
      </c>
      <c r="R14" s="15">
        <f>P14*0.75</f>
        <v>142500000</v>
      </c>
    </row>
    <row r="17" spans="7:7" ht="15.75" customHeight="1" x14ac:dyDescent="0.25">
      <c r="G17" s="13"/>
    </row>
  </sheetData>
  <mergeCells count="9">
    <mergeCell ref="H7:H8"/>
    <mergeCell ref="Q13:R13"/>
    <mergeCell ref="B3:B4"/>
    <mergeCell ref="C2:G2"/>
    <mergeCell ref="B5:B6"/>
    <mergeCell ref="B11:N11"/>
    <mergeCell ref="J2:N2"/>
    <mergeCell ref="I3:I4"/>
    <mergeCell ref="I5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B6" activeCellId="1" sqref="Q13 B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Valuation</vt:lpstr>
      <vt:lpstr>Docs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Tomar</dc:creator>
  <cp:lastModifiedBy>Arun Tomar</cp:lastModifiedBy>
  <dcterms:created xsi:type="dcterms:W3CDTF">2022-10-03T11:21:19Z</dcterms:created>
  <dcterms:modified xsi:type="dcterms:W3CDTF">2022-10-07T11:57:13Z</dcterms:modified>
</cp:coreProperties>
</file>