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en Drive Office\Isha\Isha Pagladanga\Sbi\Till Oct 22\7 CR\"/>
    </mc:Choice>
  </mc:AlternateContent>
  <bookViews>
    <workbookView xWindow="0" yWindow="360" windowWidth="20496" windowHeight="7092" tabRatio="796" firstSheet="2" activeTab="2"/>
  </bookViews>
  <sheets>
    <sheet name="Past project" sheetId="114" state="hidden" r:id="rId1"/>
    <sheet name="Ongoing" sheetId="10" state="hidden" r:id="rId2"/>
    <sheet name="Project" sheetId="117" r:id="rId3"/>
    <sheet name="Interest" sheetId="145" r:id="rId4"/>
    <sheet name="Cash Flow-Normal" sheetId="128" state="hidden" r:id="rId5"/>
    <sheet name="Income" sheetId="143" state="hidden" r:id="rId6"/>
    <sheet name="Financials" sheetId="119" state="hidden" r:id="rId7"/>
    <sheet name="Cash Flow" sheetId="120" state="hidden" r:id="rId8"/>
    <sheet name="Cash Flow@90% sales" sheetId="127" state="hidden" r:id="rId9"/>
    <sheet name="Cash Flow @110%cost" sheetId="126" state="hidden" r:id="rId10"/>
    <sheet name="Repayment Schedule" sheetId="121" state="hidden" r:id="rId11"/>
    <sheet name="Secured Long loans" sheetId="139" state="hidden" r:id="rId12"/>
    <sheet name="Secured Short Term Loans" sheetId="144" state="hidden" r:id="rId13"/>
    <sheet name="Sheet1" sheetId="147" state="hidden" r:id="rId14"/>
    <sheet name="Pagladanga" sheetId="148" r:id="rId15"/>
    <sheet name="Area" sheetId="154" r:id="rId16"/>
    <sheet name="LLP Agreement" sheetId="150" r:id="rId17"/>
    <sheet name="Others Details" sheetId="151" r:id="rId18"/>
    <sheet name="Dev Agreement" sheetId="152" r:id="rId19"/>
    <sheet name="Till date Cost" sheetId="153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>'[1]BAL96-97'!#REF!</definedName>
    <definedName name="\c">#N/A</definedName>
    <definedName name="\e">#N/A</definedName>
    <definedName name="\i">#N/A</definedName>
    <definedName name="\q">'[1]BAL96-97'!#REF!</definedName>
    <definedName name="\s">'[1]BAL96-97'!#REF!</definedName>
    <definedName name="\x">'[1]BAL96-97'!#REF!</definedName>
    <definedName name="\z">'[1]BAL96-97'!#REF!</definedName>
    <definedName name="_______DAT1">[2]H.O.!#REF!</definedName>
    <definedName name="_______DAT10">[2]H.O.!#REF!</definedName>
    <definedName name="_______DAT11">[2]H.O.!#REF!</definedName>
    <definedName name="_______DAT12">[2]H.O.!#REF!</definedName>
    <definedName name="_______DAT13">[2]H.O.!#REF!</definedName>
    <definedName name="_______DAT2">[2]H.O.!#REF!</definedName>
    <definedName name="_______DAT4">[2]H.O.!#REF!</definedName>
    <definedName name="_______DAT5">[2]H.O.!#REF!</definedName>
    <definedName name="_______DAT7">[2]H.O.!#REF!</definedName>
    <definedName name="_______DAT8">[2]H.O.!#REF!</definedName>
    <definedName name="_______DAT9">[2]H.O.!#REF!</definedName>
    <definedName name="______DAT14">#REF!</definedName>
    <definedName name="______DAT3">#REF!</definedName>
    <definedName name="______DAT6">#REF!</definedName>
    <definedName name="_____DAT15">#REF!</definedName>
    <definedName name="_____DAT16">#REF!</definedName>
    <definedName name="_____mfA12">#REF!</definedName>
    <definedName name="____DAT1">[3]H.O.!#REF!</definedName>
    <definedName name="____DAT10">[3]H.O.!#REF!</definedName>
    <definedName name="____DAT11">[3]H.O.!#REF!</definedName>
    <definedName name="____DAT12">[3]H.O.!#REF!</definedName>
    <definedName name="____DAT13">[3]H.O.!#REF!</definedName>
    <definedName name="____DAT14">#REF!</definedName>
    <definedName name="____DAT16">#REF!</definedName>
    <definedName name="____DAT2">[3]H.O.!#REF!</definedName>
    <definedName name="____DAT3">#REF!</definedName>
    <definedName name="____DAT4">[3]H.O.!#REF!</definedName>
    <definedName name="____DAT5">[3]H.O.!#REF!</definedName>
    <definedName name="____DAT6">#REF!</definedName>
    <definedName name="____DAT7">[3]H.O.!#REF!</definedName>
    <definedName name="____DAT8">[3]H.O.!#REF!</definedName>
    <definedName name="____DAT9">[3]H.O.!#REF!</definedName>
    <definedName name="____mfA12">#REF!</definedName>
    <definedName name="___col1">#REF!</definedName>
    <definedName name="___col10">#REF!</definedName>
    <definedName name="___col11">#REF!</definedName>
    <definedName name="___col12">#REF!</definedName>
    <definedName name="___col13">#REF!</definedName>
    <definedName name="___col2">#REF!</definedName>
    <definedName name="___col3">#REF!</definedName>
    <definedName name="___col4">#REF!</definedName>
    <definedName name="___col5">#REF!</definedName>
    <definedName name="___col6">#REF!</definedName>
    <definedName name="___col7">#REF!</definedName>
    <definedName name="___col8">#REF!</definedName>
    <definedName name="___col9">#REF!</definedName>
    <definedName name="___DAT16">#REF!</definedName>
    <definedName name="___DAT3">#REF!</definedName>
    <definedName name="___DAT6">#REF!</definedName>
    <definedName name="___MAR9091">'[4]TRIAL BALANCE'!#REF!</definedName>
    <definedName name="___mfA12">#REF!</definedName>
    <definedName name="__123Graph_A" hidden="1">'[5]TRIAL BALANCE'!#REF!</definedName>
    <definedName name="__123Graph_B" hidden="1">'[5]TRIAL BALANCE'!#REF!</definedName>
    <definedName name="__123Graph_X" hidden="1">'[5]TRIAL BALANCE'!#REF!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DAT16">#REF!</definedName>
    <definedName name="__DAT3">#REF!</definedName>
    <definedName name="__DAT6">#REF!</definedName>
    <definedName name="__MAR9091">'[4]TRIAL BALANCE'!#REF!</definedName>
    <definedName name="__mfA12">#REF!</definedName>
    <definedName name="__sch1">#REF!</definedName>
    <definedName name="__sch10">#REF!</definedName>
    <definedName name="__sch11">#REF!</definedName>
    <definedName name="__sch12">#REF!</definedName>
    <definedName name="__sch13">#REF!</definedName>
    <definedName name="__sch14">#REF!</definedName>
    <definedName name="__sch15">#REF!</definedName>
    <definedName name="__sch16">#REF!</definedName>
    <definedName name="__sch2">#REF!</definedName>
    <definedName name="__sch3">#REF!</definedName>
    <definedName name="__sch4">#REF!</definedName>
    <definedName name="__sch6">#REF!</definedName>
    <definedName name="__sch7">#REF!</definedName>
    <definedName name="__sch8">#REF!</definedName>
    <definedName name="__sch9">#REF!</definedName>
    <definedName name="__xlfn_COUNTIFS">NA()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ill" hidden="1">'[6]96-97 DEFAULTERS'!#REF!</definedName>
    <definedName name="_xlnm._FilterDatabase" localSheetId="15" hidden="1">Area!$A$1:$S$65</definedName>
    <definedName name="_xlnm._FilterDatabase" localSheetId="0" hidden="1">'Past project'!$B$3:$I$29</definedName>
    <definedName name="_Key1" hidden="1">#REF!</definedName>
    <definedName name="_Key2" hidden="1">#REF!</definedName>
    <definedName name="_MAR9091">'[4]TRIAL BALANCE'!#REF!</definedName>
    <definedName name="_mf12">#REF!</definedName>
    <definedName name="_mfA12">#REF!</definedName>
    <definedName name="_Order1" hidden="1">255</definedName>
    <definedName name="_Order2" hidden="1">255</definedName>
    <definedName name="_Parse_Out" hidden="1">#REF!</definedName>
    <definedName name="_sch1">#REF!</definedName>
    <definedName name="_sch10">#REF!</definedName>
    <definedName name="_sch11">#REF!</definedName>
    <definedName name="_sch12">#REF!</definedName>
    <definedName name="_sch13">#REF!</definedName>
    <definedName name="_sch14">#REF!</definedName>
    <definedName name="_sch15">#REF!</definedName>
    <definedName name="_sch16">#REF!</definedName>
    <definedName name="_sch17">#REF!</definedName>
    <definedName name="_sch18">#REF!</definedName>
    <definedName name="_sch19">#REF!</definedName>
    <definedName name="_sch2">#REF!</definedName>
    <definedName name="_sch20">#REF!</definedName>
    <definedName name="_sch21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ort" hidden="1">#REF!</definedName>
    <definedName name="_tb1">#N/A</definedName>
    <definedName name="_TB2005">#REF!</definedName>
    <definedName name="_TB2006">#REF!</definedName>
    <definedName name="a" localSheetId="9">#REF!</definedName>
    <definedName name="a" localSheetId="8">#REF!</definedName>
    <definedName name="a">#REF!</definedName>
    <definedName name="a_3" localSheetId="9">#REF!</definedName>
    <definedName name="a_3" localSheetId="8">#REF!</definedName>
    <definedName name="a_3">#REF!</definedName>
    <definedName name="AA">#N/A</definedName>
    <definedName name="AAA">#REF!</definedName>
    <definedName name="AAAA">[7]IO!$A$3:$A$657</definedName>
    <definedName name="aarti" hidden="1">{TRUE,TRUE,-2.75,-17,484.5,255.75,FALSE,TRUE,TRUE,TRUE,0,1,#N/A,2,#N/A,12.5348837209302,8.03225806451613,1,FALSE,FALSE,3,TRUE,1,FALSE,80,"Swvu.all.","ACwvu.all.",#N/A,FALSE,FALSE,0.75,0.75,1,1,2,"&amp;A","Page &amp;P",FALSE,FALSE,FALSE,TRUE,1,55,#N/A,#N/A,"=R116C1:R135C18","=R2:R3","Rwvu.all.","Cwvu.all.",FALSE,FALSE,FALSE,9,300,300,FALSE,FALSE,TRUE,TRUE,TRUE}</definedName>
    <definedName name="abc">[8]Vleela!$A$1:$FE$79</definedName>
    <definedName name="abcd">#REF!</definedName>
    <definedName name="Account_Balance">#REF!</definedName>
    <definedName name="ACRO">#REF!</definedName>
    <definedName name="ACwvu.all." hidden="1">'[9]MIS premises'!#REF!</definedName>
    <definedName name="ae">[10]Master!$C$31</definedName>
    <definedName name="aks" hidden="1">#REF!</definedName>
    <definedName name="alload">#REF!</definedName>
    <definedName name="ALMARGIN">#REF!</definedName>
    <definedName name="ALTAMOUNT">#REF!</definedName>
    <definedName name="ALTAMOUNT1">#REF!</definedName>
    <definedName name="amt">[10]Master!$C$122</definedName>
    <definedName name="annualreport">#REF!</definedName>
    <definedName name="APOLLO">#REF!</definedName>
    <definedName name="apploffnd">[10]Master!$A$113</definedName>
    <definedName name="ARProf">#REF!</definedName>
    <definedName name="ARTotCoy">#REF!</definedName>
    <definedName name="AS2DocOpenMode" hidden="1">"AS2DocumentEdit"</definedName>
    <definedName name="asat">[10]Master!$C$44</definedName>
    <definedName name="asdf">'[11]Occupancy &amp; Trade density wkng'!$B$3:$Q$123</definedName>
    <definedName name="ASIA_PLASTIC_in_KUSD">#REF!</definedName>
    <definedName name="asper">[10]Master!$C$8</definedName>
    <definedName name="AsstYr">[12]Masters!$C$34</definedName>
    <definedName name="AT">'[13]month-sale'!#REF!</definedName>
    <definedName name="ATHENA">#REF!</definedName>
    <definedName name="ATLANTIS">#REF!</definedName>
    <definedName name="audrepdt3ca">#REF!</definedName>
    <definedName name="av">[14]Sch!#REF!</definedName>
    <definedName name="AVALON">#REF!</definedName>
    <definedName name="axedoc">#REF!</definedName>
    <definedName name="ay">#REF!</definedName>
    <definedName name="b" localSheetId="9">#REF!</definedName>
    <definedName name="b" localSheetId="8">#REF!</definedName>
    <definedName name="b">#REF!</definedName>
    <definedName name="b_3" localSheetId="9">#REF!</definedName>
    <definedName name="b_3" localSheetId="8">#REF!</definedName>
    <definedName name="b_3">#REF!</definedName>
    <definedName name="BADWE" hidden="1">{#N/A,#N/A,FALSE,"mpph1";#N/A,#N/A,FALSE,"mpmseb";#N/A,#N/A,FALSE,"mpph2"}</definedName>
    <definedName name="balance">#REF!</definedName>
    <definedName name="Beam">[15]Assumptions!$C$59</definedName>
    <definedName name="BirchWood">#REF!</definedName>
    <definedName name="BLR80IA">#N/A</definedName>
    <definedName name="bs">#REF!</definedName>
    <definedName name="BS_Difference">#REF!</definedName>
    <definedName name="bsasat">[10]Master!$A$107</definedName>
    <definedName name="BSDateSF">[12]Masters!$C$28</definedName>
    <definedName name="BSGROUP">#REF!</definedName>
    <definedName name="bu">[16]Control!$C$4</definedName>
    <definedName name="C_">#REF!</definedName>
    <definedName name="ca">[10]Master!$C$11</definedName>
    <definedName name="cable">#REF!</definedName>
    <definedName name="cades">[10]Master!$C$13</definedName>
    <definedName name="cafirm">#REF!</definedName>
    <definedName name="caname">[10]Master!$C$12</definedName>
    <definedName name="CAP">#REF!</definedName>
    <definedName name="cashbank">[10]Master!$C$88</definedName>
    <definedName name="CashFlow">#REF!</definedName>
    <definedName name="CashFlowProf">#REF!</definedName>
    <definedName name="Cement">'[15]Basic Rates'!$I$7</definedName>
    <definedName name="CFAshGal">#REF!</definedName>
    <definedName name="CHHANELS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CHINA_PLASTIC_in_KUSD">#REF!</definedName>
    <definedName name="cinv">[10]Master!$C$85</definedName>
    <definedName name="CMA">#N/A</definedName>
    <definedName name="cmb_TDS2.StateCode">[17]IT_FBT_DDTP!$H$65:$H$100</definedName>
    <definedName name="CoAdd">[12]Masters!$C$4</definedName>
    <definedName name="COMPARISON" hidden="1">{#N/A,#N/A,FALSE,"mpph1";#N/A,#N/A,FALSE,"mpmseb";#N/A,#N/A,FALSE,"mpph2"}</definedName>
    <definedName name="CoName">[12]Masters!$C$3</definedName>
    <definedName name="ConsComm">#REF!</definedName>
    <definedName name="consolac">#REF!</definedName>
    <definedName name="Consumer">#REF!</definedName>
    <definedName name="Contract">#REF!</definedName>
    <definedName name="cost">#REF!</definedName>
    <definedName name="cost_calcn">#REF!</definedName>
    <definedName name="CoStatus">[12]Masters!$C$7</definedName>
    <definedName name="costs">#REF!</definedName>
    <definedName name="cr">'[18]Cost Sheet'!$E$1</definedName>
    <definedName name="crador" hidden="1">{"'kpi2-1'!$E$4"}</definedName>
    <definedName name="credit2005">[19]TB!#REF!</definedName>
    <definedName name="credit2006">#REF!</definedName>
    <definedName name="CUDENSITY">#REF!</definedName>
    <definedName name="CUMARGIN">#REF!</definedName>
    <definedName name="curasst">#REF!</definedName>
    <definedName name="curliab">#REF!</definedName>
    <definedName name="Curr_Cat">[20]Parms!$I$11</definedName>
    <definedName name="Curr_Period">[20]Parms!$C$11</definedName>
    <definedName name="Current">#REF!</definedName>
    <definedName name="data">#REF!</definedName>
    <definedName name="DATA1">#REF!</definedName>
    <definedName name="DATA10">#REF!</definedName>
    <definedName name="DATA11">[21]sap!#REF!</definedName>
    <definedName name="DATA12">#REF!</definedName>
    <definedName name="DATA13">#REF!</definedName>
    <definedName name="DATA14">[21]sap!#REF!</definedName>
    <definedName name="DATA15">[22]Ledger!#REF!</definedName>
    <definedName name="DATA16">[22]Ledger!#REF!</definedName>
    <definedName name="DATA17">[22]Ledger!#REF!</definedName>
    <definedName name="DATA18">[22]Ledger!#REF!</definedName>
    <definedName name="DATA19">[22]Ledger!#REF!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3">#REF!</definedName>
    <definedName name="DATA4">#REF!</definedName>
    <definedName name="DATA5">[21]sap!#REF!</definedName>
    <definedName name="DATA6">#REF!</definedName>
    <definedName name="DATA7">[21]sap!#REF!</definedName>
    <definedName name="DATA8">[21]sap!#REF!</definedName>
    <definedName name="DATA9">[21]sap!#REF!</definedName>
    <definedName name="_xlnm.Database">#REF!</definedName>
    <definedName name="database2">#REF!</definedName>
    <definedName name="dated">[10]Master!$C$28</definedName>
    <definedName name="debfacval">#REF!</definedName>
    <definedName name="debit2005">[19]TB!#REF!</definedName>
    <definedName name="debit2006">#REF!</definedName>
    <definedName name="DEP">#REF!</definedName>
    <definedName name="desc">'[23]Desc '!$A:$D</definedName>
    <definedName name="dessign1">[10]Master!$C$18</definedName>
    <definedName name="dessign2">[10]Master!$C$21</definedName>
    <definedName name="dessign3">[10]Master!$C$24</definedName>
    <definedName name="dessign3a">[10]Master!$C$25</definedName>
    <definedName name="dessign4">[10]Master!$C$132</definedName>
    <definedName name="dessign4a">[10]Master!$C$133</definedName>
    <definedName name="detail">#REF!</definedName>
    <definedName name="dgh">#REF!</definedName>
    <definedName name="Difference">#REF!</definedName>
    <definedName name="Disaggregations">#REF!</definedName>
    <definedName name="DISCOUNTAL">#REF!</definedName>
    <definedName name="DISCOUNTCU">#REF!</definedName>
    <definedName name="dover" hidden="1">{#N/A,#N/A,FALSE,"mpph1";#N/A,#N/A,FALSE,"mpmseb";#N/A,#N/A,FALSE,"mpph2"}</definedName>
    <definedName name="dt">#REF!</definedName>
    <definedName name="dt3ca">#REF!</definedName>
    <definedName name="DWschd">'[24]D &amp; W Schedule'!$B$4:$E$24</definedName>
    <definedName name="e">#REF!</definedName>
    <definedName name="ec" hidden="1">{#N/A,#N/A,FALSE,"Aging Summary";#N/A,#N/A,FALSE,"Ratio Analysis";#N/A,#N/A,FALSE,"Test 120 Day Accts";#N/A,#N/A,FALSE,"Tickmarks"}</definedName>
    <definedName name="EL" localSheetId="9">#REF!</definedName>
    <definedName name="EL" localSheetId="8">#REF!</definedName>
    <definedName name="EL">#REF!</definedName>
    <definedName name="EL_3" localSheetId="9">#REF!</definedName>
    <definedName name="EL_3" localSheetId="8">#REF!</definedName>
    <definedName name="EL_3">#REF!</definedName>
    <definedName name="End">'[25]Trial Bal'!#REF!</definedName>
    <definedName name="enddt">#REF!</definedName>
    <definedName name="eqtshar">#REF!</definedName>
    <definedName name="eqtsharamt">[10]Master!$C$58</definedName>
    <definedName name="Equity_benefit" localSheetId="9">#REF!</definedName>
    <definedName name="Equity_benefit" localSheetId="8">#REF!</definedName>
    <definedName name="Equity_benefit">#REF!</definedName>
    <definedName name="Equity_benefit_3" localSheetId="9">#REF!</definedName>
    <definedName name="Equity_benefit_3" localSheetId="8">#REF!</definedName>
    <definedName name="Equity_benefit_3">#REF!</definedName>
    <definedName name="Equity_charge" localSheetId="9">#REF!</definedName>
    <definedName name="Equity_charge" localSheetId="8">#REF!</definedName>
    <definedName name="Equity_charge">#REF!</definedName>
    <definedName name="Equity_charge_3" localSheetId="9">#REF!</definedName>
    <definedName name="Equity_charge_3" localSheetId="8">#REF!</definedName>
    <definedName name="Equity_charge_3">#REF!</definedName>
    <definedName name="EXCAVATION">#REF!</definedName>
    <definedName name="Excel_BuiltIn_Print_Titles">'[26]Cash Flow format'!#REF!</definedName>
    <definedName name="EXICEAL">#REF!</definedName>
    <definedName name="EXICECU">#REF!</definedName>
    <definedName name="Expected_balance">#REF!</definedName>
    <definedName name="Ext_EP" hidden="1">{"'kpi2-1'!$E$4"}</definedName>
    <definedName name="f" localSheetId="9">#N/A</definedName>
    <definedName name="f" localSheetId="8">#N/A</definedName>
    <definedName name="f">'Cash Flow @110%cost'!f</definedName>
    <definedName name="fa">[10]Master!$C$83</definedName>
    <definedName name="fdjh">#REF!</definedName>
    <definedName name="FEF">#REF!</definedName>
    <definedName name="FFFF">[7]IO!$I$3:$I$657</definedName>
    <definedName name="FG">#REF!</definedName>
    <definedName name="filedelete" localSheetId="9">#N/A</definedName>
    <definedName name="filedelete" localSheetId="8">#N/A</definedName>
    <definedName name="filedelete" localSheetId="6">Financials!filedelete</definedName>
    <definedName name="filedelete">Financials!filedelete</definedName>
    <definedName name="filedelete_3" localSheetId="9">#N/A</definedName>
    <definedName name="filedelete_3" localSheetId="8">#N/A</definedName>
    <definedName name="filedelete_3" localSheetId="6">Financials!filedelete_3</definedName>
    <definedName name="filedelete_3">Financials!filedelete_3</definedName>
    <definedName name="Final" hidden="1">{#N/A,#N/A,FALSE,"mpph1";#N/A,#N/A,FALSE,"mpmseb";#N/A,#N/A,FALSE,"mpph2"}</definedName>
    <definedName name="finexp">#REF!</definedName>
    <definedName name="flr_lst">'[27]Cost Sheet'!$B$23:$B$43</definedName>
    <definedName name="forcafirm">[10]Master!$C$9</definedName>
    <definedName name="Format">'[28]Sales data '!#REF!</definedName>
    <definedName name="former">#REF!</definedName>
    <definedName name="formerly">#REF!</definedName>
    <definedName name="FPS">#REF!</definedName>
    <definedName name="g" localSheetId="9">#N/A</definedName>
    <definedName name="g" localSheetId="8">#N/A</definedName>
    <definedName name="g">'Cash Flow @110%cost'!g</definedName>
    <definedName name="gadha">#REF!</definedName>
    <definedName name="gadhac386">#REF!</definedName>
    <definedName name="generate" localSheetId="9">#N/A</definedName>
    <definedName name="generate" localSheetId="8">#N/A</definedName>
    <definedName name="generate" localSheetId="6">Financials!generate</definedName>
    <definedName name="generate">Financials!generate</definedName>
    <definedName name="generate_3" localSheetId="9">#N/A</definedName>
    <definedName name="generate_3" localSheetId="8">#N/A</definedName>
    <definedName name="generate_3" localSheetId="6">Financials!generate_3</definedName>
    <definedName name="generate_3">Financials!generate_3</definedName>
    <definedName name="GL_Master">'[29]GL Master'!$A$1:$C$31</definedName>
    <definedName name="Gross_Margin___Rs_M">#REF!</definedName>
    <definedName name="halfyr">#REF!</definedName>
    <definedName name="hari">#REF!</definedName>
    <definedName name="HAVEN">#REF!</definedName>
    <definedName name="HAVEN1">#REF!</definedName>
    <definedName name="hba">#REF!</definedName>
    <definedName name="hbb">#REF!</definedName>
    <definedName name="hca">#REF!</definedName>
    <definedName name="hcb">#REF!</definedName>
    <definedName name="Header">#REF!</definedName>
    <definedName name="hgj">#REF!</definedName>
    <definedName name="hha">#REF!</definedName>
    <definedName name="hhb">#REF!</definedName>
    <definedName name="HI">#REF!</definedName>
    <definedName name="HIDE">#REF!,#REF!,#REF!,#REF!,#REF!,#REF!,#REF!,#REF!,#REF!,#REF!</definedName>
    <definedName name="hj">#REF!</definedName>
    <definedName name="hpa">#REF!</definedName>
    <definedName name="hpb">#REF!</definedName>
    <definedName name="hta">#REF!</definedName>
    <definedName name="html" hidden="1">{"'kpi2-1'!$E$4"}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l">#REF!</definedName>
    <definedName name="import_text" localSheetId="9">#N/A</definedName>
    <definedName name="import_text" localSheetId="8">#N/A</definedName>
    <definedName name="import_text" localSheetId="6">Financials!import_text</definedName>
    <definedName name="import_text">Financials!import_text</definedName>
    <definedName name="import_text_3" localSheetId="9">#N/A</definedName>
    <definedName name="import_text_3" localSheetId="8">#N/A</definedName>
    <definedName name="import_text_3" localSheetId="6">Financials!import_text_3</definedName>
    <definedName name="import_text_3">Financials!import_text_3</definedName>
    <definedName name="incempress">#REF!</definedName>
    <definedName name="INDIA_PLASTIC_in_KUSD">#REF!</definedName>
    <definedName name="inter">#REF!</definedName>
    <definedName name="inv">[10]Master!$C$84</definedName>
    <definedName name="INVProf">#REF!</definedName>
    <definedName name="INVTotal">#REF!</definedName>
    <definedName name="ISL">#REF!</definedName>
    <definedName name="J">#N/A</definedName>
    <definedName name="JK">#REF!</definedName>
    <definedName name="jyoti" hidden="1">{#N/A,#N/A,FALSE,"mpph1";#N/A,#N/A,FALSE,"mpmseb";#N/A,#N/A,FALSE,"mpph2"}</definedName>
    <definedName name="K">'[30]INTEREST CALUCATION'!$BJ$5:$BK$56</definedName>
    <definedName name="k41F179">#REF!</definedName>
    <definedName name="key">#REF!</definedName>
    <definedName name="kj">#REF!</definedName>
    <definedName name="KOREA_PLASTIC_in_KUSD">#REF!</definedName>
    <definedName name="kru">#REF!</definedName>
    <definedName name="krupl">[10]Master!$C$3</definedName>
    <definedName name="kruplgr">#REF!</definedName>
    <definedName name="L">#N/A</definedName>
    <definedName name="LAC">#REF!</definedName>
    <definedName name="Land">#REF!</definedName>
    <definedName name="Land1">#REF!</definedName>
    <definedName name="Land3">#REF!</definedName>
    <definedName name="LandP">#REF!</definedName>
    <definedName name="Ledger_Names">#REF!</definedName>
    <definedName name="Ledger_Primary">#N/A</definedName>
    <definedName name="LEGEND">#REF!</definedName>
    <definedName name="LEGEND1">#REF!</definedName>
    <definedName name="LM">#REF!</definedName>
    <definedName name="loanadv">[10]Master!$C$90</definedName>
    <definedName name="LoanCorrel" localSheetId="9">#REF!</definedName>
    <definedName name="LoanCorrel" localSheetId="8">#REF!</definedName>
    <definedName name="LoanCorrel">#REF!</definedName>
    <definedName name="LoanCorrel_3" localSheetId="9">#REF!</definedName>
    <definedName name="LoanCorrel_3" localSheetId="8">#REF!</definedName>
    <definedName name="LoanCorrel_3">#REF!</definedName>
    <definedName name="loanfnd">[10]Master!$A$110</definedName>
    <definedName name="Macro1" localSheetId="9">#N/A</definedName>
    <definedName name="Macro1" localSheetId="8">#N/A</definedName>
    <definedName name="Macro1" localSheetId="6">Financials!Macro1</definedName>
    <definedName name="Macro1">Financials!Macro1</definedName>
    <definedName name="Macro1_3" localSheetId="9">#N/A</definedName>
    <definedName name="Macro1_3" localSheetId="8">#N/A</definedName>
    <definedName name="Macro1_3" localSheetId="6">Financials!Macro1_3</definedName>
    <definedName name="Macro1_3">Financials!Macro1_3</definedName>
    <definedName name="Macro13" localSheetId="9">[31]Macro2!#REF!</definedName>
    <definedName name="Macro13" localSheetId="8">[31]Macro2!#REF!</definedName>
    <definedName name="Macro13" localSheetId="6">[31]Macro2!#REF!</definedName>
    <definedName name="Macro13">[31]Macro2!#REF!</definedName>
    <definedName name="Macro14" localSheetId="9">[31]Macro2!#REF!</definedName>
    <definedName name="Macro14" localSheetId="8">[31]Macro2!#REF!</definedName>
    <definedName name="Macro14">[31]Macro2!#REF!</definedName>
    <definedName name="Macro2">[32]Macro1!$A$1</definedName>
    <definedName name="Macro3" localSheetId="9">#N/A</definedName>
    <definedName name="Macro3" localSheetId="8">#N/A</definedName>
    <definedName name="Macro3" localSheetId="6">Financials!Macro3</definedName>
    <definedName name="Macro3">Financials!Macro3</definedName>
    <definedName name="Macro3_3" localSheetId="9">#N/A</definedName>
    <definedName name="Macro3_3" localSheetId="8">#N/A</definedName>
    <definedName name="Macro3_3" localSheetId="6">Financials!Macro3_3</definedName>
    <definedName name="Macro3_3">Financials!Macro3_3</definedName>
    <definedName name="Marathe" hidden="1">{#N/A,#N/A,FALSE,"mpph1";#N/A,#N/A,FALSE,"mpmseb";#N/A,#N/A,FALSE,"mpph2"}</definedName>
    <definedName name="MARGIN">#REF!</definedName>
    <definedName name="MCBDB" hidden="1">{#N/A,#N/A,FALSE,"mpph1";#N/A,#N/A,FALSE,"mpmseb";#N/A,#N/A,FALSE,"mpph2"}</definedName>
    <definedName name="MDEVISES">#REF!,#REF!,#REF!</definedName>
    <definedName name="memno">[10]Master!$C$14</definedName>
    <definedName name="MethodAcc">[12]Masters!$C$46</definedName>
    <definedName name="MFRF">#REF!,#REF!,#REF!,#REF!,#REF!</definedName>
    <definedName name="misexp">#REF!</definedName>
    <definedName name="mktgsale">#REF!</definedName>
    <definedName name="Monetary_Precision">#REF!</definedName>
    <definedName name="MStVal">[12]Masters!$C$47</definedName>
    <definedName name="N">#REF!</definedName>
    <definedName name="name">[33]Sheet2!$A$1:$B$196</definedName>
    <definedName name="NatureBusiness">[12]Masters!$C$45</definedName>
    <definedName name="ncinv">#REF!</definedName>
    <definedName name="NET_TAX">#REF!</definedName>
    <definedName name="netcurasst">#REF!</definedName>
    <definedName name="New" hidden="1">{#N/A,#N/A,FALSE,"mpph1";#N/A,#N/A,FALSE,"mpmseb";#N/A,#N/A,FALSE,"mpph2"}</definedName>
    <definedName name="No_of_months" localSheetId="9">#REF!</definedName>
    <definedName name="No_of_months" localSheetId="8">#REF!</definedName>
    <definedName name="No_of_months">#REF!</definedName>
    <definedName name="No_of_months_3" localSheetId="9">#REF!</definedName>
    <definedName name="No_of_months_3" localSheetId="8">#REF!</definedName>
    <definedName name="No_of_months_3">#REF!</definedName>
    <definedName name="normal">#REF!</definedName>
    <definedName name="num">#REF!</definedName>
    <definedName name="nums">[16]Control!$C$4</definedName>
    <definedName name="numse">[34]Control!$C$4</definedName>
    <definedName name="O">#REF!</definedName>
    <definedName name="OCF">#REF!</definedName>
    <definedName name="OCTRI">#REF!</definedName>
    <definedName name="offadmn">#REF!</definedName>
    <definedName name="operations">#REF!</definedName>
    <definedName name="optprfshar4amt">#REF!</definedName>
    <definedName name="othrcurasst">[10]Master!$C$89</definedName>
    <definedName name="othrexp">#REF!</definedName>
    <definedName name="othrinc">[10]Master!$C$97</definedName>
    <definedName name="P">#N/A</definedName>
    <definedName name="P___L___Statement">#REF!</definedName>
    <definedName name="P_loans" hidden="1">{"'kpi2-1'!$E$4"}</definedName>
    <definedName name="P1_Period">[20]Parms!$C$12</definedName>
    <definedName name="P1_Period_Cat">[20]Parms!$I$12</definedName>
    <definedName name="P2_Period">[20]Parms!$C$13</definedName>
    <definedName name="P2_Period_Cat">[20]Parms!$I$13</definedName>
    <definedName name="PAN">[12]Masters!$C$11</definedName>
    <definedName name="PandLCons">#REF!</definedName>
    <definedName name="PandLTotCoy">'[35]P &amp; L'!#REF!</definedName>
    <definedName name="PartDesignation">[12]Masters!$C$16</definedName>
    <definedName name="period">[10]Master!$C$33</definedName>
    <definedName name="Pinewood">#REF!</definedName>
    <definedName name="PL">#REF!</definedName>
    <definedName name="PL_Difference">#REF!</definedName>
    <definedName name="predebfacval">#REF!</definedName>
    <definedName name="preeqtshar">#REF!</definedName>
    <definedName name="preeqtsharamt">[10]Master!$D$58</definedName>
    <definedName name="preil">#REF!</definedName>
    <definedName name="prenddt">#REF!</definedName>
    <definedName name="preoptprfshar4amt">#REF!</definedName>
    <definedName name="preprfshar10">#REF!</definedName>
    <definedName name="preprfshar10amt">#REF!</definedName>
    <definedName name="preprfshar4">#REF!</definedName>
    <definedName name="preprfshar4amt">#REF!</definedName>
    <definedName name="PreRedPref">[10]Master!$D$62</definedName>
    <definedName name="presharfacval">[10]Master!$D$69</definedName>
    <definedName name="Previous">#REF!</definedName>
    <definedName name="preyr">[10]Master!$C$30</definedName>
    <definedName name="prfshar10">#REF!</definedName>
    <definedName name="prfshar10amt">#REF!</definedName>
    <definedName name="prfshar4">#REF!</definedName>
    <definedName name="prfshar4amt">#REF!</definedName>
    <definedName name="Princes">#REF!</definedName>
    <definedName name="PRINCESS1">#REF!</definedName>
    <definedName name="_xlnm.Print_Area" localSheetId="4">'Cash Flow-Normal'!$A$1:$T$27</definedName>
    <definedName name="_xlnm.Print_Area" localSheetId="6">Financials!$A$1:$E$114</definedName>
    <definedName name="_xlnm.Print_Area" localSheetId="1">Ongoing!$A$1:$H$40</definedName>
    <definedName name="_xlnm.Print_Area" localSheetId="2">Project!$A$1:$H$72</definedName>
    <definedName name="_xlnm.Print_Area">[36]Summary:Other!$A$1:$H$124</definedName>
    <definedName name="PRINT_AREA_MI">#REF!</definedName>
    <definedName name="_xlnm.Print_Titles">#REF!</definedName>
    <definedName name="ProfComm">#REF!</definedName>
    <definedName name="Professional">#REF!</definedName>
    <definedName name="PROFIT">'[1]BAL96-97'!#REF!</definedName>
    <definedName name="projmgntexp">#REF!</definedName>
    <definedName name="prov">#REF!</definedName>
    <definedName name="PT">#N/A</definedName>
    <definedName name="Purchase">[19]TB!#REF!</definedName>
    <definedName name="qq">#REF!</definedName>
    <definedName name="QUOTEHOME">#REF!</definedName>
    <definedName name="qw">#REF!</definedName>
    <definedName name="R_">#N/A</definedName>
    <definedName name="R_Factor">#REF!</definedName>
    <definedName name="RawData">#REF!</definedName>
    <definedName name="RawHeader">#REF!</definedName>
    <definedName name="Realisations_salevalue">#REF!</definedName>
    <definedName name="RedPref">[10]Master!$C$62</definedName>
    <definedName name="Regency">#REF!</definedName>
    <definedName name="REGENCY1">#REF!</definedName>
    <definedName name="Rent">#REF!</definedName>
    <definedName name="Rent1">#REF!</definedName>
    <definedName name="Rent2">#REF!</definedName>
    <definedName name="Residual_difference">#REF!</definedName>
    <definedName name="ressur">[10]Master!$C$80</definedName>
    <definedName name="rev">'[18]Consolidated Cash Flow '!$B$1</definedName>
    <definedName name="RMB">[37]Data!$D$10</definedName>
    <definedName name="ROYCons">#REF!</definedName>
    <definedName name="ROYProf">#REF!</definedName>
    <definedName name="ROYTotalCoy">#REF!</definedName>
    <definedName name="rs">[10]Master!$C$53</definedName>
    <definedName name="rsin">#REF!</definedName>
    <definedName name="Rwvu.all." hidden="1">'[9]MIS premises'!#REF!,'[9]MIS premises'!$AB:$AK</definedName>
    <definedName name="Rwvu.otr." hidden="1">[38]ORIGINAL!#REF!</definedName>
    <definedName name="S">'[39]BS-oct-01-mar-03'!$A$147:$E$186</definedName>
    <definedName name="sa">#REF!</definedName>
    <definedName name="SALES">#REF!</definedName>
    <definedName name="SAPBEXdnldView" hidden="1">"0X0OE7WK13YFKD38BSVV8QK93"</definedName>
    <definedName name="SAPBEXrevision" hidden="1">1</definedName>
    <definedName name="SAPBEXsysID" hidden="1">"BWP"</definedName>
    <definedName name="SAPBEXwbID" hidden="1">"D6PZ78M5WARRUNAEF0CHXILBP"</definedName>
    <definedName name="sch">[10]Master!$C$77</definedName>
    <definedName name="schbal1">[40]inve!#REF!</definedName>
    <definedName name="schbal2">[40]inve!#REF!</definedName>
    <definedName name="sdaft">#REF!</definedName>
    <definedName name="sdf">#REF!</definedName>
    <definedName name="se" hidden="1">{#N/A,#N/A,FALSE,"Aging Summary";#N/A,#N/A,FALSE,"Ratio Analysis";#N/A,#N/A,FALSE,"Test 120 Day Accts";#N/A,#N/A,FALSE,"Tickmarks"}</definedName>
    <definedName name="secloan">[10]Master!$C$81</definedName>
    <definedName name="Sev" localSheetId="9">#REF!</definedName>
    <definedName name="Sev" localSheetId="8">#REF!</definedName>
    <definedName name="Sev">#REF!</definedName>
    <definedName name="Sev_3" localSheetId="9">#REF!</definedName>
    <definedName name="Sev_3" localSheetId="8">#REF!</definedName>
    <definedName name="Sev_3">#REF!</definedName>
    <definedName name="sf">#REF!</definedName>
    <definedName name="sharcap">[10]Master!$C$79</definedName>
    <definedName name="share">#REF!</definedName>
    <definedName name="SHARES">#REF!</definedName>
    <definedName name="sharfacval">[10]Master!$C$69</definedName>
    <definedName name="sharfnd">[10]Master!$A$109</definedName>
    <definedName name="sign1">[10]Master!$C$17</definedName>
    <definedName name="sign2">[10]Master!$C$20</definedName>
    <definedName name="sign3">[10]Master!$C$23</definedName>
    <definedName name="sign4">[10]Master!$C$131</definedName>
    <definedName name="signplace">[10]Master!$C$27</definedName>
    <definedName name="SilverOak">#REF!</definedName>
    <definedName name="Slab">[15]Assumptions!$C$61</definedName>
    <definedName name="SP">#N/A</definedName>
    <definedName name="spec_lbry">'[24]Spec Library'!$B$4,'[24]Spec Library'!$B$4:$B$93</definedName>
    <definedName name="Specification">'[15]specification options'!$B$3:$B$86</definedName>
    <definedName name="sroffnd">[10]Master!$A$108</definedName>
    <definedName name="ss">[41]JK!$A$1:$F$64</definedName>
    <definedName name="St">[15]Assumptions!$C$60</definedName>
    <definedName name="startdt">#REF!</definedName>
    <definedName name="stax">'[42]BS-mar-06'!$A$129:$E$155</definedName>
    <definedName name="stock">#REF!</definedName>
    <definedName name="Stocks">#REF!</definedName>
    <definedName name="sun_debt">#REF!</definedName>
    <definedName name="Swvu.all." hidden="1">'[9]MIS premises'!#REF!</definedName>
    <definedName name="t">#REF!</definedName>
    <definedName name="Table" localSheetId="9">#REF!</definedName>
    <definedName name="Table" localSheetId="8">#REF!</definedName>
    <definedName name="Table">#REF!</definedName>
    <definedName name="TABLE___0" localSheetId="9">#REF!</definedName>
    <definedName name="TABLE___0" localSheetId="8">#REF!</definedName>
    <definedName name="TABLE___0">#REF!</definedName>
    <definedName name="TABLE___0_3" localSheetId="9">#REF!</definedName>
    <definedName name="TABLE___0_3" localSheetId="8">#REF!</definedName>
    <definedName name="TABLE___0_3">#REF!</definedName>
    <definedName name="Table_3" localSheetId="9">#REF!</definedName>
    <definedName name="Table_3" localSheetId="8">#REF!</definedName>
    <definedName name="Table_3">#REF!</definedName>
    <definedName name="TAFName">[12]Masters!$C$19</definedName>
    <definedName name="TallyTB">#REF!</definedName>
    <definedName name="TAMNo">[12]Masters!$C$23</definedName>
    <definedName name="TAName">[12]Masters!$C$20</definedName>
    <definedName name="TAPlace">[12]Masters!$C$43</definedName>
    <definedName name="TaxAudAdd">[12]Masters!$C$24</definedName>
    <definedName name="TaxAuditDate">[12]Masters!$C$40</definedName>
    <definedName name="tb">#REF!</definedName>
    <definedName name="TBTotal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HAI_PLASTIC_in_KUSD">#REF!</definedName>
    <definedName name="THHHHHHHHHHHHHHHHHHHHH">#REF!</definedName>
    <definedName name="Threshold">#REF!</definedName>
    <definedName name="TIPCO1">#REF!</definedName>
    <definedName name="TotalCompany">#REF!</definedName>
    <definedName name="Tractor_Consumption">#REF!</definedName>
    <definedName name="trion">#REF!</definedName>
    <definedName name="unsecloan">#REF!</definedName>
    <definedName name="USD.A">#REF!</definedName>
    <definedName name="USD.E">#REF!</definedName>
    <definedName name="USD_B">#REF!</definedName>
    <definedName name="VOLCons">#REF!</definedName>
    <definedName name="VOLProf">#REF!</definedName>
    <definedName name="voltas2">#REF!</definedName>
    <definedName name="W">#N/A</definedName>
    <definedName name="we">#REF!</definedName>
    <definedName name="WG">#N/A</definedName>
    <definedName name="WILLOWS">#REF!</definedName>
    <definedName name="WIP">#REF!</definedName>
    <definedName name="WR">#REF!</definedName>
    <definedName name="wrn.Aging._.and._.Trend._.Analysis." hidden="1">{#N/A,#N/A,FALSE,"Aging Summary";#N/A,#N/A,FALSE,"Ratio Analysis";#N/A,#N/A,FALSE,"Test 120 Day Accts";#N/A,#N/A,FALSE,"Tickmarks"}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trial." hidden="1">{#N/A,#N/A,FALSE,"mpph1";#N/A,#N/A,FALSE,"mpmseb";#N/A,#N/A,FALSE,"mpph2"}</definedName>
    <definedName name="wvu.all." hidden="1">{TRUE,TRUE,-2.75,-17,484.5,255.75,FALSE,TRUE,TRUE,TRUE,0,1,#N/A,2,#N/A,12.5348837209302,8.03225806451613,1,FALSE,FALSE,3,TRUE,1,FALSE,80,"Swvu.all.","ACwvu.all.",#N/A,FALSE,FALSE,0.75,0.75,1,1,2,"&amp;A","Page &amp;P",FALSE,FALSE,FALSE,TRUE,1,55,#N/A,#N/A,"=R116C1:R135C18","=R2:R3","Rwvu.all.","Cwvu.all.",FALSE,FALSE,FALSE,9,300,300,FALSE,FALSE,TRUE,TRUE,TRUE}</definedName>
    <definedName name="wvu.otr.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wvu.view._.1.approval.payment._.status." hidden="1">{TRUE,TRUE,-2.75,-17,604.5,345.75,FALSE,TRUE,TRUE,TRUE,0,1,10,2,4,7,2,4,TRUE,TRUE,3,TRUE,1,TRUE,80,"Swvu.view._.1.approval.payment._.status.","ACwvu.view._.1.approval.payment._.status.",#N/A,FALSE,FALSE,0.75,0.75,1,1,2,"&amp;A","Page &amp;P",FALSE,FALSE,FALSE,TRUE,1,55,#N/A,#N/A,"=R116C1:R135C18","=R2:R3","Rwvu.view._.1.approval.payment._.status.","Cwvu.view._.1.approval.payment._.status.",FALSE,FALSE,FALSE,9,300,300,FALSE,FALSE,TRUE,TRUE,TRUE}</definedName>
    <definedName name="wvu.view._.2.._.Capitalisation._.Details." hidden="1">{TRUE,TRUE,-2.75,-17,484.5,255.75,FALSE,TRUE,TRUE,TRUE,0,1,33,2,4,6,2,4,TRUE,TRUE,3,TRUE,1,TRUE,80,"Swvu.view._.2.._.Capitalisation._.Details.","ACwvu.view._.2.._.Capitalisation._.Details.",#N/A,FALSE,FALSE,0.75,0.75,1,1,2,"&amp;A","Page &amp;P",FALSE,FALSE,FALSE,TRUE,1,55,#N/A,#N/A,"=R116C1:R135C18","=R2:R3","Rwvu.view._.2.._.Capitalisation._.Details.","Cwvu.view._.2.._.Capitalisation._.Details.",FALSE,FALSE,FALSE,9,300,300,FALSE,FALSE,TRUE,TRUE,TRUE}</definedName>
    <definedName name="X">#REF!</definedName>
    <definedName name="X255QTY">[43]xSeries255!$D$13:$D$42,[43]xSeries255!$D$45:$D$448</definedName>
    <definedName name="XSER255">[43]xSeries255!$A$13:$M$42,[43]xSeries255!$A$45:$M$448</definedName>
    <definedName name="xx">'[44]TRIAL BALANCE'!#REF!</definedName>
    <definedName name="year">[10]Master!$C$32</definedName>
    <definedName name="YGJDG">#N/A</definedName>
    <definedName name="yr">[10]Master!$C$31</definedName>
    <definedName name="Yr2_topup_int">'[45]Input -PER ACCOUNT VINTAGE DATA'!$C$24</definedName>
    <definedName name="Yr3_topup_int">'[45]Input -PER ACCOUNT VINTAGE DATA'!$D$24</definedName>
    <definedName name="yrend">#REF!</definedName>
    <definedName name="yrended">[10]Master!$C$45</definedName>
    <definedName name="Z_BB5CCFD1_787E_11D2_B8CB_444553540000_.wvu.Cols" hidden="1">'[9]MIS premises'!$O:$O,'[9]MIS premises'!$U:$Y,'[9]MIS premises'!$AD:$AK</definedName>
  </definedNames>
  <calcPr calcId="152511"/>
  <fileRecoveryPr autoRecover="0"/>
</workbook>
</file>

<file path=xl/calcChain.xml><?xml version="1.0" encoding="utf-8"?>
<calcChain xmlns="http://schemas.openxmlformats.org/spreadsheetml/2006/main">
  <c r="L32" i="117" l="1"/>
  <c r="L34" i="117" l="1"/>
  <c r="M32" i="117"/>
  <c r="C33" i="117" l="1"/>
  <c r="C37" i="117"/>
  <c r="C36" i="117"/>
  <c r="C35" i="117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E4" i="145"/>
  <c r="E11" i="117"/>
  <c r="E12" i="117"/>
  <c r="E10" i="117"/>
  <c r="G65" i="117" l="1"/>
  <c r="H60" i="117"/>
  <c r="H59" i="117"/>
  <c r="H57" i="117"/>
  <c r="J26" i="117" l="1"/>
  <c r="K26" i="117"/>
  <c r="D35" i="117"/>
  <c r="D34" i="117"/>
  <c r="D33" i="117"/>
  <c r="D32" i="117"/>
  <c r="D49" i="153"/>
  <c r="C48" i="153"/>
  <c r="B48" i="153"/>
  <c r="D48" i="153" s="1"/>
  <c r="D47" i="153"/>
  <c r="B47" i="153"/>
  <c r="B46" i="153"/>
  <c r="B45" i="153"/>
  <c r="D45" i="153" s="1"/>
  <c r="D44" i="153"/>
  <c r="H37" i="153"/>
  <c r="H39" i="153" s="1"/>
  <c r="E37" i="153"/>
  <c r="E39" i="153" s="1"/>
  <c r="F36" i="153"/>
  <c r="J35" i="153"/>
  <c r="K34" i="153"/>
  <c r="J33" i="153"/>
  <c r="G32" i="153"/>
  <c r="G37" i="153" s="1"/>
  <c r="G39" i="153" s="1"/>
  <c r="K31" i="153"/>
  <c r="J30" i="153"/>
  <c r="J29" i="153"/>
  <c r="K28" i="153"/>
  <c r="F27" i="153"/>
  <c r="L26" i="153"/>
  <c r="K25" i="153"/>
  <c r="K24" i="153"/>
  <c r="I23" i="153"/>
  <c r="J22" i="153"/>
  <c r="I21" i="153"/>
  <c r="J20" i="153"/>
  <c r="B20" i="153"/>
  <c r="B19" i="153"/>
  <c r="C46" i="153" s="1"/>
  <c r="C50" i="153" s="1"/>
  <c r="J18" i="153"/>
  <c r="F17" i="153"/>
  <c r="F37" i="153" s="1"/>
  <c r="F39" i="153" s="1"/>
  <c r="B16" i="153"/>
  <c r="L16" i="153" s="1"/>
  <c r="K15" i="153"/>
  <c r="K37" i="153" s="1"/>
  <c r="K39" i="153" s="1"/>
  <c r="J14" i="153"/>
  <c r="J37" i="153" s="1"/>
  <c r="J39" i="153" s="1"/>
  <c r="H13" i="153"/>
  <c r="L12" i="153"/>
  <c r="L37" i="153" s="1"/>
  <c r="L39" i="153" s="1"/>
  <c r="E11" i="153"/>
  <c r="D50" i="153" l="1"/>
  <c r="D46" i="153"/>
  <c r="B37" i="153"/>
  <c r="I19" i="153"/>
  <c r="I37" i="153" s="1"/>
  <c r="I39" i="153" s="1"/>
  <c r="B50" i="153"/>
  <c r="C34" i="117"/>
  <c r="O68" i="154" l="1"/>
  <c r="L68" i="154"/>
  <c r="I68" i="154"/>
  <c r="J65" i="154" s="1"/>
  <c r="K65" i="154" s="1"/>
  <c r="M65" i="154" s="1"/>
  <c r="H68" i="154"/>
  <c r="G68" i="154"/>
  <c r="F68" i="154"/>
  <c r="Q65" i="154"/>
  <c r="Q64" i="154"/>
  <c r="P64" i="154"/>
  <c r="Q63" i="154"/>
  <c r="P63" i="154"/>
  <c r="Q62" i="154"/>
  <c r="P62" i="154"/>
  <c r="J62" i="154"/>
  <c r="K62" i="154" s="1"/>
  <c r="M62" i="154" s="1"/>
  <c r="Q61" i="154"/>
  <c r="P61" i="154"/>
  <c r="Q60" i="154"/>
  <c r="J60" i="154"/>
  <c r="K60" i="154" s="1"/>
  <c r="M60" i="154" s="1"/>
  <c r="Q59" i="154"/>
  <c r="J59" i="154"/>
  <c r="K59" i="154" s="1"/>
  <c r="M59" i="154" s="1"/>
  <c r="Q58" i="154"/>
  <c r="Q57" i="154"/>
  <c r="P57" i="154"/>
  <c r="Q56" i="154"/>
  <c r="P56" i="154"/>
  <c r="Q55" i="154"/>
  <c r="P55" i="154"/>
  <c r="Q54" i="154"/>
  <c r="P54" i="154"/>
  <c r="Q53" i="154"/>
  <c r="Q52" i="154"/>
  <c r="J52" i="154"/>
  <c r="K52" i="154" s="1"/>
  <c r="M52" i="154" s="1"/>
  <c r="Q51" i="154"/>
  <c r="J51" i="154"/>
  <c r="K51" i="154" s="1"/>
  <c r="M51" i="154" s="1"/>
  <c r="Q50" i="154"/>
  <c r="P50" i="154"/>
  <c r="Q49" i="154"/>
  <c r="P49" i="154"/>
  <c r="J49" i="154"/>
  <c r="K49" i="154" s="1"/>
  <c r="M49" i="154" s="1"/>
  <c r="Q48" i="154"/>
  <c r="P48" i="154"/>
  <c r="Q47" i="154"/>
  <c r="P47" i="154"/>
  <c r="J47" i="154"/>
  <c r="K47" i="154" s="1"/>
  <c r="M47" i="154" s="1"/>
  <c r="Q46" i="154"/>
  <c r="Q45" i="154"/>
  <c r="Q44" i="154"/>
  <c r="J44" i="154"/>
  <c r="K44" i="154" s="1"/>
  <c r="M44" i="154" s="1"/>
  <c r="Q43" i="154"/>
  <c r="P43" i="154"/>
  <c r="J43" i="154"/>
  <c r="K43" i="154" s="1"/>
  <c r="M43" i="154" s="1"/>
  <c r="Q42" i="154"/>
  <c r="P42" i="154"/>
  <c r="J42" i="154"/>
  <c r="K42" i="154" s="1"/>
  <c r="M42" i="154" s="1"/>
  <c r="Q41" i="154"/>
  <c r="P41" i="154"/>
  <c r="J41" i="154"/>
  <c r="K41" i="154" s="1"/>
  <c r="M41" i="154" s="1"/>
  <c r="Q40" i="154"/>
  <c r="P40" i="154"/>
  <c r="J40" i="154"/>
  <c r="K40" i="154" s="1"/>
  <c r="M40" i="154" s="1"/>
  <c r="Q39" i="154"/>
  <c r="J39" i="154"/>
  <c r="K39" i="154" s="1"/>
  <c r="M39" i="154" s="1"/>
  <c r="Q38" i="154"/>
  <c r="Q37" i="154"/>
  <c r="Q36" i="154"/>
  <c r="P36" i="154"/>
  <c r="J36" i="154"/>
  <c r="K36" i="154" s="1"/>
  <c r="M36" i="154" s="1"/>
  <c r="Q35" i="154"/>
  <c r="P35" i="154"/>
  <c r="Q34" i="154"/>
  <c r="P34" i="154"/>
  <c r="J34" i="154"/>
  <c r="K34" i="154" s="1"/>
  <c r="M34" i="154" s="1"/>
  <c r="Q33" i="154"/>
  <c r="P33" i="154"/>
  <c r="Q32" i="154"/>
  <c r="J32" i="154"/>
  <c r="K32" i="154" s="1"/>
  <c r="M32" i="154" s="1"/>
  <c r="Q31" i="154"/>
  <c r="J31" i="154"/>
  <c r="K31" i="154" s="1"/>
  <c r="M31" i="154" s="1"/>
  <c r="Q30" i="154"/>
  <c r="Q29" i="154"/>
  <c r="P29" i="154"/>
  <c r="Q28" i="154"/>
  <c r="P28" i="154"/>
  <c r="Q27" i="154"/>
  <c r="P27" i="154"/>
  <c r="Q26" i="154"/>
  <c r="P26" i="154"/>
  <c r="Q25" i="154"/>
  <c r="Q24" i="154"/>
  <c r="J24" i="154"/>
  <c r="K24" i="154" s="1"/>
  <c r="M24" i="154" s="1"/>
  <c r="Q23" i="154"/>
  <c r="J23" i="154"/>
  <c r="K23" i="154" s="1"/>
  <c r="M23" i="154" s="1"/>
  <c r="Q22" i="154"/>
  <c r="P22" i="154"/>
  <c r="Q21" i="154"/>
  <c r="P21" i="154"/>
  <c r="J21" i="154"/>
  <c r="K21" i="154" s="1"/>
  <c r="M21" i="154" s="1"/>
  <c r="Q20" i="154"/>
  <c r="P20" i="154"/>
  <c r="Q19" i="154"/>
  <c r="P19" i="154"/>
  <c r="J19" i="154"/>
  <c r="K19" i="154" s="1"/>
  <c r="M19" i="154" s="1"/>
  <c r="Q18" i="154"/>
  <c r="Q17" i="154"/>
  <c r="Q16" i="154"/>
  <c r="J16" i="154"/>
  <c r="K16" i="154" s="1"/>
  <c r="M16" i="154" s="1"/>
  <c r="Q15" i="154"/>
  <c r="P15" i="154"/>
  <c r="J15" i="154"/>
  <c r="K15" i="154" s="1"/>
  <c r="M15" i="154" s="1"/>
  <c r="Q14" i="154"/>
  <c r="P14" i="154"/>
  <c r="J14" i="154"/>
  <c r="K14" i="154" s="1"/>
  <c r="M14" i="154" s="1"/>
  <c r="Q13" i="154"/>
  <c r="P13" i="154"/>
  <c r="J13" i="154"/>
  <c r="K13" i="154" s="1"/>
  <c r="M13" i="154" s="1"/>
  <c r="Q12" i="154"/>
  <c r="P12" i="154"/>
  <c r="J12" i="154"/>
  <c r="K12" i="154" s="1"/>
  <c r="M12" i="154" s="1"/>
  <c r="Q11" i="154"/>
  <c r="J11" i="154"/>
  <c r="K11" i="154" s="1"/>
  <c r="M11" i="154" s="1"/>
  <c r="Q10" i="154"/>
  <c r="Q9" i="154"/>
  <c r="Q8" i="154"/>
  <c r="P8" i="154"/>
  <c r="J8" i="154"/>
  <c r="K8" i="154" s="1"/>
  <c r="M8" i="154" s="1"/>
  <c r="Q7" i="154"/>
  <c r="P7" i="154"/>
  <c r="Q6" i="154"/>
  <c r="J6" i="154"/>
  <c r="K6" i="154" s="1"/>
  <c r="M6" i="154" s="1"/>
  <c r="Q5" i="154"/>
  <c r="J5" i="154"/>
  <c r="K5" i="154" s="1"/>
  <c r="M5" i="154" s="1"/>
  <c r="Q4" i="154"/>
  <c r="P4" i="154"/>
  <c r="Q3" i="154"/>
  <c r="P3" i="154"/>
  <c r="J3" i="154"/>
  <c r="K3" i="154" s="1"/>
  <c r="M3" i="154" s="1"/>
  <c r="Q2" i="154"/>
  <c r="J64" i="154" l="1"/>
  <c r="K64" i="154" s="1"/>
  <c r="M64" i="154" s="1"/>
  <c r="S5" i="154"/>
  <c r="S11" i="154"/>
  <c r="S23" i="154"/>
  <c r="S31" i="154"/>
  <c r="S39" i="154"/>
  <c r="S51" i="154"/>
  <c r="S59" i="154"/>
  <c r="S65" i="154"/>
  <c r="S12" i="154"/>
  <c r="S13" i="154"/>
  <c r="S14" i="154"/>
  <c r="S15" i="154"/>
  <c r="S16" i="154"/>
  <c r="S24" i="154"/>
  <c r="S32" i="154"/>
  <c r="S40" i="154"/>
  <c r="S41" i="154"/>
  <c r="S42" i="154"/>
  <c r="S43" i="154"/>
  <c r="S44" i="154"/>
  <c r="S52" i="154"/>
  <c r="S60" i="154"/>
  <c r="J2" i="154"/>
  <c r="K2" i="154" s="1"/>
  <c r="S3" i="154"/>
  <c r="J4" i="154"/>
  <c r="K4" i="154" s="1"/>
  <c r="M4" i="154" s="1"/>
  <c r="J7" i="154"/>
  <c r="K7" i="154" s="1"/>
  <c r="M7" i="154" s="1"/>
  <c r="S8" i="154"/>
  <c r="J9" i="154"/>
  <c r="K9" i="154" s="1"/>
  <c r="M9" i="154" s="1"/>
  <c r="S9" i="154" s="1"/>
  <c r="J10" i="154"/>
  <c r="K10" i="154" s="1"/>
  <c r="M10" i="154" s="1"/>
  <c r="J17" i="154"/>
  <c r="K17" i="154" s="1"/>
  <c r="M17" i="154" s="1"/>
  <c r="S17" i="154" s="1"/>
  <c r="J18" i="154"/>
  <c r="K18" i="154" s="1"/>
  <c r="M18" i="154" s="1"/>
  <c r="S18" i="154" s="1"/>
  <c r="J20" i="154"/>
  <c r="K20" i="154" s="1"/>
  <c r="M20" i="154" s="1"/>
  <c r="S20" i="154" s="1"/>
  <c r="J22" i="154"/>
  <c r="K22" i="154" s="1"/>
  <c r="M22" i="154" s="1"/>
  <c r="S22" i="154" s="1"/>
  <c r="J25" i="154"/>
  <c r="K25" i="154" s="1"/>
  <c r="M25" i="154" s="1"/>
  <c r="S25" i="154" s="1"/>
  <c r="J26" i="154"/>
  <c r="K26" i="154" s="1"/>
  <c r="M26" i="154" s="1"/>
  <c r="S26" i="154" s="1"/>
  <c r="J27" i="154"/>
  <c r="K27" i="154" s="1"/>
  <c r="M27" i="154" s="1"/>
  <c r="J28" i="154"/>
  <c r="K28" i="154" s="1"/>
  <c r="M28" i="154" s="1"/>
  <c r="J29" i="154"/>
  <c r="K29" i="154" s="1"/>
  <c r="M29" i="154" s="1"/>
  <c r="J30" i="154"/>
  <c r="K30" i="154" s="1"/>
  <c r="M30" i="154" s="1"/>
  <c r="S30" i="154" s="1"/>
  <c r="J33" i="154"/>
  <c r="K33" i="154" s="1"/>
  <c r="M33" i="154" s="1"/>
  <c r="S33" i="154" s="1"/>
  <c r="J35" i="154"/>
  <c r="K35" i="154" s="1"/>
  <c r="M35" i="154" s="1"/>
  <c r="S35" i="154" s="1"/>
  <c r="J37" i="154"/>
  <c r="K37" i="154" s="1"/>
  <c r="M37" i="154" s="1"/>
  <c r="S37" i="154" s="1"/>
  <c r="J38" i="154"/>
  <c r="K38" i="154" s="1"/>
  <c r="M38" i="154" s="1"/>
  <c r="J45" i="154"/>
  <c r="K45" i="154" s="1"/>
  <c r="M45" i="154" s="1"/>
  <c r="S45" i="154" s="1"/>
  <c r="J46" i="154"/>
  <c r="K46" i="154" s="1"/>
  <c r="M46" i="154" s="1"/>
  <c r="J48" i="154"/>
  <c r="K48" i="154" s="1"/>
  <c r="M48" i="154" s="1"/>
  <c r="S48" i="154" s="1"/>
  <c r="J50" i="154"/>
  <c r="K50" i="154" s="1"/>
  <c r="M50" i="154" s="1"/>
  <c r="S50" i="154" s="1"/>
  <c r="J53" i="154"/>
  <c r="K53" i="154" s="1"/>
  <c r="M53" i="154" s="1"/>
  <c r="S53" i="154" s="1"/>
  <c r="J54" i="154"/>
  <c r="K54" i="154" s="1"/>
  <c r="M54" i="154" s="1"/>
  <c r="J55" i="154"/>
  <c r="K55" i="154" s="1"/>
  <c r="M55" i="154" s="1"/>
  <c r="S55" i="154" s="1"/>
  <c r="J56" i="154"/>
  <c r="K56" i="154" s="1"/>
  <c r="M56" i="154" s="1"/>
  <c r="S56" i="154" s="1"/>
  <c r="J57" i="154"/>
  <c r="K57" i="154" s="1"/>
  <c r="M57" i="154" s="1"/>
  <c r="S57" i="154" s="1"/>
  <c r="J58" i="154"/>
  <c r="K58" i="154" s="1"/>
  <c r="M58" i="154" s="1"/>
  <c r="J61" i="154"/>
  <c r="K61" i="154" s="1"/>
  <c r="M61" i="154" s="1"/>
  <c r="S61" i="154" s="1"/>
  <c r="J63" i="154"/>
  <c r="K63" i="154" s="1"/>
  <c r="M63" i="154" s="1"/>
  <c r="S63" i="154" s="1"/>
  <c r="S4" i="154"/>
  <c r="S6" i="154"/>
  <c r="S7" i="154"/>
  <c r="M2" i="154"/>
  <c r="M68" i="154" s="1"/>
  <c r="S10" i="154"/>
  <c r="S19" i="154"/>
  <c r="S21" i="154"/>
  <c r="S27" i="154"/>
  <c r="S28" i="154"/>
  <c r="S29" i="154"/>
  <c r="S34" i="154"/>
  <c r="S36" i="154"/>
  <c r="S38" i="154"/>
  <c r="S46" i="154"/>
  <c r="S47" i="154"/>
  <c r="S49" i="154"/>
  <c r="S54" i="154"/>
  <c r="S58" i="154"/>
  <c r="S62" i="154"/>
  <c r="S64" i="154"/>
  <c r="D49" i="117"/>
  <c r="D50" i="117"/>
  <c r="D48" i="117"/>
  <c r="C49" i="117"/>
  <c r="C50" i="117"/>
  <c r="C48" i="117"/>
  <c r="G4" i="152"/>
  <c r="K68" i="154" l="1"/>
  <c r="J68" i="154"/>
  <c r="S2" i="154"/>
  <c r="S68" i="154" s="1"/>
  <c r="F36" i="148"/>
  <c r="F35" i="148"/>
  <c r="F34" i="148"/>
  <c r="F33" i="148"/>
  <c r="F32" i="148"/>
  <c r="F31" i="148"/>
  <c r="F30" i="148"/>
  <c r="F29" i="148"/>
  <c r="F28" i="148"/>
  <c r="F27" i="148"/>
  <c r="F26" i="148"/>
  <c r="F25" i="148"/>
  <c r="F24" i="148"/>
  <c r="F23" i="148"/>
  <c r="F22" i="148"/>
  <c r="F21" i="148"/>
  <c r="K19" i="148"/>
  <c r="G19" i="148"/>
  <c r="J17" i="148"/>
  <c r="J16" i="148"/>
  <c r="J15" i="148"/>
  <c r="J9" i="148"/>
  <c r="J8" i="148"/>
  <c r="L5" i="148"/>
  <c r="J5" i="148"/>
  <c r="L4" i="148"/>
  <c r="J4" i="148"/>
  <c r="J19" i="148" s="1"/>
  <c r="L3" i="148"/>
  <c r="L19" i="148" l="1"/>
  <c r="F37" i="148"/>
  <c r="H40" i="117"/>
  <c r="F38" i="148"/>
  <c r="G38" i="148"/>
  <c r="D4" i="145"/>
  <c r="H16" i="148" l="1"/>
  <c r="I16" i="148" s="1"/>
  <c r="H9" i="148"/>
  <c r="I9" i="148" s="1"/>
  <c r="H3" i="148"/>
  <c r="I3" i="148" s="1"/>
  <c r="H2" i="148"/>
  <c r="I2" i="148" s="1"/>
  <c r="H17" i="148"/>
  <c r="I17" i="148" s="1"/>
  <c r="H15" i="148"/>
  <c r="I15" i="148" s="1"/>
  <c r="H14" i="148"/>
  <c r="I14" i="148" s="1"/>
  <c r="H13" i="148"/>
  <c r="I13" i="148" s="1"/>
  <c r="H12" i="148"/>
  <c r="I12" i="148" s="1"/>
  <c r="H11" i="148"/>
  <c r="I11" i="148" s="1"/>
  <c r="H8" i="148"/>
  <c r="I8" i="148" s="1"/>
  <c r="H7" i="148"/>
  <c r="I7" i="148" s="1"/>
  <c r="H6" i="148"/>
  <c r="I6" i="148" s="1"/>
  <c r="H5" i="148"/>
  <c r="I5" i="148" s="1"/>
  <c r="H4" i="148"/>
  <c r="I4" i="148" s="1"/>
  <c r="V14" i="128"/>
  <c r="F29" i="128"/>
  <c r="E29" i="128"/>
  <c r="D29" i="128"/>
  <c r="C29" i="128"/>
  <c r="A30" i="128"/>
  <c r="A29" i="128"/>
  <c r="V15" i="128"/>
  <c r="G9" i="128"/>
  <c r="J20" i="128"/>
  <c r="K20" i="128"/>
  <c r="L20" i="128"/>
  <c r="M20" i="128"/>
  <c r="N20" i="128"/>
  <c r="F9" i="128"/>
  <c r="E9" i="128"/>
  <c r="D9" i="128"/>
  <c r="C9" i="128"/>
  <c r="B14" i="128"/>
  <c r="B15" i="128"/>
  <c r="B16" i="128"/>
  <c r="B17" i="128"/>
  <c r="B18" i="128"/>
  <c r="B13" i="128"/>
  <c r="A18" i="128"/>
  <c r="A16" i="128"/>
  <c r="A17" i="128"/>
  <c r="A15" i="128"/>
  <c r="A14" i="128"/>
  <c r="A13" i="128"/>
  <c r="I19" i="148" l="1"/>
  <c r="D53" i="117"/>
  <c r="D70" i="117"/>
  <c r="H55" i="117"/>
  <c r="H54" i="117"/>
  <c r="G54" i="117" s="1"/>
  <c r="D26" i="117"/>
  <c r="F26" i="117"/>
  <c r="C32" i="145" l="1"/>
  <c r="B32" i="145"/>
  <c r="F4" i="145" l="1"/>
  <c r="C18" i="128" s="1"/>
  <c r="D5" i="145"/>
  <c r="D6" i="145" l="1"/>
  <c r="F6" i="145" s="1"/>
  <c r="F5" i="145"/>
  <c r="G4" i="145"/>
  <c r="G6" i="145" l="1"/>
  <c r="E18" i="128"/>
  <c r="G5" i="145"/>
  <c r="D18" i="128"/>
  <c r="D7" i="145"/>
  <c r="F7" i="145" s="1"/>
  <c r="G7" i="145" l="1"/>
  <c r="F18" i="128"/>
  <c r="D8" i="145"/>
  <c r="D9" i="145" l="1"/>
  <c r="F9" i="145" s="1"/>
  <c r="F8" i="145"/>
  <c r="G18" i="128" s="1"/>
  <c r="G9" i="145" l="1"/>
  <c r="H18" i="128"/>
  <c r="G8" i="145"/>
  <c r="D10" i="145"/>
  <c r="F10" i="145" s="1"/>
  <c r="G10" i="145" l="1"/>
  <c r="I18" i="128"/>
  <c r="D11" i="145"/>
  <c r="D12" i="145" l="1"/>
  <c r="F12" i="145" s="1"/>
  <c r="F11" i="145"/>
  <c r="G11" i="145" l="1"/>
  <c r="J18" i="128"/>
  <c r="G12" i="145"/>
  <c r="K18" i="128"/>
  <c r="D13" i="145"/>
  <c r="F13" i="145" s="1"/>
  <c r="G13" i="145" l="1"/>
  <c r="L18" i="128"/>
  <c r="D14" i="145"/>
  <c r="F14" i="145" s="1"/>
  <c r="G14" i="145" l="1"/>
  <c r="M18" i="128"/>
  <c r="D15" i="145"/>
  <c r="D16" i="145" l="1"/>
  <c r="F15" i="145"/>
  <c r="G15" i="145" l="1"/>
  <c r="N18" i="128"/>
  <c r="D17" i="145"/>
  <c r="F17" i="145" s="1"/>
  <c r="G17" i="145" s="1"/>
  <c r="F16" i="145"/>
  <c r="G16" i="145" s="1"/>
  <c r="D18" i="145" l="1"/>
  <c r="F18" i="145" s="1"/>
  <c r="G18" i="145" s="1"/>
  <c r="D19" i="145" l="1"/>
  <c r="F19" i="145" s="1"/>
  <c r="G19" i="145" s="1"/>
  <c r="D20" i="145" l="1"/>
  <c r="F20" i="145" s="1"/>
  <c r="G20" i="145" s="1"/>
  <c r="D21" i="145" l="1"/>
  <c r="F21" i="145" s="1"/>
  <c r="G21" i="145" s="1"/>
  <c r="D22" i="145" l="1"/>
  <c r="F22" i="145" s="1"/>
  <c r="G22" i="145" s="1"/>
  <c r="D23" i="145" l="1"/>
  <c r="F23" i="145" s="1"/>
  <c r="G23" i="145" s="1"/>
  <c r="D24" i="145" l="1"/>
  <c r="F24" i="145" s="1"/>
  <c r="G24" i="145" s="1"/>
  <c r="D25" i="145" l="1"/>
  <c r="F25" i="145" s="1"/>
  <c r="G25" i="145" s="1"/>
  <c r="D26" i="145" l="1"/>
  <c r="F26" i="145" s="1"/>
  <c r="G26" i="145" s="1"/>
  <c r="D27" i="145" l="1"/>
  <c r="F27" i="145" s="1"/>
  <c r="G27" i="145" s="1"/>
  <c r="D28" i="145" l="1"/>
  <c r="F28" i="145" s="1"/>
  <c r="G28" i="145" s="1"/>
  <c r="D29" i="145" l="1"/>
  <c r="F29" i="145" s="1"/>
  <c r="G29" i="145" s="1"/>
  <c r="D30" i="145" l="1"/>
  <c r="F30" i="145" s="1"/>
  <c r="G30" i="145" s="1"/>
  <c r="D31" i="145" l="1"/>
  <c r="F31" i="145" s="1"/>
  <c r="G31" i="145" l="1"/>
  <c r="G32" i="145" s="1"/>
  <c r="F32" i="145"/>
  <c r="V18" i="128" l="1"/>
  <c r="D38" i="117"/>
  <c r="F38" i="117" s="1"/>
  <c r="F32" i="117" s="1"/>
  <c r="B8" i="128" l="1"/>
  <c r="T10" i="128"/>
  <c r="C19" i="128" l="1"/>
  <c r="C28" i="128" s="1"/>
  <c r="C30" i="128" s="1"/>
  <c r="D19" i="128"/>
  <c r="D28" i="128" s="1"/>
  <c r="E19" i="128"/>
  <c r="E28" i="128" s="1"/>
  <c r="E30" i="128" s="1"/>
  <c r="F19" i="128"/>
  <c r="G19" i="128"/>
  <c r="H19" i="128"/>
  <c r="I19" i="128"/>
  <c r="J19" i="128"/>
  <c r="K19" i="128"/>
  <c r="K21" i="128" s="1"/>
  <c r="L19" i="128"/>
  <c r="M19" i="128"/>
  <c r="O19" i="128"/>
  <c r="O21" i="128" s="1"/>
  <c r="P19" i="128"/>
  <c r="P21" i="128" s="1"/>
  <c r="Q19" i="128"/>
  <c r="Q21" i="128" s="1"/>
  <c r="R19" i="128"/>
  <c r="R21" i="128" s="1"/>
  <c r="S19" i="128"/>
  <c r="S21" i="128" s="1"/>
  <c r="F28" i="128" l="1"/>
  <c r="F30" i="128" s="1"/>
  <c r="D30" i="128"/>
  <c r="M21" i="128"/>
  <c r="H21" i="128"/>
  <c r="G21" i="128"/>
  <c r="I21" i="128"/>
  <c r="E21" i="128"/>
  <c r="D21" i="128"/>
  <c r="F21" i="128"/>
  <c r="L21" i="128"/>
  <c r="J21" i="128"/>
  <c r="C21" i="128"/>
  <c r="T16" i="128" l="1"/>
  <c r="T15" i="128"/>
  <c r="U15" i="128" s="1"/>
  <c r="T14" i="128"/>
  <c r="U14" i="128" s="1"/>
  <c r="T13" i="128" l="1"/>
  <c r="T8" i="128"/>
  <c r="S23" i="128"/>
  <c r="T18" i="128"/>
  <c r="U18" i="128" s="1"/>
  <c r="C23" i="128" l="1"/>
  <c r="E23" i="128" l="1"/>
  <c r="G23" i="128"/>
  <c r="I23" i="128"/>
  <c r="K23" i="128"/>
  <c r="L23" i="128"/>
  <c r="M23" i="128"/>
  <c r="O23" i="128"/>
  <c r="T20" i="128" l="1"/>
  <c r="D23" i="128"/>
  <c r="Q23" i="128"/>
  <c r="P23" i="128"/>
  <c r="H23" i="128"/>
  <c r="R23" i="128"/>
  <c r="F23" i="128"/>
  <c r="J23" i="128"/>
  <c r="B11" i="128" l="1"/>
  <c r="A11" i="143" l="1"/>
  <c r="A8" i="143"/>
  <c r="J7" i="144" l="1"/>
  <c r="J12" i="144" l="1"/>
  <c r="J13" i="144"/>
  <c r="J16" i="144" l="1"/>
  <c r="J14" i="144"/>
  <c r="G55" i="117" l="1"/>
  <c r="E90" i="119" l="1"/>
  <c r="D90" i="119"/>
  <c r="C90" i="119"/>
  <c r="B90" i="119"/>
  <c r="G53" i="117" l="1"/>
  <c r="G52" i="117"/>
  <c r="H52" i="117" s="1"/>
  <c r="G51" i="117"/>
  <c r="H51" i="117" s="1"/>
  <c r="G50" i="117"/>
  <c r="H50" i="117" s="1"/>
  <c r="G49" i="117"/>
  <c r="H49" i="117" s="1"/>
  <c r="G48" i="117"/>
  <c r="H48" i="117" s="1"/>
  <c r="H53" i="117" l="1"/>
  <c r="H56" i="117" s="1"/>
  <c r="G56" i="117"/>
  <c r="C56" i="117"/>
  <c r="O9" i="128" l="1"/>
  <c r="P9" i="128"/>
  <c r="Q9" i="128"/>
  <c r="R9" i="128"/>
  <c r="B19" i="128"/>
  <c r="C38" i="117" l="1"/>
  <c r="D40" i="117" s="1"/>
  <c r="B23" i="128"/>
  <c r="B21" i="128"/>
  <c r="T9" i="128"/>
  <c r="B22" i="128" l="1"/>
  <c r="C6" i="128" s="1"/>
  <c r="C11" i="128" s="1"/>
  <c r="C22" i="128" s="1"/>
  <c r="D6" i="128" l="1"/>
  <c r="D11" i="128" s="1"/>
  <c r="D22" i="128" s="1"/>
  <c r="E6" i="128" l="1"/>
  <c r="D16" i="127"/>
  <c r="E16" i="127"/>
  <c r="F16" i="127"/>
  <c r="G16" i="127"/>
  <c r="H16" i="127"/>
  <c r="I16" i="127"/>
  <c r="J16" i="127"/>
  <c r="K16" i="127"/>
  <c r="L16" i="127"/>
  <c r="M16" i="127"/>
  <c r="N16" i="127"/>
  <c r="O16" i="127"/>
  <c r="P16" i="127"/>
  <c r="Q16" i="127"/>
  <c r="R16" i="127"/>
  <c r="S16" i="127"/>
  <c r="T16" i="127"/>
  <c r="U16" i="127"/>
  <c r="V16" i="127"/>
  <c r="W16" i="127"/>
  <c r="X16" i="127"/>
  <c r="D17" i="127"/>
  <c r="E17" i="127"/>
  <c r="F17" i="127"/>
  <c r="G17" i="127"/>
  <c r="H17" i="127"/>
  <c r="I17" i="127"/>
  <c r="J17" i="127"/>
  <c r="K17" i="127"/>
  <c r="L17" i="127"/>
  <c r="M17" i="127"/>
  <c r="N17" i="127"/>
  <c r="O17" i="127"/>
  <c r="P17" i="127"/>
  <c r="Q17" i="127"/>
  <c r="R17" i="127"/>
  <c r="S17" i="127"/>
  <c r="T17" i="127"/>
  <c r="U17" i="127"/>
  <c r="V17" i="127"/>
  <c r="W17" i="127"/>
  <c r="X17" i="127"/>
  <c r="D18" i="127"/>
  <c r="E18" i="127"/>
  <c r="F18" i="127"/>
  <c r="G18" i="127"/>
  <c r="H18" i="127"/>
  <c r="I18" i="127"/>
  <c r="J18" i="127"/>
  <c r="K18" i="127"/>
  <c r="L18" i="127"/>
  <c r="M18" i="127"/>
  <c r="N18" i="127"/>
  <c r="O18" i="127"/>
  <c r="P18" i="127"/>
  <c r="Q18" i="127"/>
  <c r="R18" i="127"/>
  <c r="S18" i="127"/>
  <c r="T18" i="127"/>
  <c r="U18" i="127"/>
  <c r="V18" i="127"/>
  <c r="W18" i="127"/>
  <c r="X18" i="127"/>
  <c r="A132" i="127"/>
  <c r="B122" i="127"/>
  <c r="B120" i="127"/>
  <c r="B119" i="127"/>
  <c r="B117" i="127"/>
  <c r="B104" i="127" s="1"/>
  <c r="B114" i="127"/>
  <c r="B113" i="127"/>
  <c r="B111" i="127"/>
  <c r="F105" i="127"/>
  <c r="H104" i="127"/>
  <c r="B103" i="127"/>
  <c r="H98" i="127"/>
  <c r="C98" i="127"/>
  <c r="B70" i="127" s="1"/>
  <c r="B98" i="127"/>
  <c r="C97" i="127"/>
  <c r="B97" i="127"/>
  <c r="D89" i="127"/>
  <c r="D88" i="127"/>
  <c r="C85" i="127"/>
  <c r="C91" i="127" s="1"/>
  <c r="D83" i="127"/>
  <c r="D82" i="127"/>
  <c r="D81" i="127"/>
  <c r="C72" i="127"/>
  <c r="D71" i="127"/>
  <c r="E71" i="127" s="1"/>
  <c r="Y70" i="127"/>
  <c r="D63" i="127"/>
  <c r="E63" i="127" s="1"/>
  <c r="X30" i="127"/>
  <c r="C30" i="127"/>
  <c r="A30" i="127"/>
  <c r="D29" i="127"/>
  <c r="C29" i="127"/>
  <c r="B29" i="127"/>
  <c r="A29" i="127"/>
  <c r="S28" i="127"/>
  <c r="C28" i="127"/>
  <c r="C51" i="127" s="1"/>
  <c r="B28" i="127"/>
  <c r="B51" i="127" s="1"/>
  <c r="L51" i="127" s="1"/>
  <c r="L28" i="127" s="1"/>
  <c r="A28" i="127"/>
  <c r="C27" i="127"/>
  <c r="B27" i="127"/>
  <c r="A27" i="127"/>
  <c r="C23" i="127"/>
  <c r="Y23" i="127" s="1"/>
  <c r="B23" i="127" s="1"/>
  <c r="O22" i="127"/>
  <c r="N22" i="127"/>
  <c r="M22" i="127"/>
  <c r="K22" i="127"/>
  <c r="J22" i="127"/>
  <c r="I22" i="127"/>
  <c r="H22" i="127"/>
  <c r="G22" i="127"/>
  <c r="F22" i="127"/>
  <c r="E22" i="127"/>
  <c r="D22" i="127"/>
  <c r="C22" i="127"/>
  <c r="C18" i="127"/>
  <c r="C17" i="127"/>
  <c r="A132" i="126"/>
  <c r="B122" i="126"/>
  <c r="E98" i="126" s="1"/>
  <c r="B120" i="126"/>
  <c r="B119" i="126"/>
  <c r="B117" i="126"/>
  <c r="B104" i="126" s="1"/>
  <c r="B114" i="126"/>
  <c r="B113" i="126"/>
  <c r="B111" i="126"/>
  <c r="F105" i="126"/>
  <c r="H104" i="126"/>
  <c r="B103" i="126"/>
  <c r="H98" i="126"/>
  <c r="C98" i="126"/>
  <c r="B70" i="126" s="1"/>
  <c r="B98" i="126"/>
  <c r="C97" i="126"/>
  <c r="B61" i="126" s="1"/>
  <c r="C61" i="126" s="1"/>
  <c r="Y61" i="126" s="1"/>
  <c r="B97" i="126"/>
  <c r="D89" i="126"/>
  <c r="D88" i="126"/>
  <c r="C85" i="126"/>
  <c r="C91" i="126" s="1"/>
  <c r="D83" i="126"/>
  <c r="D82" i="126"/>
  <c r="D81" i="126"/>
  <c r="C72" i="126"/>
  <c r="D71" i="126"/>
  <c r="Y70" i="126"/>
  <c r="D63" i="126"/>
  <c r="E63" i="126" s="1"/>
  <c r="X30" i="126"/>
  <c r="C30" i="126"/>
  <c r="A30" i="126"/>
  <c r="D29" i="126"/>
  <c r="C29" i="126"/>
  <c r="B29" i="126"/>
  <c r="A29" i="126"/>
  <c r="S28" i="126"/>
  <c r="C28" i="126"/>
  <c r="C51" i="126" s="1"/>
  <c r="B28" i="126"/>
  <c r="A28" i="126"/>
  <c r="C27" i="126"/>
  <c r="Y27" i="126" s="1"/>
  <c r="B27" i="126"/>
  <c r="A27" i="126"/>
  <c r="C23" i="126"/>
  <c r="Y23" i="126" s="1"/>
  <c r="B23" i="126" s="1"/>
  <c r="O22" i="126"/>
  <c r="N22" i="126"/>
  <c r="M22" i="126"/>
  <c r="K22" i="126"/>
  <c r="J22" i="126"/>
  <c r="I22" i="126"/>
  <c r="H22" i="126"/>
  <c r="G22" i="126"/>
  <c r="F22" i="126"/>
  <c r="E22" i="126"/>
  <c r="D22" i="126"/>
  <c r="C22" i="126"/>
  <c r="C18" i="126"/>
  <c r="Y18" i="126" s="1"/>
  <c r="C17" i="126"/>
  <c r="Y17" i="126" s="1"/>
  <c r="E11" i="128" l="1"/>
  <c r="E22" i="128" s="1"/>
  <c r="F6" i="128" s="1"/>
  <c r="F11" i="128" s="1"/>
  <c r="F22" i="128" s="1"/>
  <c r="G6" i="128" s="1"/>
  <c r="G11" i="128" s="1"/>
  <c r="G22" i="128" s="1"/>
  <c r="Y29" i="127"/>
  <c r="C31" i="127"/>
  <c r="C43" i="127" s="1"/>
  <c r="B22" i="127"/>
  <c r="B33" i="127" s="1"/>
  <c r="Y27" i="127"/>
  <c r="E104" i="127"/>
  <c r="E105" i="127" s="1"/>
  <c r="B99" i="127"/>
  <c r="C99" i="126"/>
  <c r="Y29" i="126"/>
  <c r="B105" i="127"/>
  <c r="B105" i="126"/>
  <c r="B99" i="126"/>
  <c r="E104" i="126"/>
  <c r="B16" i="126" s="1"/>
  <c r="H51" i="127"/>
  <c r="H28" i="127" s="1"/>
  <c r="B22" i="126"/>
  <c r="B33" i="126" s="1"/>
  <c r="B110" i="126"/>
  <c r="B121" i="127"/>
  <c r="E97" i="127" s="1"/>
  <c r="B62" i="127" s="1"/>
  <c r="M62" i="127" s="1"/>
  <c r="M64" i="127" s="1"/>
  <c r="Y18" i="127"/>
  <c r="Y17" i="127"/>
  <c r="Y22" i="127"/>
  <c r="B110" i="127"/>
  <c r="E98" i="127"/>
  <c r="X51" i="127"/>
  <c r="X28" i="127" s="1"/>
  <c r="X31" i="127" s="1"/>
  <c r="T51" i="127"/>
  <c r="T28" i="127" s="1"/>
  <c r="O51" i="127"/>
  <c r="O28" i="127" s="1"/>
  <c r="K51" i="127"/>
  <c r="K28" i="127" s="1"/>
  <c r="G51" i="127"/>
  <c r="G28" i="127" s="1"/>
  <c r="W51" i="127"/>
  <c r="W28" i="127" s="1"/>
  <c r="R51" i="127"/>
  <c r="R28" i="127" s="1"/>
  <c r="N51" i="127"/>
  <c r="N28" i="127" s="1"/>
  <c r="J51" i="127"/>
  <c r="J28" i="127" s="1"/>
  <c r="F51" i="127"/>
  <c r="F28" i="127" s="1"/>
  <c r="V51" i="127"/>
  <c r="V28" i="127" s="1"/>
  <c r="Q51" i="127"/>
  <c r="Q28" i="127" s="1"/>
  <c r="M51" i="127"/>
  <c r="M28" i="127" s="1"/>
  <c r="I51" i="127"/>
  <c r="I28" i="127" s="1"/>
  <c r="E51" i="127"/>
  <c r="E28" i="127" s="1"/>
  <c r="P51" i="127"/>
  <c r="P28" i="127" s="1"/>
  <c r="F71" i="127"/>
  <c r="C99" i="127"/>
  <c r="B61" i="127"/>
  <c r="C61" i="127" s="1"/>
  <c r="Y61" i="127" s="1"/>
  <c r="D51" i="127"/>
  <c r="U51" i="127"/>
  <c r="U28" i="127" s="1"/>
  <c r="F97" i="127"/>
  <c r="Y22" i="126"/>
  <c r="C31" i="126"/>
  <c r="E71" i="126"/>
  <c r="D98" i="126"/>
  <c r="D72" i="126" s="1"/>
  <c r="D74" i="126" s="1"/>
  <c r="D75" i="126" s="1"/>
  <c r="D15" i="126" s="1"/>
  <c r="G98" i="126"/>
  <c r="B72" i="126"/>
  <c r="B121" i="126"/>
  <c r="F97" i="126"/>
  <c r="F99" i="126" s="1"/>
  <c r="C34" i="127" l="1"/>
  <c r="H6" i="128"/>
  <c r="H11" i="128" s="1"/>
  <c r="H22" i="128" s="1"/>
  <c r="H62" i="127"/>
  <c r="H64" i="127" s="1"/>
  <c r="E105" i="126"/>
  <c r="G104" i="126"/>
  <c r="G105" i="126" s="1"/>
  <c r="E99" i="127"/>
  <c r="R62" i="127"/>
  <c r="R64" i="127" s="1"/>
  <c r="G62" i="127"/>
  <c r="G64" i="127" s="1"/>
  <c r="B16" i="127"/>
  <c r="G104" i="127"/>
  <c r="G105" i="127" s="1"/>
  <c r="N62" i="127"/>
  <c r="N64" i="127" s="1"/>
  <c r="N65" i="127" s="1"/>
  <c r="O62" i="127"/>
  <c r="O64" i="127" s="1"/>
  <c r="L62" i="127"/>
  <c r="L64" i="127" s="1"/>
  <c r="I62" i="127"/>
  <c r="I64" i="127" s="1"/>
  <c r="C62" i="127"/>
  <c r="C64" i="127" s="1"/>
  <c r="C65" i="127" s="1"/>
  <c r="C14" i="127" s="1"/>
  <c r="V62" i="127"/>
  <c r="V64" i="127" s="1"/>
  <c r="S62" i="127"/>
  <c r="S64" i="127" s="1"/>
  <c r="P62" i="127"/>
  <c r="P64" i="127" s="1"/>
  <c r="Q62" i="127"/>
  <c r="Q64" i="127" s="1"/>
  <c r="R65" i="127" s="1"/>
  <c r="E62" i="127"/>
  <c r="E64" i="127" s="1"/>
  <c r="B65" i="127"/>
  <c r="J62" i="127"/>
  <c r="J64" i="127" s="1"/>
  <c r="W62" i="127"/>
  <c r="W64" i="127" s="1"/>
  <c r="X62" i="127"/>
  <c r="X64" i="127" s="1"/>
  <c r="U62" i="127"/>
  <c r="U64" i="127" s="1"/>
  <c r="D97" i="127"/>
  <c r="F62" i="127"/>
  <c r="F64" i="127" s="1"/>
  <c r="K62" i="127"/>
  <c r="K64" i="127" s="1"/>
  <c r="D62" i="127"/>
  <c r="D64" i="127" s="1"/>
  <c r="T62" i="127"/>
  <c r="T64" i="127" s="1"/>
  <c r="C110" i="126"/>
  <c r="B112" i="126"/>
  <c r="B14" i="127"/>
  <c r="Y51" i="127"/>
  <c r="D28" i="127"/>
  <c r="G71" i="127"/>
  <c r="X43" i="127"/>
  <c r="X34" i="127"/>
  <c r="C110" i="127"/>
  <c r="B112" i="127"/>
  <c r="M65" i="127"/>
  <c r="F99" i="127"/>
  <c r="G97" i="127"/>
  <c r="G98" i="127"/>
  <c r="B72" i="127"/>
  <c r="D98" i="127"/>
  <c r="F72" i="127" s="1"/>
  <c r="F74" i="127" s="1"/>
  <c r="C34" i="126"/>
  <c r="C43" i="126"/>
  <c r="F71" i="126"/>
  <c r="E72" i="126"/>
  <c r="E74" i="126" s="1"/>
  <c r="E75" i="126" s="1"/>
  <c r="E15" i="126" s="1"/>
  <c r="E97" i="126"/>
  <c r="B14" i="126"/>
  <c r="B75" i="126"/>
  <c r="C73" i="126"/>
  <c r="C74" i="126" s="1"/>
  <c r="C75" i="126" s="1"/>
  <c r="B15" i="126"/>
  <c r="D29" i="120"/>
  <c r="X30" i="120"/>
  <c r="K22" i="120"/>
  <c r="J22" i="120"/>
  <c r="I22" i="120"/>
  <c r="H22" i="120"/>
  <c r="G22" i="120"/>
  <c r="F22" i="120"/>
  <c r="E22" i="120"/>
  <c r="D22" i="120"/>
  <c r="K6" i="121"/>
  <c r="D63" i="120"/>
  <c r="E63" i="120" s="1"/>
  <c r="B103" i="119"/>
  <c r="B96" i="119"/>
  <c r="B97" i="119" s="1"/>
  <c r="B81" i="119"/>
  <c r="B68" i="119"/>
  <c r="B61" i="119"/>
  <c r="B56" i="119"/>
  <c r="B45" i="119"/>
  <c r="B20" i="119"/>
  <c r="B9" i="119"/>
  <c r="B77" i="119" l="1"/>
  <c r="I6" i="128"/>
  <c r="I11" i="128" s="1"/>
  <c r="I22" i="128" s="1"/>
  <c r="B80" i="119"/>
  <c r="G9" i="119"/>
  <c r="B69" i="119"/>
  <c r="B74" i="119" s="1"/>
  <c r="B78" i="119" s="1"/>
  <c r="J65" i="127"/>
  <c r="L65" i="127"/>
  <c r="V65" i="127"/>
  <c r="P65" i="127"/>
  <c r="G65" i="127"/>
  <c r="I65" i="127"/>
  <c r="H65" i="127"/>
  <c r="S65" i="127"/>
  <c r="Q65" i="127"/>
  <c r="O65" i="127"/>
  <c r="U65" i="127"/>
  <c r="W65" i="127"/>
  <c r="E65" i="127"/>
  <c r="X65" i="127"/>
  <c r="D65" i="127"/>
  <c r="K65" i="127"/>
  <c r="F65" i="127"/>
  <c r="T65" i="127"/>
  <c r="G99" i="127"/>
  <c r="D72" i="127"/>
  <c r="D74" i="127" s="1"/>
  <c r="D75" i="127" s="1"/>
  <c r="E72" i="127"/>
  <c r="E74" i="127" s="1"/>
  <c r="C73" i="127"/>
  <c r="C74" i="127" s="1"/>
  <c r="C75" i="127" s="1"/>
  <c r="B15" i="127"/>
  <c r="B75" i="127"/>
  <c r="Y28" i="127"/>
  <c r="G72" i="127"/>
  <c r="G74" i="127" s="1"/>
  <c r="G75" i="127" s="1"/>
  <c r="H71" i="127"/>
  <c r="G97" i="126"/>
  <c r="G99" i="126" s="1"/>
  <c r="B62" i="126"/>
  <c r="E99" i="126"/>
  <c r="D97" i="126"/>
  <c r="C62" i="126"/>
  <c r="C64" i="126" s="1"/>
  <c r="C65" i="126" s="1"/>
  <c r="C16" i="126"/>
  <c r="Y16" i="126" s="1"/>
  <c r="C15" i="126"/>
  <c r="G71" i="126"/>
  <c r="F72" i="126"/>
  <c r="F74" i="126" s="1"/>
  <c r="F75" i="126" s="1"/>
  <c r="F15" i="126" s="1"/>
  <c r="B57" i="119"/>
  <c r="Y18" i="120"/>
  <c r="B31" i="119"/>
  <c r="B32" i="119" s="1"/>
  <c r="J6" i="128" l="1"/>
  <c r="J11" i="128" s="1"/>
  <c r="J22" i="128" s="1"/>
  <c r="E75" i="127"/>
  <c r="Y65" i="127"/>
  <c r="I71" i="127"/>
  <c r="H72" i="127"/>
  <c r="H74" i="127" s="1"/>
  <c r="H75" i="127" s="1"/>
  <c r="C16" i="127"/>
  <c r="Y16" i="127" s="1"/>
  <c r="C15" i="127"/>
  <c r="F75" i="127"/>
  <c r="V62" i="126"/>
  <c r="V64" i="126" s="1"/>
  <c r="R62" i="126"/>
  <c r="R64" i="126" s="1"/>
  <c r="N62" i="126"/>
  <c r="N64" i="126" s="1"/>
  <c r="J62" i="126"/>
  <c r="J64" i="126" s="1"/>
  <c r="F62" i="126"/>
  <c r="F64" i="126" s="1"/>
  <c r="B65" i="126"/>
  <c r="U62" i="126"/>
  <c r="U64" i="126" s="1"/>
  <c r="Q62" i="126"/>
  <c r="Q64" i="126" s="1"/>
  <c r="M62" i="126"/>
  <c r="M64" i="126" s="1"/>
  <c r="I62" i="126"/>
  <c r="I64" i="126" s="1"/>
  <c r="E62" i="126"/>
  <c r="E64" i="126" s="1"/>
  <c r="X62" i="126"/>
  <c r="X64" i="126" s="1"/>
  <c r="T62" i="126"/>
  <c r="T64" i="126" s="1"/>
  <c r="P62" i="126"/>
  <c r="P64" i="126" s="1"/>
  <c r="L62" i="126"/>
  <c r="L64" i="126" s="1"/>
  <c r="H62" i="126"/>
  <c r="H64" i="126" s="1"/>
  <c r="D62" i="126"/>
  <c r="D64" i="126" s="1"/>
  <c r="D65" i="126" s="1"/>
  <c r="D14" i="126" s="1"/>
  <c r="D21" i="126" s="1"/>
  <c r="O62" i="126"/>
  <c r="O64" i="126" s="1"/>
  <c r="K62" i="126"/>
  <c r="K64" i="126" s="1"/>
  <c r="S62" i="126"/>
  <c r="S64" i="126" s="1"/>
  <c r="W62" i="126"/>
  <c r="W64" i="126" s="1"/>
  <c r="G62" i="126"/>
  <c r="G64" i="126" s="1"/>
  <c r="G72" i="126"/>
  <c r="G74" i="126" s="1"/>
  <c r="G75" i="126" s="1"/>
  <c r="G15" i="126" s="1"/>
  <c r="H71" i="126"/>
  <c r="C14" i="126"/>
  <c r="B79" i="119"/>
  <c r="W65" i="126" l="1"/>
  <c r="W14" i="126" s="1"/>
  <c r="K6" i="128"/>
  <c r="K11" i="128" s="1"/>
  <c r="K22" i="128" s="1"/>
  <c r="O65" i="126"/>
  <c r="O14" i="126" s="1"/>
  <c r="M65" i="126"/>
  <c r="M14" i="126" s="1"/>
  <c r="F65" i="126"/>
  <c r="F14" i="126" s="1"/>
  <c r="F21" i="126" s="1"/>
  <c r="F42" i="126" s="1"/>
  <c r="T65" i="126"/>
  <c r="T14" i="126" s="1"/>
  <c r="V65" i="126"/>
  <c r="V14" i="126" s="1"/>
  <c r="K65" i="126"/>
  <c r="K14" i="126" s="1"/>
  <c r="G65" i="126"/>
  <c r="G14" i="126" s="1"/>
  <c r="G21" i="126" s="1"/>
  <c r="I65" i="126"/>
  <c r="I14" i="126" s="1"/>
  <c r="R65" i="126"/>
  <c r="R14" i="126" s="1"/>
  <c r="C21" i="127"/>
  <c r="J71" i="127"/>
  <c r="I72" i="127"/>
  <c r="I74" i="127" s="1"/>
  <c r="I75" i="127" s="1"/>
  <c r="C21" i="126"/>
  <c r="P65" i="126"/>
  <c r="P14" i="126" s="1"/>
  <c r="H72" i="126"/>
  <c r="H74" i="126" s="1"/>
  <c r="H75" i="126" s="1"/>
  <c r="H15" i="126" s="1"/>
  <c r="I71" i="126"/>
  <c r="S65" i="126"/>
  <c r="S14" i="126" s="1"/>
  <c r="H65" i="126"/>
  <c r="H14" i="126" s="1"/>
  <c r="X65" i="126"/>
  <c r="X14" i="126" s="1"/>
  <c r="Q65" i="126"/>
  <c r="Q14" i="126" s="1"/>
  <c r="J65" i="126"/>
  <c r="J14" i="126" s="1"/>
  <c r="D42" i="126"/>
  <c r="D24" i="126"/>
  <c r="L65" i="126"/>
  <c r="L14" i="126" s="1"/>
  <c r="E65" i="126"/>
  <c r="U65" i="126"/>
  <c r="U14" i="126" s="1"/>
  <c r="N65" i="126"/>
  <c r="N14" i="126" s="1"/>
  <c r="L6" i="128" l="1"/>
  <c r="L11" i="128" s="1"/>
  <c r="L22" i="128" s="1"/>
  <c r="F24" i="126"/>
  <c r="H21" i="126"/>
  <c r="H42" i="126" s="1"/>
  <c r="G42" i="126"/>
  <c r="G24" i="126"/>
  <c r="C42" i="127"/>
  <c r="C44" i="127" s="1"/>
  <c r="C24" i="127"/>
  <c r="J72" i="127"/>
  <c r="J74" i="127" s="1"/>
  <c r="J75" i="127" s="1"/>
  <c r="K71" i="127"/>
  <c r="J71" i="126"/>
  <c r="I72" i="126"/>
  <c r="I74" i="126" s="1"/>
  <c r="I75" i="126" s="1"/>
  <c r="C42" i="126"/>
  <c r="C44" i="126" s="1"/>
  <c r="C24" i="126"/>
  <c r="E14" i="126"/>
  <c r="Y65" i="126"/>
  <c r="F56" i="117"/>
  <c r="D56" i="117"/>
  <c r="M6" i="128" l="1"/>
  <c r="M11" i="128" s="1"/>
  <c r="M22" i="128" s="1"/>
  <c r="H24" i="126"/>
  <c r="B125" i="120"/>
  <c r="B18" i="120" s="1"/>
  <c r="B125" i="127"/>
  <c r="B18" i="127" s="1"/>
  <c r="B125" i="126"/>
  <c r="B18" i="126" s="1"/>
  <c r="K72" i="127"/>
  <c r="K74" i="127" s="1"/>
  <c r="K75" i="127" s="1"/>
  <c r="L71" i="127"/>
  <c r="C36" i="127"/>
  <c r="C40" i="127" s="1"/>
  <c r="D36" i="127" s="1"/>
  <c r="E21" i="126"/>
  <c r="Y14" i="126"/>
  <c r="I15" i="126"/>
  <c r="C36" i="126"/>
  <c r="C40" i="126" s="1"/>
  <c r="D36" i="126" s="1"/>
  <c r="K71" i="126"/>
  <c r="J72" i="126"/>
  <c r="J74" i="126" s="1"/>
  <c r="J75" i="126" s="1"/>
  <c r="J15" i="126" s="1"/>
  <c r="J21" i="126" s="1"/>
  <c r="N6" i="128" l="1"/>
  <c r="N11" i="128" s="1"/>
  <c r="M71" i="127"/>
  <c r="L72" i="127"/>
  <c r="L74" i="127" s="1"/>
  <c r="L75" i="127" s="1"/>
  <c r="J42" i="126"/>
  <c r="J24" i="126"/>
  <c r="K72" i="126"/>
  <c r="K74" i="126" s="1"/>
  <c r="K75" i="126" s="1"/>
  <c r="K15" i="126" s="1"/>
  <c r="K21" i="126" s="1"/>
  <c r="L71" i="126"/>
  <c r="I21" i="126"/>
  <c r="E24" i="126"/>
  <c r="E42" i="126"/>
  <c r="N71" i="127" l="1"/>
  <c r="M72" i="127"/>
  <c r="M74" i="127" s="1"/>
  <c r="M75" i="127" s="1"/>
  <c r="K42" i="126"/>
  <c r="K24" i="126"/>
  <c r="I24" i="126"/>
  <c r="I42" i="126"/>
  <c r="L72" i="126"/>
  <c r="L74" i="126" s="1"/>
  <c r="L75" i="126" s="1"/>
  <c r="L15" i="126" s="1"/>
  <c r="L21" i="126" s="1"/>
  <c r="M71" i="126"/>
  <c r="N72" i="127" l="1"/>
  <c r="N74" i="127" s="1"/>
  <c r="N75" i="127" s="1"/>
  <c r="O71" i="127"/>
  <c r="L42" i="126"/>
  <c r="L24" i="126"/>
  <c r="N71" i="126"/>
  <c r="M72" i="126"/>
  <c r="M74" i="126" s="1"/>
  <c r="M75" i="126" s="1"/>
  <c r="M15" i="126" s="1"/>
  <c r="M21" i="126" s="1"/>
  <c r="E81" i="119"/>
  <c r="D81" i="119"/>
  <c r="C81" i="119"/>
  <c r="O72" i="127" l="1"/>
  <c r="O74" i="127" s="1"/>
  <c r="O75" i="127" s="1"/>
  <c r="P71" i="127"/>
  <c r="M42" i="126"/>
  <c r="M24" i="126"/>
  <c r="O71" i="126"/>
  <c r="N72" i="126"/>
  <c r="N74" i="126" s="1"/>
  <c r="N75" i="126" s="1"/>
  <c r="N15" i="126" s="1"/>
  <c r="N21" i="126" s="1"/>
  <c r="B111" i="120"/>
  <c r="B113" i="120"/>
  <c r="B98" i="120"/>
  <c r="B97" i="120"/>
  <c r="H98" i="120"/>
  <c r="C98" i="120"/>
  <c r="C97" i="120"/>
  <c r="B103" i="120"/>
  <c r="B117" i="120"/>
  <c r="B104" i="120" s="1"/>
  <c r="B120" i="120"/>
  <c r="B119" i="120"/>
  <c r="B114" i="120"/>
  <c r="Q71" i="127" l="1"/>
  <c r="P72" i="127"/>
  <c r="P74" i="127" s="1"/>
  <c r="P75" i="127" s="1"/>
  <c r="N42" i="126"/>
  <c r="N24" i="126"/>
  <c r="O72" i="126"/>
  <c r="O74" i="126" s="1"/>
  <c r="O75" i="126" s="1"/>
  <c r="O15" i="126" s="1"/>
  <c r="O21" i="126" s="1"/>
  <c r="P71" i="126"/>
  <c r="B110" i="120"/>
  <c r="C99" i="120"/>
  <c r="B122" i="120"/>
  <c r="E98" i="120" s="1"/>
  <c r="R71" i="127" l="1"/>
  <c r="Q72" i="127"/>
  <c r="Q74" i="127" s="1"/>
  <c r="Q75" i="127" s="1"/>
  <c r="P72" i="126"/>
  <c r="P74" i="126" s="1"/>
  <c r="P75" i="126" s="1"/>
  <c r="P15" i="126" s="1"/>
  <c r="P21" i="126" s="1"/>
  <c r="Q71" i="126"/>
  <c r="O42" i="126"/>
  <c r="O24" i="126"/>
  <c r="O22" i="120"/>
  <c r="N22" i="120"/>
  <c r="M22" i="120"/>
  <c r="R72" i="127" l="1"/>
  <c r="R74" i="127" s="1"/>
  <c r="R75" i="127" s="1"/>
  <c r="S71" i="127"/>
  <c r="R71" i="126"/>
  <c r="Q72" i="126"/>
  <c r="Q74" i="126" s="1"/>
  <c r="Q75" i="126" s="1"/>
  <c r="Q15" i="126" s="1"/>
  <c r="Q21" i="126" s="1"/>
  <c r="P42" i="126"/>
  <c r="P24" i="126"/>
  <c r="K7" i="121"/>
  <c r="K8" i="121" s="1"/>
  <c r="K9" i="121" s="1"/>
  <c r="K10" i="121" s="1"/>
  <c r="K11" i="121" s="1"/>
  <c r="K12" i="121" s="1"/>
  <c r="K13" i="121" s="1"/>
  <c r="K14" i="121" s="1"/>
  <c r="K15" i="121" s="1"/>
  <c r="K16" i="121" s="1"/>
  <c r="K17" i="121" s="1"/>
  <c r="K18" i="121" s="1"/>
  <c r="K19" i="121" s="1"/>
  <c r="K20" i="121" s="1"/>
  <c r="K21" i="121" s="1"/>
  <c r="K22" i="121" s="1"/>
  <c r="K23" i="121" s="1"/>
  <c r="K24" i="121" s="1"/>
  <c r="K25" i="121" s="1"/>
  <c r="K26" i="121" s="1"/>
  <c r="K27" i="121" s="1"/>
  <c r="K28" i="121" s="1"/>
  <c r="K29" i="121" s="1"/>
  <c r="K30" i="121" s="1"/>
  <c r="K31" i="121" s="1"/>
  <c r="K32" i="121" s="1"/>
  <c r="K33" i="121" s="1"/>
  <c r="K34" i="121" s="1"/>
  <c r="K35" i="121" s="1"/>
  <c r="K36" i="121" s="1"/>
  <c r="K37" i="121" s="1"/>
  <c r="K38" i="121" s="1"/>
  <c r="K39" i="121" s="1"/>
  <c r="K40" i="121" s="1"/>
  <c r="K41" i="121" s="1"/>
  <c r="K42" i="121" s="1"/>
  <c r="K43" i="121" s="1"/>
  <c r="K44" i="121" s="1"/>
  <c r="K45" i="121" s="1"/>
  <c r="K46" i="121" s="1"/>
  <c r="K47" i="121" s="1"/>
  <c r="K48" i="121" s="1"/>
  <c r="K49" i="121" s="1"/>
  <c r="K50" i="121" s="1"/>
  <c r="K51" i="121" s="1"/>
  <c r="K52" i="121" s="1"/>
  <c r="K53" i="121" s="1"/>
  <c r="K54" i="121" s="1"/>
  <c r="K55" i="121" s="1"/>
  <c r="K56" i="121" s="1"/>
  <c r="K57" i="121" s="1"/>
  <c r="K58" i="121" s="1"/>
  <c r="K59" i="121" s="1"/>
  <c r="K60" i="121" s="1"/>
  <c r="K61" i="121" s="1"/>
  <c r="K62" i="121" s="1"/>
  <c r="K63" i="121" s="1"/>
  <c r="K64" i="121" s="1"/>
  <c r="A5" i="121"/>
  <c r="A6" i="121" s="1"/>
  <c r="A7" i="121" s="1"/>
  <c r="A8" i="121" s="1"/>
  <c r="A9" i="121" s="1"/>
  <c r="A10" i="121" s="1"/>
  <c r="A11" i="121" s="1"/>
  <c r="A12" i="121" s="1"/>
  <c r="A13" i="121" s="1"/>
  <c r="A14" i="121" s="1"/>
  <c r="A15" i="121" s="1"/>
  <c r="A16" i="121" s="1"/>
  <c r="A17" i="121" s="1"/>
  <c r="A18" i="121" s="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A51" i="121" s="1"/>
  <c r="A52" i="121" s="1"/>
  <c r="A53" i="121" s="1"/>
  <c r="A54" i="121" s="1"/>
  <c r="A55" i="121" s="1"/>
  <c r="A56" i="121" s="1"/>
  <c r="A57" i="121" s="1"/>
  <c r="A58" i="121" s="1"/>
  <c r="A59" i="121" s="1"/>
  <c r="A60" i="121" s="1"/>
  <c r="A61" i="121" s="1"/>
  <c r="A62" i="121" s="1"/>
  <c r="A63" i="121" s="1"/>
  <c r="A132" i="120"/>
  <c r="B105" i="120"/>
  <c r="F105" i="120"/>
  <c r="B99" i="120"/>
  <c r="G98" i="120"/>
  <c r="F97" i="120"/>
  <c r="F99" i="120" s="1"/>
  <c r="D89" i="120"/>
  <c r="C85" i="120"/>
  <c r="C91" i="120" s="1"/>
  <c r="D83" i="120"/>
  <c r="D82" i="120"/>
  <c r="D81" i="120"/>
  <c r="C72" i="120"/>
  <c r="D71" i="120"/>
  <c r="E71" i="120" s="1"/>
  <c r="B70" i="120"/>
  <c r="Y70" i="120" s="1"/>
  <c r="B61" i="120"/>
  <c r="C61" i="120" s="1"/>
  <c r="Y61" i="120" s="1"/>
  <c r="C30" i="120"/>
  <c r="A30" i="120"/>
  <c r="C29" i="120"/>
  <c r="Y29" i="120" s="1"/>
  <c r="B29" i="120"/>
  <c r="A29" i="120"/>
  <c r="C28" i="120"/>
  <c r="C51" i="120" s="1"/>
  <c r="B28" i="120"/>
  <c r="B51" i="120" s="1"/>
  <c r="B51" i="126" s="1"/>
  <c r="A28" i="120"/>
  <c r="C27" i="120"/>
  <c r="Y27" i="120" s="1"/>
  <c r="B27" i="120"/>
  <c r="A27" i="120"/>
  <c r="C22" i="120"/>
  <c r="C9" i="119"/>
  <c r="C77" i="119" s="1"/>
  <c r="D9" i="119"/>
  <c r="D77" i="119" s="1"/>
  <c r="E9" i="119"/>
  <c r="C20" i="119"/>
  <c r="D20" i="119"/>
  <c r="E20" i="119"/>
  <c r="C31" i="119"/>
  <c r="D31" i="119"/>
  <c r="E31" i="119"/>
  <c r="C45" i="119"/>
  <c r="D45" i="119"/>
  <c r="E45" i="119"/>
  <c r="C56" i="119"/>
  <c r="D56" i="119"/>
  <c r="E56" i="119"/>
  <c r="C61" i="119"/>
  <c r="D61" i="119"/>
  <c r="E61" i="119"/>
  <c r="C68" i="119"/>
  <c r="D68" i="119"/>
  <c r="E68" i="119"/>
  <c r="C96" i="119"/>
  <c r="C97" i="119" s="1"/>
  <c r="D96" i="119"/>
  <c r="D97" i="119" s="1"/>
  <c r="E96" i="119"/>
  <c r="E97" i="119" s="1"/>
  <c r="C103" i="119"/>
  <c r="D103" i="119"/>
  <c r="E103" i="119"/>
  <c r="E80" i="119" l="1"/>
  <c r="E77" i="119"/>
  <c r="C80" i="119"/>
  <c r="M51" i="126"/>
  <c r="M28" i="126" s="1"/>
  <c r="Q51" i="126"/>
  <c r="Q28" i="126" s="1"/>
  <c r="E51" i="126"/>
  <c r="E28" i="126" s="1"/>
  <c r="H51" i="126"/>
  <c r="H28" i="126" s="1"/>
  <c r="O51" i="126"/>
  <c r="O28" i="126" s="1"/>
  <c r="R51" i="126"/>
  <c r="R28" i="126" s="1"/>
  <c r="I51" i="126"/>
  <c r="I28" i="126" s="1"/>
  <c r="P51" i="126"/>
  <c r="P28" i="126" s="1"/>
  <c r="G51" i="126"/>
  <c r="G28" i="126" s="1"/>
  <c r="T51" i="126"/>
  <c r="T28" i="126" s="1"/>
  <c r="V51" i="126"/>
  <c r="V28" i="126" s="1"/>
  <c r="U51" i="126"/>
  <c r="U28" i="126" s="1"/>
  <c r="D51" i="126"/>
  <c r="K51" i="126"/>
  <c r="K28" i="126" s="1"/>
  <c r="N51" i="126"/>
  <c r="N28" i="126" s="1"/>
  <c r="X51" i="126"/>
  <c r="X28" i="126" s="1"/>
  <c r="X31" i="126" s="1"/>
  <c r="J51" i="126"/>
  <c r="J28" i="126" s="1"/>
  <c r="L51" i="126"/>
  <c r="L28" i="126" s="1"/>
  <c r="F51" i="126"/>
  <c r="F28" i="126" s="1"/>
  <c r="W51" i="126"/>
  <c r="W28" i="126" s="1"/>
  <c r="D80" i="119"/>
  <c r="S72" i="127"/>
  <c r="S74" i="127" s="1"/>
  <c r="S75" i="127" s="1"/>
  <c r="T71" i="127"/>
  <c r="Q24" i="126"/>
  <c r="Q42" i="126"/>
  <c r="S71" i="126"/>
  <c r="R72" i="126"/>
  <c r="R74" i="126" s="1"/>
  <c r="R75" i="126" s="1"/>
  <c r="R15" i="126" s="1"/>
  <c r="R21" i="126" s="1"/>
  <c r="E69" i="119"/>
  <c r="E74" i="119" s="1"/>
  <c r="E78" i="119" s="1"/>
  <c r="C69" i="119"/>
  <c r="C74" i="119" s="1"/>
  <c r="C78" i="119" s="1"/>
  <c r="D79" i="119"/>
  <c r="C79" i="119"/>
  <c r="D57" i="119"/>
  <c r="E57" i="119"/>
  <c r="D69" i="119"/>
  <c r="D74" i="119" s="1"/>
  <c r="D78" i="119" s="1"/>
  <c r="E79" i="119"/>
  <c r="C32" i="119"/>
  <c r="C57" i="119"/>
  <c r="E32" i="119"/>
  <c r="Q51" i="120"/>
  <c r="Q28" i="120" s="1"/>
  <c r="R51" i="120"/>
  <c r="Y22" i="120"/>
  <c r="D32" i="119"/>
  <c r="B121" i="120"/>
  <c r="K65" i="121"/>
  <c r="C31" i="120"/>
  <c r="X51" i="120"/>
  <c r="X28" i="120" s="1"/>
  <c r="V51" i="120"/>
  <c r="V28" i="120" s="1"/>
  <c r="T51" i="120"/>
  <c r="T28" i="120" s="1"/>
  <c r="N51" i="120"/>
  <c r="N28" i="120" s="1"/>
  <c r="L51" i="120"/>
  <c r="L28" i="120" s="1"/>
  <c r="J51" i="120"/>
  <c r="J28" i="120" s="1"/>
  <c r="H51" i="120"/>
  <c r="H28" i="120" s="1"/>
  <c r="F51" i="120"/>
  <c r="F28" i="120" s="1"/>
  <c r="D51" i="120"/>
  <c r="D28" i="120" s="1"/>
  <c r="W51" i="120"/>
  <c r="W28" i="120" s="1"/>
  <c r="U51" i="120"/>
  <c r="U28" i="120" s="1"/>
  <c r="S28" i="120"/>
  <c r="O51" i="120"/>
  <c r="O28" i="120" s="1"/>
  <c r="M51" i="120"/>
  <c r="M28" i="120" s="1"/>
  <c r="K51" i="120"/>
  <c r="K28" i="120" s="1"/>
  <c r="I51" i="120"/>
  <c r="I28" i="120" s="1"/>
  <c r="G51" i="120"/>
  <c r="G28" i="120" s="1"/>
  <c r="E51" i="120"/>
  <c r="E28" i="120" s="1"/>
  <c r="B22" i="120"/>
  <c r="B72" i="120"/>
  <c r="C73" i="120" s="1"/>
  <c r="C74" i="120" s="1"/>
  <c r="C75" i="120" s="1"/>
  <c r="C16" i="120" s="1"/>
  <c r="D98" i="120"/>
  <c r="D72" i="120" s="1"/>
  <c r="D74" i="120" s="1"/>
  <c r="D75" i="120" s="1"/>
  <c r="F6" i="121"/>
  <c r="H6" i="121" s="1"/>
  <c r="F71" i="120"/>
  <c r="X43" i="126" l="1"/>
  <c r="X34" i="126"/>
  <c r="D28" i="126"/>
  <c r="Y51" i="126"/>
  <c r="U71" i="127"/>
  <c r="T72" i="127"/>
  <c r="T74" i="127" s="1"/>
  <c r="T75" i="127" s="1"/>
  <c r="S72" i="126"/>
  <c r="S74" i="126" s="1"/>
  <c r="S75" i="126" s="1"/>
  <c r="S15" i="126" s="1"/>
  <c r="S21" i="126" s="1"/>
  <c r="T71" i="126"/>
  <c r="R42" i="126"/>
  <c r="R24" i="126"/>
  <c r="C34" i="120"/>
  <c r="C43" i="120"/>
  <c r="E72" i="120"/>
  <c r="E74" i="120" s="1"/>
  <c r="E75" i="120" s="1"/>
  <c r="E15" i="120" s="1"/>
  <c r="E15" i="127" s="1"/>
  <c r="D15" i="120"/>
  <c r="D15" i="127" s="1"/>
  <c r="B14" i="120"/>
  <c r="E97" i="120"/>
  <c r="B75" i="120"/>
  <c r="B15" i="120"/>
  <c r="C15" i="120"/>
  <c r="F72" i="120"/>
  <c r="F74" i="120" s="1"/>
  <c r="G71" i="120"/>
  <c r="F7" i="121"/>
  <c r="H7" i="121" s="1"/>
  <c r="I6" i="121"/>
  <c r="B33" i="120"/>
  <c r="Y28" i="126" l="1"/>
  <c r="V71" i="127"/>
  <c r="U72" i="127"/>
  <c r="U74" i="127" s="1"/>
  <c r="U75" i="127" s="1"/>
  <c r="T72" i="126"/>
  <c r="T74" i="126" s="1"/>
  <c r="T75" i="126" s="1"/>
  <c r="T15" i="126" s="1"/>
  <c r="T21" i="126" s="1"/>
  <c r="U71" i="126"/>
  <c r="S42" i="126"/>
  <c r="S24" i="126"/>
  <c r="G53" i="121"/>
  <c r="G49" i="121"/>
  <c r="G45" i="121"/>
  <c r="G41" i="121"/>
  <c r="G51" i="121"/>
  <c r="G47" i="121"/>
  <c r="G43" i="121"/>
  <c r="G39" i="121"/>
  <c r="G50" i="121"/>
  <c r="G46" i="121"/>
  <c r="G42" i="121"/>
  <c r="G52" i="121"/>
  <c r="G48" i="121"/>
  <c r="G44" i="121"/>
  <c r="G40" i="121"/>
  <c r="G97" i="120"/>
  <c r="G99" i="120" s="1"/>
  <c r="C62" i="120"/>
  <c r="F75" i="120"/>
  <c r="F15" i="120" s="1"/>
  <c r="F15" i="127" s="1"/>
  <c r="E99" i="120"/>
  <c r="B62" i="120"/>
  <c r="D97" i="120"/>
  <c r="F8" i="121"/>
  <c r="H8" i="121" s="1"/>
  <c r="I7" i="121"/>
  <c r="G72" i="120"/>
  <c r="G74" i="120" s="1"/>
  <c r="G75" i="120" s="1"/>
  <c r="G15" i="120" s="1"/>
  <c r="G15" i="127" s="1"/>
  <c r="H71" i="120"/>
  <c r="R33" i="127" l="1"/>
  <c r="R33" i="126"/>
  <c r="S33" i="126"/>
  <c r="S33" i="127"/>
  <c r="O33" i="126"/>
  <c r="O33" i="127"/>
  <c r="P33" i="126"/>
  <c r="P33" i="127"/>
  <c r="Q33" i="127"/>
  <c r="Q33" i="126"/>
  <c r="V72" i="127"/>
  <c r="V74" i="127" s="1"/>
  <c r="V75" i="127" s="1"/>
  <c r="W71" i="127"/>
  <c r="V71" i="126"/>
  <c r="U72" i="126"/>
  <c r="U74" i="126" s="1"/>
  <c r="U75" i="126" s="1"/>
  <c r="U15" i="126" s="1"/>
  <c r="U21" i="126" s="1"/>
  <c r="T42" i="126"/>
  <c r="T24" i="126"/>
  <c r="J62" i="120"/>
  <c r="J64" i="120" s="1"/>
  <c r="V62" i="120"/>
  <c r="V64" i="120" s="1"/>
  <c r="W62" i="120"/>
  <c r="W64" i="120" s="1"/>
  <c r="S62" i="120"/>
  <c r="S64" i="120" s="1"/>
  <c r="X62" i="120"/>
  <c r="X64" i="120" s="1"/>
  <c r="T62" i="120"/>
  <c r="T64" i="120" s="1"/>
  <c r="U62" i="120"/>
  <c r="U64" i="120" s="1"/>
  <c r="Q62" i="120"/>
  <c r="Q64" i="120" s="1"/>
  <c r="R62" i="120"/>
  <c r="R64" i="120" s="1"/>
  <c r="K62" i="120"/>
  <c r="K64" i="120" s="1"/>
  <c r="O62" i="120"/>
  <c r="O64" i="120" s="1"/>
  <c r="P62" i="120"/>
  <c r="P64" i="120" s="1"/>
  <c r="C64" i="120"/>
  <c r="C65" i="120" s="1"/>
  <c r="C14" i="120" s="1"/>
  <c r="C21" i="120" s="1"/>
  <c r="C42" i="120" s="1"/>
  <c r="C44" i="120" s="1"/>
  <c r="I62" i="120"/>
  <c r="I64" i="120" s="1"/>
  <c r="M62" i="120"/>
  <c r="M64" i="120" s="1"/>
  <c r="F62" i="120"/>
  <c r="F64" i="120" s="1"/>
  <c r="E62" i="120"/>
  <c r="E64" i="120" s="1"/>
  <c r="L62" i="120"/>
  <c r="L64" i="120" s="1"/>
  <c r="D62" i="120"/>
  <c r="D64" i="120" s="1"/>
  <c r="H62" i="120"/>
  <c r="H64" i="120" s="1"/>
  <c r="B65" i="120"/>
  <c r="G62" i="120"/>
  <c r="G64" i="120" s="1"/>
  <c r="N62" i="120"/>
  <c r="N64" i="120" s="1"/>
  <c r="H72" i="120"/>
  <c r="H74" i="120" s="1"/>
  <c r="H75" i="120" s="1"/>
  <c r="I71" i="120"/>
  <c r="F9" i="121"/>
  <c r="H9" i="121" s="1"/>
  <c r="I8" i="121"/>
  <c r="J8" i="121" s="1"/>
  <c r="Y33" i="127" l="1"/>
  <c r="K65" i="120"/>
  <c r="K14" i="120" s="1"/>
  <c r="K14" i="127" s="1"/>
  <c r="D30" i="120"/>
  <c r="D31" i="120" s="1"/>
  <c r="D43" i="120" s="1"/>
  <c r="D30" i="127"/>
  <c r="D30" i="126"/>
  <c r="Y33" i="126"/>
  <c r="X65" i="120"/>
  <c r="X14" i="120" s="1"/>
  <c r="X14" i="127" s="1"/>
  <c r="W72" i="127"/>
  <c r="W74" i="127" s="1"/>
  <c r="W75" i="127" s="1"/>
  <c r="X71" i="127"/>
  <c r="X72" i="127" s="1"/>
  <c r="X74" i="127" s="1"/>
  <c r="W71" i="126"/>
  <c r="V72" i="126"/>
  <c r="V74" i="126" s="1"/>
  <c r="V75" i="126" s="1"/>
  <c r="V15" i="126" s="1"/>
  <c r="V21" i="126" s="1"/>
  <c r="U24" i="126"/>
  <c r="U42" i="126"/>
  <c r="V65" i="120"/>
  <c r="V14" i="120" s="1"/>
  <c r="V14" i="127" s="1"/>
  <c r="Q65" i="120"/>
  <c r="Q14" i="120" s="1"/>
  <c r="Q14" i="127" s="1"/>
  <c r="S65" i="120"/>
  <c r="S14" i="120" s="1"/>
  <c r="S14" i="127" s="1"/>
  <c r="R65" i="120"/>
  <c r="R14" i="120" s="1"/>
  <c r="R14" i="127" s="1"/>
  <c r="D65" i="120"/>
  <c r="D14" i="120" s="1"/>
  <c r="T65" i="120"/>
  <c r="T14" i="120" s="1"/>
  <c r="T14" i="127" s="1"/>
  <c r="U65" i="120"/>
  <c r="U14" i="120" s="1"/>
  <c r="U14" i="127" s="1"/>
  <c r="W65" i="120"/>
  <c r="W14" i="120" s="1"/>
  <c r="W14" i="127" s="1"/>
  <c r="L65" i="120"/>
  <c r="L14" i="120" s="1"/>
  <c r="L14" i="127" s="1"/>
  <c r="D34" i="120"/>
  <c r="O65" i="120"/>
  <c r="O14" i="120" s="1"/>
  <c r="O14" i="127" s="1"/>
  <c r="G65" i="120"/>
  <c r="G14" i="120" s="1"/>
  <c r="P65" i="120"/>
  <c r="P14" i="120" s="1"/>
  <c r="P14" i="127" s="1"/>
  <c r="F65" i="120"/>
  <c r="F14" i="120" s="1"/>
  <c r="I65" i="120"/>
  <c r="I14" i="120" s="1"/>
  <c r="I14" i="127" s="1"/>
  <c r="J65" i="120"/>
  <c r="J14" i="120" s="1"/>
  <c r="J14" i="127" s="1"/>
  <c r="H65" i="120"/>
  <c r="H14" i="120" s="1"/>
  <c r="H14" i="127" s="1"/>
  <c r="M65" i="120"/>
  <c r="M14" i="120" s="1"/>
  <c r="M14" i="127" s="1"/>
  <c r="N65" i="120"/>
  <c r="N14" i="120" s="1"/>
  <c r="N14" i="127" s="1"/>
  <c r="E65" i="120"/>
  <c r="E14" i="120" s="1"/>
  <c r="I9" i="121"/>
  <c r="F10" i="121"/>
  <c r="H10" i="121" s="1"/>
  <c r="H15" i="120"/>
  <c r="H15" i="127" s="1"/>
  <c r="I72" i="120"/>
  <c r="I74" i="120" s="1"/>
  <c r="I75" i="120" s="1"/>
  <c r="I15" i="120" s="1"/>
  <c r="I15" i="127" s="1"/>
  <c r="J71" i="120"/>
  <c r="F28" i="117"/>
  <c r="I21" i="127" l="1"/>
  <c r="I42" i="127" s="1"/>
  <c r="D31" i="126"/>
  <c r="B124" i="127"/>
  <c r="B124" i="126"/>
  <c r="X75" i="127"/>
  <c r="Y75" i="127" s="1"/>
  <c r="D31" i="127"/>
  <c r="E21" i="120"/>
  <c r="E24" i="120" s="1"/>
  <c r="E14" i="127"/>
  <c r="E21" i="127" s="1"/>
  <c r="D21" i="120"/>
  <c r="D42" i="120" s="1"/>
  <c r="D44" i="120" s="1"/>
  <c r="D14" i="127"/>
  <c r="H21" i="127"/>
  <c r="H24" i="127" s="1"/>
  <c r="G21" i="120"/>
  <c r="G24" i="120" s="1"/>
  <c r="G14" i="127"/>
  <c r="G21" i="127" s="1"/>
  <c r="H97" i="120"/>
  <c r="H97" i="127"/>
  <c r="H97" i="126"/>
  <c r="F21" i="120"/>
  <c r="F24" i="120" s="1"/>
  <c r="F14" i="127"/>
  <c r="F21" i="127" s="1"/>
  <c r="V42" i="126"/>
  <c r="V24" i="126"/>
  <c r="W72" i="126"/>
  <c r="W74" i="126" s="1"/>
  <c r="W75" i="126" s="1"/>
  <c r="W15" i="126" s="1"/>
  <c r="W21" i="126" s="1"/>
  <c r="X71" i="126"/>
  <c r="X72" i="126" s="1"/>
  <c r="X74" i="126" s="1"/>
  <c r="B124" i="120"/>
  <c r="I21" i="120"/>
  <c r="Y14" i="120"/>
  <c r="Y65" i="120"/>
  <c r="J72" i="120"/>
  <c r="J74" i="120" s="1"/>
  <c r="J75" i="120" s="1"/>
  <c r="J15" i="120" s="1"/>
  <c r="K71" i="120"/>
  <c r="F11" i="121"/>
  <c r="H11" i="121" s="1"/>
  <c r="I10" i="121"/>
  <c r="H21" i="120"/>
  <c r="I24" i="127" l="1"/>
  <c r="G42" i="120"/>
  <c r="F42" i="120"/>
  <c r="D24" i="120"/>
  <c r="D38" i="120" s="1"/>
  <c r="D34" i="127"/>
  <c r="D43" i="127"/>
  <c r="B17" i="126"/>
  <c r="B21" i="126" s="1"/>
  <c r="B24" i="126" s="1"/>
  <c r="B128" i="126"/>
  <c r="B17" i="127"/>
  <c r="B21" i="127" s="1"/>
  <c r="B24" i="127" s="1"/>
  <c r="B128" i="127"/>
  <c r="D34" i="126"/>
  <c r="D43" i="126"/>
  <c r="D44" i="126" s="1"/>
  <c r="H42" i="127"/>
  <c r="E42" i="127"/>
  <c r="E24" i="127"/>
  <c r="F24" i="127"/>
  <c r="F42" i="127"/>
  <c r="E42" i="120"/>
  <c r="Y14" i="127"/>
  <c r="D21" i="127"/>
  <c r="G42" i="127"/>
  <c r="G24" i="127"/>
  <c r="J21" i="120"/>
  <c r="J24" i="120" s="1"/>
  <c r="J15" i="127"/>
  <c r="J21" i="127" s="1"/>
  <c r="W42" i="126"/>
  <c r="W24" i="126"/>
  <c r="X75" i="126"/>
  <c r="B17" i="120"/>
  <c r="B128" i="120"/>
  <c r="I24" i="120"/>
  <c r="I42" i="120"/>
  <c r="H24" i="120"/>
  <c r="H42" i="120"/>
  <c r="K72" i="120"/>
  <c r="K74" i="120" s="1"/>
  <c r="K75" i="120" s="1"/>
  <c r="L71" i="120"/>
  <c r="F12" i="121"/>
  <c r="H12" i="121" s="1"/>
  <c r="I11" i="121"/>
  <c r="J11" i="121" s="1"/>
  <c r="J42" i="120" l="1"/>
  <c r="E30" i="120"/>
  <c r="E31" i="120" s="1"/>
  <c r="E43" i="120" s="1"/>
  <c r="E44" i="120" s="1"/>
  <c r="E30" i="126"/>
  <c r="E30" i="127"/>
  <c r="D38" i="126"/>
  <c r="D40" i="126" s="1"/>
  <c r="E36" i="126" s="1"/>
  <c r="D24" i="127"/>
  <c r="D38" i="127" s="1"/>
  <c r="D40" i="127" s="1"/>
  <c r="E36" i="127" s="1"/>
  <c r="D42" i="127"/>
  <c r="D44" i="127" s="1"/>
  <c r="J42" i="127"/>
  <c r="J24" i="127"/>
  <c r="X15" i="126"/>
  <c r="Y75" i="126"/>
  <c r="Y17" i="120"/>
  <c r="I12" i="121"/>
  <c r="F13" i="121"/>
  <c r="H13" i="121" s="1"/>
  <c r="K15" i="120"/>
  <c r="K15" i="127" s="1"/>
  <c r="L72" i="120"/>
  <c r="L74" i="120" s="1"/>
  <c r="L75" i="120" s="1"/>
  <c r="L15" i="120" s="1"/>
  <c r="M71" i="12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E34" i="120" l="1"/>
  <c r="E38" i="120" s="1"/>
  <c r="E31" i="126"/>
  <c r="E31" i="127"/>
  <c r="K21" i="127"/>
  <c r="L21" i="120"/>
  <c r="L42" i="120" s="1"/>
  <c r="L15" i="127"/>
  <c r="L21" i="127" s="1"/>
  <c r="X21" i="126"/>
  <c r="Y15" i="126"/>
  <c r="F14" i="121"/>
  <c r="H14" i="121" s="1"/>
  <c r="I13" i="121"/>
  <c r="M72" i="120"/>
  <c r="M74" i="120" s="1"/>
  <c r="M75" i="120" s="1"/>
  <c r="M15" i="120" s="1"/>
  <c r="N71" i="120"/>
  <c r="K21" i="120"/>
  <c r="K42" i="120" s="1"/>
  <c r="L24" i="120" l="1"/>
  <c r="E43" i="127"/>
  <c r="E44" i="127" s="1"/>
  <c r="E34" i="127"/>
  <c r="E43" i="126"/>
  <c r="E44" i="126" s="1"/>
  <c r="E34" i="126"/>
  <c r="L24" i="127"/>
  <c r="L42" i="127"/>
  <c r="M21" i="120"/>
  <c r="M24" i="120" s="1"/>
  <c r="M15" i="127"/>
  <c r="M21" i="127" s="1"/>
  <c r="K42" i="127"/>
  <c r="K24" i="127"/>
  <c r="X42" i="126"/>
  <c r="X44" i="126" s="1"/>
  <c r="X24" i="126"/>
  <c r="Y21" i="126"/>
  <c r="K24" i="120"/>
  <c r="F15" i="121"/>
  <c r="H15" i="121" s="1"/>
  <c r="I14" i="121"/>
  <c r="J14" i="121" s="1"/>
  <c r="N72" i="120"/>
  <c r="N74" i="120" s="1"/>
  <c r="N75" i="120" s="1"/>
  <c r="O71" i="120"/>
  <c r="E38" i="126" l="1"/>
  <c r="E40" i="126" s="1"/>
  <c r="F36" i="126" s="1"/>
  <c r="M42" i="120"/>
  <c r="F30" i="120"/>
  <c r="F31" i="120" s="1"/>
  <c r="F34" i="120" s="1"/>
  <c r="F38" i="120" s="1"/>
  <c r="F30" i="126"/>
  <c r="F30" i="127"/>
  <c r="E38" i="127"/>
  <c r="E40" i="127" s="1"/>
  <c r="F36" i="127" s="1"/>
  <c r="M42" i="127"/>
  <c r="M24" i="127"/>
  <c r="X38" i="126"/>
  <c r="Y24" i="126"/>
  <c r="O72" i="120"/>
  <c r="O74" i="120" s="1"/>
  <c r="O75" i="120" s="1"/>
  <c r="O15" i="120" s="1"/>
  <c r="O15" i="127" s="1"/>
  <c r="O21" i="127" s="1"/>
  <c r="P71" i="120"/>
  <c r="N15" i="120"/>
  <c r="N15" i="127" s="1"/>
  <c r="I15" i="121"/>
  <c r="F16" i="121"/>
  <c r="H16" i="121" s="1"/>
  <c r="F43" i="120" l="1"/>
  <c r="F44" i="120" s="1"/>
  <c r="F31" i="127"/>
  <c r="F31" i="126"/>
  <c r="O42" i="127"/>
  <c r="O24" i="127"/>
  <c r="N21" i="127"/>
  <c r="F17" i="121"/>
  <c r="H17" i="121" s="1"/>
  <c r="I16" i="121"/>
  <c r="P72" i="120"/>
  <c r="P74" i="120" s="1"/>
  <c r="P75" i="120" s="1"/>
  <c r="Q71" i="120"/>
  <c r="F43" i="126" l="1"/>
  <c r="F44" i="126" s="1"/>
  <c r="F34" i="126"/>
  <c r="F34" i="127"/>
  <c r="F43" i="127"/>
  <c r="F44" i="127" s="1"/>
  <c r="N42" i="127"/>
  <c r="N24" i="127"/>
  <c r="P15" i="120"/>
  <c r="P15" i="127" s="1"/>
  <c r="F18" i="121"/>
  <c r="H18" i="121" s="1"/>
  <c r="I17" i="121"/>
  <c r="J17" i="121" s="1"/>
  <c r="Q72" i="120"/>
  <c r="Q74" i="120" s="1"/>
  <c r="Q75" i="120" s="1"/>
  <c r="Q15" i="120" s="1"/>
  <c r="Q15" i="127" s="1"/>
  <c r="Q21" i="127" s="1"/>
  <c r="R71" i="120"/>
  <c r="F38" i="127" l="1"/>
  <c r="F40" i="127" s="1"/>
  <c r="G36" i="127" s="1"/>
  <c r="F38" i="126"/>
  <c r="F40" i="126" s="1"/>
  <c r="G36" i="126" s="1"/>
  <c r="G30" i="120"/>
  <c r="G31" i="120" s="1"/>
  <c r="G43" i="120" s="1"/>
  <c r="G44" i="120" s="1"/>
  <c r="G30" i="127"/>
  <c r="G30" i="126"/>
  <c r="Q24" i="127"/>
  <c r="Q42" i="127"/>
  <c r="P21" i="127"/>
  <c r="I18" i="121"/>
  <c r="F19" i="121"/>
  <c r="H19" i="121" s="1"/>
  <c r="R72" i="120"/>
  <c r="R74" i="120" s="1"/>
  <c r="R75" i="120" s="1"/>
  <c r="R15" i="120" s="1"/>
  <c r="S71" i="120"/>
  <c r="G34" i="120" l="1"/>
  <c r="G38" i="120" s="1"/>
  <c r="G31" i="126"/>
  <c r="G31" i="127"/>
  <c r="R21" i="120"/>
  <c r="R24" i="120" s="1"/>
  <c r="R15" i="127"/>
  <c r="P42" i="127"/>
  <c r="P24" i="127"/>
  <c r="S72" i="120"/>
  <c r="S74" i="120" s="1"/>
  <c r="S75" i="120" s="1"/>
  <c r="T71" i="120"/>
  <c r="F20" i="121"/>
  <c r="H20" i="121" s="1"/>
  <c r="I19" i="121"/>
  <c r="G43" i="127" l="1"/>
  <c r="G44" i="127" s="1"/>
  <c r="G34" i="127"/>
  <c r="G34" i="126"/>
  <c r="G43" i="126"/>
  <c r="G44" i="126" s="1"/>
  <c r="R42" i="120"/>
  <c r="R21" i="127"/>
  <c r="T72" i="120"/>
  <c r="T74" i="120" s="1"/>
  <c r="T75" i="120" s="1"/>
  <c r="T15" i="120" s="1"/>
  <c r="U71" i="120"/>
  <c r="F21" i="121"/>
  <c r="H21" i="121" s="1"/>
  <c r="I20" i="121"/>
  <c r="J20" i="121" s="1"/>
  <c r="S15" i="120"/>
  <c r="S15" i="127" s="1"/>
  <c r="S21" i="127" s="1"/>
  <c r="G38" i="127" l="1"/>
  <c r="G40" i="127" s="1"/>
  <c r="H36" i="127" s="1"/>
  <c r="H30" i="120"/>
  <c r="H31" i="120" s="1"/>
  <c r="H34" i="120" s="1"/>
  <c r="H38" i="120" s="1"/>
  <c r="H30" i="127"/>
  <c r="H30" i="126"/>
  <c r="H31" i="126" s="1"/>
  <c r="G38" i="126"/>
  <c r="G40" i="126" s="1"/>
  <c r="H36" i="126" s="1"/>
  <c r="R24" i="127"/>
  <c r="R42" i="127"/>
  <c r="S24" i="127"/>
  <c r="S42" i="127"/>
  <c r="T21" i="120"/>
  <c r="T42" i="120" s="1"/>
  <c r="T15" i="127"/>
  <c r="T21" i="127" s="1"/>
  <c r="H43" i="120"/>
  <c r="H44" i="120" s="1"/>
  <c r="S21" i="120"/>
  <c r="S42" i="120" s="1"/>
  <c r="I21" i="121"/>
  <c r="F22" i="121"/>
  <c r="H22" i="121" s="1"/>
  <c r="U72" i="120"/>
  <c r="U74" i="120" s="1"/>
  <c r="U75" i="120" s="1"/>
  <c r="U15" i="120" s="1"/>
  <c r="V71" i="120"/>
  <c r="H34" i="126" l="1"/>
  <c r="H43" i="126"/>
  <c r="H44" i="126" s="1"/>
  <c r="H31" i="127"/>
  <c r="T24" i="120"/>
  <c r="U21" i="120"/>
  <c r="U24" i="120" s="1"/>
  <c r="U15" i="127"/>
  <c r="U21" i="127" s="1"/>
  <c r="T42" i="127"/>
  <c r="T24" i="127"/>
  <c r="S24" i="120"/>
  <c r="V72" i="120"/>
  <c r="V74" i="120" s="1"/>
  <c r="V75" i="120" s="1"/>
  <c r="W71" i="120"/>
  <c r="F23" i="121"/>
  <c r="H23" i="121" s="1"/>
  <c r="I22" i="121"/>
  <c r="U42" i="120" l="1"/>
  <c r="H34" i="127"/>
  <c r="H43" i="127"/>
  <c r="H44" i="127" s="1"/>
  <c r="H38" i="126"/>
  <c r="H40" i="126" s="1"/>
  <c r="I36" i="126" s="1"/>
  <c r="U42" i="127"/>
  <c r="U24" i="127"/>
  <c r="W72" i="120"/>
  <c r="W74" i="120" s="1"/>
  <c r="W75" i="120" s="1"/>
  <c r="W15" i="120" s="1"/>
  <c r="X71" i="120"/>
  <c r="X72" i="120" s="1"/>
  <c r="X74" i="120" s="1"/>
  <c r="F24" i="121"/>
  <c r="H24" i="121" s="1"/>
  <c r="I23" i="121"/>
  <c r="J23" i="121" s="1"/>
  <c r="V15" i="120"/>
  <c r="V15" i="127" s="1"/>
  <c r="V21" i="127" s="1"/>
  <c r="I30" i="120" l="1"/>
  <c r="I31" i="120" s="1"/>
  <c r="I30" i="126"/>
  <c r="I31" i="126" s="1"/>
  <c r="I30" i="127"/>
  <c r="I31" i="127" s="1"/>
  <c r="H38" i="127"/>
  <c r="H40" i="127" s="1"/>
  <c r="I36" i="127" s="1"/>
  <c r="W21" i="120"/>
  <c r="W24" i="120" s="1"/>
  <c r="W15" i="127"/>
  <c r="W21" i="127" s="1"/>
  <c r="V42" i="127"/>
  <c r="V24" i="127"/>
  <c r="I43" i="120"/>
  <c r="I44" i="120" s="1"/>
  <c r="I34" i="120"/>
  <c r="I38" i="120" s="1"/>
  <c r="X75" i="120"/>
  <c r="V21" i="120"/>
  <c r="V42" i="120" s="1"/>
  <c r="F25" i="121"/>
  <c r="H25" i="121" s="1"/>
  <c r="I24" i="121"/>
  <c r="I34" i="127" l="1"/>
  <c r="I38" i="127" s="1"/>
  <c r="I40" i="127" s="1"/>
  <c r="J36" i="127" s="1"/>
  <c r="I43" i="127"/>
  <c r="I44" i="127" s="1"/>
  <c r="I43" i="126"/>
  <c r="I44" i="126" s="1"/>
  <c r="I34" i="126"/>
  <c r="W42" i="120"/>
  <c r="W24" i="127"/>
  <c r="W42" i="127"/>
  <c r="X15" i="120"/>
  <c r="Y75" i="120"/>
  <c r="F26" i="121"/>
  <c r="H26" i="121" s="1"/>
  <c r="I25" i="121"/>
  <c r="V24" i="120"/>
  <c r="I38" i="126" l="1"/>
  <c r="I40" i="126" s="1"/>
  <c r="J36" i="126" s="1"/>
  <c r="Y15" i="120"/>
  <c r="X15" i="127"/>
  <c r="X21" i="120"/>
  <c r="X42" i="120" s="1"/>
  <c r="I26" i="121"/>
  <c r="J26" i="121" s="1"/>
  <c r="F27" i="121"/>
  <c r="H27" i="121" s="1"/>
  <c r="J30" i="120" l="1"/>
  <c r="J31" i="120" s="1"/>
  <c r="J30" i="126"/>
  <c r="J31" i="126" s="1"/>
  <c r="J30" i="127"/>
  <c r="J31" i="127" s="1"/>
  <c r="X21" i="127"/>
  <c r="Y15" i="127"/>
  <c r="J43" i="120"/>
  <c r="J44" i="120" s="1"/>
  <c r="J34" i="120"/>
  <c r="J38" i="120" s="1"/>
  <c r="X24" i="120"/>
  <c r="F28" i="121"/>
  <c r="H28" i="121" s="1"/>
  <c r="I27" i="121"/>
  <c r="J43" i="126" l="1"/>
  <c r="J44" i="126" s="1"/>
  <c r="J34" i="126"/>
  <c r="J38" i="126" s="1"/>
  <c r="J40" i="126" s="1"/>
  <c r="K36" i="126" s="1"/>
  <c r="J43" i="127"/>
  <c r="J44" i="127" s="1"/>
  <c r="J34" i="127"/>
  <c r="J38" i="127" s="1"/>
  <c r="J40" i="127" s="1"/>
  <c r="K36" i="127" s="1"/>
  <c r="X24" i="127"/>
  <c r="X42" i="127"/>
  <c r="X44" i="127" s="1"/>
  <c r="Y21" i="127"/>
  <c r="F29" i="121"/>
  <c r="H29" i="121" s="1"/>
  <c r="I28" i="121"/>
  <c r="X38" i="127" l="1"/>
  <c r="Y24" i="127"/>
  <c r="F30" i="121"/>
  <c r="H30" i="121" s="1"/>
  <c r="I29" i="121"/>
  <c r="J29" i="121" s="1"/>
  <c r="K30" i="120" l="1"/>
  <c r="K31" i="120" s="1"/>
  <c r="K43" i="120" s="1"/>
  <c r="K44" i="120" s="1"/>
  <c r="K30" i="127"/>
  <c r="K31" i="127" s="1"/>
  <c r="K30" i="126"/>
  <c r="K31" i="126" s="1"/>
  <c r="F31" i="121"/>
  <c r="H31" i="121" s="1"/>
  <c r="I30" i="121"/>
  <c r="K43" i="127" l="1"/>
  <c r="K44" i="127" s="1"/>
  <c r="K34" i="127"/>
  <c r="K38" i="127" s="1"/>
  <c r="K40" i="127" s="1"/>
  <c r="L36" i="127" s="1"/>
  <c r="K34" i="126"/>
  <c r="K38" i="126" s="1"/>
  <c r="K40" i="126" s="1"/>
  <c r="L36" i="126" s="1"/>
  <c r="K43" i="126"/>
  <c r="K44" i="126" s="1"/>
  <c r="K34" i="120"/>
  <c r="K38" i="120" s="1"/>
  <c r="F32" i="121"/>
  <c r="H32" i="121" s="1"/>
  <c r="I31" i="121"/>
  <c r="I32" i="121" l="1"/>
  <c r="J32" i="121" s="1"/>
  <c r="F33" i="121"/>
  <c r="H33" i="121" s="1"/>
  <c r="L30" i="120" l="1"/>
  <c r="L31" i="120" s="1"/>
  <c r="L30" i="127"/>
  <c r="L31" i="127" s="1"/>
  <c r="L30" i="126"/>
  <c r="L31" i="126" s="1"/>
  <c r="L43" i="120"/>
  <c r="L44" i="120" s="1"/>
  <c r="L34" i="120"/>
  <c r="L38" i="120" s="1"/>
  <c r="F34" i="121"/>
  <c r="H34" i="121" s="1"/>
  <c r="I33" i="121"/>
  <c r="L34" i="126" l="1"/>
  <c r="L38" i="126" s="1"/>
  <c r="L40" i="126" s="1"/>
  <c r="M36" i="126" s="1"/>
  <c r="L43" i="126"/>
  <c r="L44" i="126" s="1"/>
  <c r="L34" i="127"/>
  <c r="L38" i="127" s="1"/>
  <c r="L40" i="127" s="1"/>
  <c r="M36" i="127" s="1"/>
  <c r="L43" i="127"/>
  <c r="L44" i="127" s="1"/>
  <c r="F35" i="121"/>
  <c r="H35" i="121" s="1"/>
  <c r="I34" i="121"/>
  <c r="F36" i="121" l="1"/>
  <c r="H36" i="121" s="1"/>
  <c r="I35" i="121"/>
  <c r="J35" i="121" s="1"/>
  <c r="M30" i="120" l="1"/>
  <c r="M31" i="120" s="1"/>
  <c r="M30" i="126"/>
  <c r="M31" i="126" s="1"/>
  <c r="M30" i="127"/>
  <c r="M31" i="127" s="1"/>
  <c r="M43" i="120"/>
  <c r="M44" i="120" s="1"/>
  <c r="M34" i="120"/>
  <c r="M38" i="120" s="1"/>
  <c r="F37" i="121"/>
  <c r="H37" i="121" s="1"/>
  <c r="I36" i="121"/>
  <c r="M43" i="127" l="1"/>
  <c r="M44" i="127" s="1"/>
  <c r="M34" i="127"/>
  <c r="M38" i="127" s="1"/>
  <c r="M40" i="127" s="1"/>
  <c r="N36" i="127" s="1"/>
  <c r="M34" i="126"/>
  <c r="M38" i="126" s="1"/>
  <c r="M40" i="126" s="1"/>
  <c r="N36" i="126" s="1"/>
  <c r="M43" i="126"/>
  <c r="M44" i="126" s="1"/>
  <c r="F38" i="121"/>
  <c r="H38" i="121" s="1"/>
  <c r="I37" i="121"/>
  <c r="I38" i="121" l="1"/>
  <c r="J38" i="121" s="1"/>
  <c r="F39" i="121"/>
  <c r="H39" i="121" s="1"/>
  <c r="N30" i="120" l="1"/>
  <c r="N31" i="120" s="1"/>
  <c r="N30" i="126"/>
  <c r="N31" i="126" s="1"/>
  <c r="N30" i="127"/>
  <c r="N31" i="127" s="1"/>
  <c r="N43" i="120"/>
  <c r="N34" i="120"/>
  <c r="F40" i="121"/>
  <c r="I39" i="121"/>
  <c r="N43" i="127" l="1"/>
  <c r="N44" i="127" s="1"/>
  <c r="N34" i="127"/>
  <c r="N38" i="127" s="1"/>
  <c r="N40" i="127" s="1"/>
  <c r="O36" i="127" s="1"/>
  <c r="N43" i="126"/>
  <c r="N44" i="126" s="1"/>
  <c r="N34" i="126"/>
  <c r="N38" i="126" s="1"/>
  <c r="N40" i="126" s="1"/>
  <c r="O36" i="126" s="1"/>
  <c r="H40" i="121"/>
  <c r="I40" i="121" s="1"/>
  <c r="F41" i="121" l="1"/>
  <c r="H41" i="121" s="1"/>
  <c r="I41" i="121" s="1"/>
  <c r="J41" i="121" s="1"/>
  <c r="O30" i="120" l="1"/>
  <c r="O31" i="120" s="1"/>
  <c r="O30" i="127"/>
  <c r="O31" i="127" s="1"/>
  <c r="O30" i="126"/>
  <c r="O31" i="126" s="1"/>
  <c r="F42" i="121"/>
  <c r="H42" i="121" s="1"/>
  <c r="O33" i="120"/>
  <c r="O34" i="120" s="1"/>
  <c r="O43" i="120"/>
  <c r="O43" i="126" l="1"/>
  <c r="O44" i="126" s="1"/>
  <c r="O34" i="126"/>
  <c r="O38" i="126" s="1"/>
  <c r="O40" i="126" s="1"/>
  <c r="P36" i="126" s="1"/>
  <c r="O43" i="127"/>
  <c r="O44" i="127" s="1"/>
  <c r="O34" i="127"/>
  <c r="O38" i="127" s="1"/>
  <c r="O40" i="127" s="1"/>
  <c r="P36" i="127" s="1"/>
  <c r="F43" i="121"/>
  <c r="H43" i="121" s="1"/>
  <c r="I42" i="121"/>
  <c r="F44" i="121" l="1"/>
  <c r="I43" i="121"/>
  <c r="H44" i="121" l="1"/>
  <c r="I44" i="121" l="1"/>
  <c r="J44" i="121" s="1"/>
  <c r="F45" i="121"/>
  <c r="P33" i="120"/>
  <c r="P30" i="120" l="1"/>
  <c r="P30" i="127"/>
  <c r="P31" i="127" s="1"/>
  <c r="P30" i="126"/>
  <c r="P31" i="126" s="1"/>
  <c r="H45" i="121"/>
  <c r="P43" i="127" l="1"/>
  <c r="P44" i="127" s="1"/>
  <c r="P34" i="127"/>
  <c r="P38" i="127" s="1"/>
  <c r="P40" i="127" s="1"/>
  <c r="Q36" i="127" s="1"/>
  <c r="P43" i="126"/>
  <c r="P44" i="126" s="1"/>
  <c r="P34" i="126"/>
  <c r="P38" i="126" s="1"/>
  <c r="P40" i="126" s="1"/>
  <c r="Q36" i="126" s="1"/>
  <c r="I45" i="121"/>
  <c r="F46" i="121"/>
  <c r="H46" i="121" l="1"/>
  <c r="I46" i="121" l="1"/>
  <c r="F47" i="121"/>
  <c r="Q33" i="120" l="1"/>
  <c r="H47" i="121" l="1"/>
  <c r="F48" i="121" l="1"/>
  <c r="I47" i="121"/>
  <c r="J47" i="121" s="1"/>
  <c r="Q30" i="120" l="1"/>
  <c r="Q31" i="120" s="1"/>
  <c r="Q34" i="120" s="1"/>
  <c r="Q30" i="126"/>
  <c r="Q31" i="126" s="1"/>
  <c r="Q30" i="127"/>
  <c r="Q31" i="127" s="1"/>
  <c r="H48" i="121"/>
  <c r="Q43" i="120" l="1"/>
  <c r="Q43" i="127"/>
  <c r="Q44" i="127" s="1"/>
  <c r="Q34" i="127"/>
  <c r="Q38" i="127" s="1"/>
  <c r="Q40" i="127" s="1"/>
  <c r="R36" i="127" s="1"/>
  <c r="Q34" i="126"/>
  <c r="Q38" i="126" s="1"/>
  <c r="Q40" i="126" s="1"/>
  <c r="R36" i="126" s="1"/>
  <c r="Q43" i="126"/>
  <c r="Q44" i="126" s="1"/>
  <c r="F49" i="121"/>
  <c r="I48" i="121"/>
  <c r="H49" i="121" l="1"/>
  <c r="F50" i="121" l="1"/>
  <c r="I49" i="121"/>
  <c r="R33" i="120" l="1"/>
  <c r="H50" i="121" l="1"/>
  <c r="I50" i="121" l="1"/>
  <c r="J50" i="121" s="1"/>
  <c r="F51" i="121"/>
  <c r="R30" i="120" l="1"/>
  <c r="R30" i="126"/>
  <c r="R31" i="126" s="1"/>
  <c r="R30" i="127"/>
  <c r="R31" i="127" s="1"/>
  <c r="H51" i="121"/>
  <c r="R34" i="127" l="1"/>
  <c r="R38" i="127" s="1"/>
  <c r="R40" i="127" s="1"/>
  <c r="S36" i="127" s="1"/>
  <c r="R43" i="127"/>
  <c r="R44" i="127" s="1"/>
  <c r="R43" i="126"/>
  <c r="R44" i="126" s="1"/>
  <c r="R34" i="126"/>
  <c r="R38" i="126" s="1"/>
  <c r="R40" i="126" s="1"/>
  <c r="S36" i="126" s="1"/>
  <c r="F52" i="121"/>
  <c r="I51" i="121"/>
  <c r="H52" i="121" l="1"/>
  <c r="F53" i="121" l="1"/>
  <c r="I52" i="121"/>
  <c r="H53" i="121" l="1"/>
  <c r="F54" i="121" l="1"/>
  <c r="H54" i="121" s="1"/>
  <c r="I53" i="121"/>
  <c r="G66" i="121"/>
  <c r="S33" i="120"/>
  <c r="Y33" i="120" s="1"/>
  <c r="F55" i="121" l="1"/>
  <c r="H55" i="121" s="1"/>
  <c r="I54" i="121"/>
  <c r="J53" i="121"/>
  <c r="S30" i="127" l="1"/>
  <c r="S31" i="127" s="1"/>
  <c r="S30" i="126"/>
  <c r="S31" i="126" s="1"/>
  <c r="S30" i="120"/>
  <c r="S31" i="120" s="1"/>
  <c r="F56" i="121"/>
  <c r="H56" i="121" s="1"/>
  <c r="I55" i="121"/>
  <c r="S43" i="127" l="1"/>
  <c r="S44" i="127" s="1"/>
  <c r="S34" i="127"/>
  <c r="S38" i="127" s="1"/>
  <c r="S40" i="127" s="1"/>
  <c r="T36" i="127" s="1"/>
  <c r="S34" i="126"/>
  <c r="S38" i="126" s="1"/>
  <c r="S40" i="126" s="1"/>
  <c r="T36" i="126" s="1"/>
  <c r="S43" i="126"/>
  <c r="S44" i="126" s="1"/>
  <c r="I56" i="121"/>
  <c r="J56" i="121" s="1"/>
  <c r="F57" i="121"/>
  <c r="H57" i="121" s="1"/>
  <c r="S43" i="120"/>
  <c r="S44" i="120" s="1"/>
  <c r="S34" i="120"/>
  <c r="S38" i="120" s="1"/>
  <c r="T30" i="120" l="1"/>
  <c r="T31" i="120" s="1"/>
  <c r="T43" i="120" s="1"/>
  <c r="T44" i="120" s="1"/>
  <c r="T30" i="127"/>
  <c r="T31" i="127" s="1"/>
  <c r="T30" i="126"/>
  <c r="T31" i="126" s="1"/>
  <c r="T34" i="120"/>
  <c r="T38" i="120" s="1"/>
  <c r="I57" i="121"/>
  <c r="F58" i="121"/>
  <c r="H58" i="121" s="1"/>
  <c r="T43" i="126" l="1"/>
  <c r="T44" i="126" s="1"/>
  <c r="T34" i="126"/>
  <c r="T38" i="126" s="1"/>
  <c r="T40" i="126" s="1"/>
  <c r="U36" i="126" s="1"/>
  <c r="T34" i="127"/>
  <c r="T38" i="127" s="1"/>
  <c r="T40" i="127" s="1"/>
  <c r="U36" i="127" s="1"/>
  <c r="T43" i="127"/>
  <c r="T44" i="127" s="1"/>
  <c r="I58" i="121"/>
  <c r="F59" i="121"/>
  <c r="H59" i="121" s="1"/>
  <c r="F60" i="121" l="1"/>
  <c r="H60" i="121" s="1"/>
  <c r="I59" i="121"/>
  <c r="J59" i="121" s="1"/>
  <c r="U30" i="120" l="1"/>
  <c r="U31" i="120" s="1"/>
  <c r="U43" i="120" s="1"/>
  <c r="U44" i="120" s="1"/>
  <c r="U30" i="126"/>
  <c r="U31" i="126" s="1"/>
  <c r="U30" i="127"/>
  <c r="U31" i="127" s="1"/>
  <c r="F61" i="121"/>
  <c r="H61" i="121" s="1"/>
  <c r="I60" i="121"/>
  <c r="U34" i="120" l="1"/>
  <c r="U38" i="120" s="1"/>
  <c r="U43" i="127"/>
  <c r="U44" i="127" s="1"/>
  <c r="U34" i="127"/>
  <c r="U38" i="127" s="1"/>
  <c r="U40" i="127" s="1"/>
  <c r="V36" i="127" s="1"/>
  <c r="U43" i="126"/>
  <c r="U44" i="126" s="1"/>
  <c r="U34" i="126"/>
  <c r="U38" i="126" s="1"/>
  <c r="U40" i="126" s="1"/>
  <c r="V36" i="126" s="1"/>
  <c r="F62" i="121"/>
  <c r="H62" i="121" s="1"/>
  <c r="I61" i="121"/>
  <c r="I62" i="121" l="1"/>
  <c r="J62" i="121" s="1"/>
  <c r="F63" i="121"/>
  <c r="H63" i="121" s="1"/>
  <c r="V30" i="120" l="1"/>
  <c r="V31" i="120" s="1"/>
  <c r="V30" i="126"/>
  <c r="V31" i="126" s="1"/>
  <c r="V30" i="127"/>
  <c r="V31" i="127" s="1"/>
  <c r="V34" i="120"/>
  <c r="V38" i="120" s="1"/>
  <c r="V43" i="120"/>
  <c r="V44" i="120" s="1"/>
  <c r="F64" i="121"/>
  <c r="H64" i="121" s="1"/>
  <c r="I63" i="121"/>
  <c r="V34" i="127" l="1"/>
  <c r="V38" i="127" s="1"/>
  <c r="V40" i="127" s="1"/>
  <c r="W36" i="127" s="1"/>
  <c r="V43" i="127"/>
  <c r="V44" i="127" s="1"/>
  <c r="V43" i="126"/>
  <c r="V44" i="126" s="1"/>
  <c r="V34" i="126"/>
  <c r="V38" i="126" s="1"/>
  <c r="V40" i="126" s="1"/>
  <c r="W36" i="126" s="1"/>
  <c r="F65" i="121"/>
  <c r="H65" i="121" s="1"/>
  <c r="I65" i="121" s="1"/>
  <c r="I66" i="121" s="1"/>
  <c r="I64" i="121"/>
  <c r="B84" i="127" l="1"/>
  <c r="B84" i="126"/>
  <c r="B84" i="120"/>
  <c r="J65" i="121"/>
  <c r="B85" i="127" l="1"/>
  <c r="D84" i="127"/>
  <c r="D85" i="127" s="1"/>
  <c r="B129" i="127" s="1"/>
  <c r="B130" i="127" s="1"/>
  <c r="B30" i="127"/>
  <c r="B31" i="127" s="1"/>
  <c r="B34" i="127" s="1"/>
  <c r="W30" i="120"/>
  <c r="W31" i="120" s="1"/>
  <c r="W30" i="127"/>
  <c r="W30" i="126"/>
  <c r="D84" i="120"/>
  <c r="D85" i="120" s="1"/>
  <c r="B129" i="120" s="1"/>
  <c r="B130" i="120" s="1"/>
  <c r="B85" i="120"/>
  <c r="B30" i="120"/>
  <c r="B31" i="120" s="1"/>
  <c r="B34" i="120" s="1"/>
  <c r="J66" i="121"/>
  <c r="D84" i="126"/>
  <c r="D85" i="126" s="1"/>
  <c r="B129" i="126" s="1"/>
  <c r="B130" i="126" s="1"/>
  <c r="B30" i="126"/>
  <c r="B31" i="126" s="1"/>
  <c r="B34" i="126" s="1"/>
  <c r="B85" i="126"/>
  <c r="X31" i="120"/>
  <c r="Y30" i="120" l="1"/>
  <c r="W31" i="126"/>
  <c r="Y30" i="126"/>
  <c r="B133" i="120"/>
  <c r="B91" i="120"/>
  <c r="W43" i="120"/>
  <c r="W44" i="120" s="1"/>
  <c r="W34" i="120"/>
  <c r="W38" i="120" s="1"/>
  <c r="B133" i="126"/>
  <c r="B91" i="126"/>
  <c r="W31" i="127"/>
  <c r="Y30" i="127"/>
  <c r="B91" i="127"/>
  <c r="B133" i="127"/>
  <c r="X43" i="120"/>
  <c r="X44" i="120" s="1"/>
  <c r="X34" i="120"/>
  <c r="X38" i="120" s="1"/>
  <c r="W43" i="127" l="1"/>
  <c r="W44" i="127" s="1"/>
  <c r="B45" i="127" s="1"/>
  <c r="W34" i="127"/>
  <c r="Y31" i="127"/>
  <c r="W34" i="126"/>
  <c r="W43" i="126"/>
  <c r="W44" i="126" s="1"/>
  <c r="B45" i="126" s="1"/>
  <c r="Y31" i="126"/>
  <c r="E89" i="126"/>
  <c r="E88" i="126"/>
  <c r="B90" i="126"/>
  <c r="B90" i="120"/>
  <c r="E89" i="120"/>
  <c r="E89" i="127"/>
  <c r="B90" i="127"/>
  <c r="E88" i="127"/>
  <c r="W38" i="126" l="1"/>
  <c r="W40" i="126" s="1"/>
  <c r="X36" i="126" s="1"/>
  <c r="X40" i="126" s="1"/>
  <c r="Y34" i="126"/>
  <c r="E90" i="127"/>
  <c r="E91" i="127" s="1"/>
  <c r="D90" i="127"/>
  <c r="D91" i="127" s="1"/>
  <c r="E90" i="126"/>
  <c r="E91" i="126" s="1"/>
  <c r="D90" i="126"/>
  <c r="D91" i="126" s="1"/>
  <c r="Y34" i="127"/>
  <c r="W38" i="127"/>
  <c r="W40" i="127" s="1"/>
  <c r="X36" i="127" s="1"/>
  <c r="X40" i="127" s="1"/>
  <c r="E88" i="120"/>
  <c r="D90" i="120"/>
  <c r="E90" i="120"/>
  <c r="E91" i="120" l="1"/>
  <c r="C110" i="120"/>
  <c r="B112" i="120"/>
  <c r="P51" i="120"/>
  <c r="Y51" i="120" s="1"/>
  <c r="R28" i="120"/>
  <c r="R31" i="120" s="1"/>
  <c r="R34" i="120" l="1"/>
  <c r="R38" i="120" s="1"/>
  <c r="R43" i="120"/>
  <c r="R44" i="120" s="1"/>
  <c r="P28" i="120"/>
  <c r="Y28" i="120" l="1"/>
  <c r="P31" i="120"/>
  <c r="P43" i="120" l="1"/>
  <c r="Y31" i="120"/>
  <c r="P34" i="120"/>
  <c r="Y34" i="120" s="1"/>
  <c r="B123" i="126" l="1"/>
  <c r="B126" i="126" s="1"/>
  <c r="B132" i="126" s="1"/>
  <c r="B134" i="126" s="1"/>
  <c r="B135" i="126" s="1"/>
  <c r="B123" i="127"/>
  <c r="B126" i="127" s="1"/>
  <c r="B132" i="127" s="1"/>
  <c r="B134" i="127" s="1"/>
  <c r="B135" i="127" s="1"/>
  <c r="H104" i="120"/>
  <c r="E104" i="120" s="1"/>
  <c r="B16" i="120" s="1"/>
  <c r="B123" i="120"/>
  <c r="V17" i="128" l="1"/>
  <c r="G104" i="120"/>
  <c r="G105" i="120" s="1"/>
  <c r="E105" i="120"/>
  <c r="B126" i="120"/>
  <c r="B132" i="120" s="1"/>
  <c r="B134" i="120" s="1"/>
  <c r="B135" i="120" s="1"/>
  <c r="O21" i="120"/>
  <c r="Q21" i="120"/>
  <c r="B21" i="120"/>
  <c r="P21" i="120"/>
  <c r="H61" i="117" l="1"/>
  <c r="V16" i="128"/>
  <c r="U16" i="128" s="1"/>
  <c r="P24" i="120"/>
  <c r="P38" i="120" s="1"/>
  <c r="P42" i="120"/>
  <c r="P44" i="120" s="1"/>
  <c r="O42" i="120"/>
  <c r="O44" i="120" s="1"/>
  <c r="O24" i="120"/>
  <c r="O38" i="120" s="1"/>
  <c r="Y16" i="120"/>
  <c r="N21" i="120"/>
  <c r="Q42" i="120"/>
  <c r="Q44" i="120" s="1"/>
  <c r="Q24" i="120"/>
  <c r="Q38" i="120" s="1"/>
  <c r="V10" i="128" l="1"/>
  <c r="U10" i="128" s="1"/>
  <c r="G38" i="117"/>
  <c r="E61" i="117"/>
  <c r="N24" i="120"/>
  <c r="Y21" i="120"/>
  <c r="N42" i="120"/>
  <c r="N44" i="120" s="1"/>
  <c r="B45" i="120" s="1"/>
  <c r="G33" i="117" l="1"/>
  <c r="J33" i="117" s="1"/>
  <c r="H34" i="117"/>
  <c r="H32" i="117"/>
  <c r="N38" i="120"/>
  <c r="C23" i="120"/>
  <c r="H33" i="117" l="1"/>
  <c r="H38" i="117" s="1"/>
  <c r="Y23" i="120"/>
  <c r="B23" i="120" s="1"/>
  <c r="C24" i="120"/>
  <c r="D88" i="120"/>
  <c r="D91" i="120" s="1"/>
  <c r="B24" i="120" l="1"/>
  <c r="Y24" i="120"/>
  <c r="C36" i="120"/>
  <c r="C40" i="120" s="1"/>
  <c r="D36" i="120" s="1"/>
  <c r="D40" i="120" s="1"/>
  <c r="E36" i="120" s="1"/>
  <c r="E40" i="120" s="1"/>
  <c r="F36" i="120" s="1"/>
  <c r="F40" i="120" s="1"/>
  <c r="G36" i="120" s="1"/>
  <c r="G40" i="120" s="1"/>
  <c r="H36" i="120" s="1"/>
  <c r="H40" i="120" s="1"/>
  <c r="I36" i="120" s="1"/>
  <c r="I40" i="120" s="1"/>
  <c r="J36" i="120" s="1"/>
  <c r="J40" i="120" s="1"/>
  <c r="K36" i="120" s="1"/>
  <c r="K40" i="120" s="1"/>
  <c r="L36" i="120" s="1"/>
  <c r="L40" i="120" s="1"/>
  <c r="M36" i="120" s="1"/>
  <c r="M40" i="120" s="1"/>
  <c r="N36" i="120" s="1"/>
  <c r="N40" i="120" s="1"/>
  <c r="O36" i="120" s="1"/>
  <c r="O40" i="120" s="1"/>
  <c r="P36" i="120" s="1"/>
  <c r="P40" i="120" s="1"/>
  <c r="Q36" i="120" s="1"/>
  <c r="Q40" i="120" s="1"/>
  <c r="R36" i="120" s="1"/>
  <c r="R40" i="120" s="1"/>
  <c r="S36" i="120" s="1"/>
  <c r="S40" i="120" s="1"/>
  <c r="T36" i="120" s="1"/>
  <c r="T40" i="120" s="1"/>
  <c r="U36" i="120" s="1"/>
  <c r="U40" i="120" s="1"/>
  <c r="V36" i="120" s="1"/>
  <c r="V40" i="120" s="1"/>
  <c r="W36" i="120" s="1"/>
  <c r="W40" i="120" s="1"/>
  <c r="X36" i="120" s="1"/>
  <c r="X40" i="120" s="1"/>
  <c r="N19" i="128"/>
  <c r="N23" i="128" s="1"/>
  <c r="B24" i="128" s="1"/>
  <c r="T17" i="128"/>
  <c r="T19" i="128" s="1"/>
  <c r="B25" i="128" s="1"/>
  <c r="T23" i="128" l="1"/>
  <c r="B26" i="128" s="1"/>
  <c r="U17" i="128"/>
  <c r="N21" i="128"/>
  <c r="T21" i="128" l="1"/>
  <c r="N22" i="128"/>
  <c r="O6" i="128" l="1"/>
  <c r="O11" i="128" s="1"/>
  <c r="O22" i="128" l="1"/>
  <c r="P6" i="128" l="1"/>
  <c r="P11" i="128" s="1"/>
  <c r="P22" i="128" l="1"/>
  <c r="Q6" i="128" l="1"/>
  <c r="Q11" i="128" s="1"/>
  <c r="Q22" i="128" l="1"/>
  <c r="R6" i="128" l="1"/>
  <c r="R11" i="128" s="1"/>
  <c r="R22" i="128" l="1"/>
  <c r="S6" i="128" l="1"/>
  <c r="S11" i="128" s="1"/>
  <c r="S22" i="128" l="1"/>
  <c r="T11" i="128"/>
  <c r="T6" i="128" l="1"/>
  <c r="T22" i="128"/>
</calcChain>
</file>

<file path=xl/sharedStrings.xml><?xml version="1.0" encoding="utf-8"?>
<sst xmlns="http://schemas.openxmlformats.org/spreadsheetml/2006/main" count="1690" uniqueCount="714">
  <si>
    <t>S. No.</t>
  </si>
  <si>
    <t>Particulars</t>
  </si>
  <si>
    <t>Audited</t>
  </si>
  <si>
    <t>Current Liabilities</t>
  </si>
  <si>
    <t>Total Assets</t>
  </si>
  <si>
    <t>Total Income</t>
  </si>
  <si>
    <t>Debt Equity Ratio</t>
  </si>
  <si>
    <t>Interest Coverage Ratio</t>
  </si>
  <si>
    <t>Current Ratio</t>
  </si>
  <si>
    <t>Equity to Unsecured loans</t>
  </si>
  <si>
    <t>Total</t>
  </si>
  <si>
    <t>Project Name</t>
  </si>
  <si>
    <t>Location</t>
  </si>
  <si>
    <t>Company Name</t>
  </si>
  <si>
    <t>Saleable Area in Sq. Ft.</t>
  </si>
  <si>
    <t>Total Sales Value</t>
  </si>
  <si>
    <t>Project Start Date</t>
  </si>
  <si>
    <t xml:space="preserve">           -- Land Owners' Share</t>
  </si>
  <si>
    <t xml:space="preserve">           -- ROI</t>
  </si>
  <si>
    <t xml:space="preserve">           -- Term</t>
  </si>
  <si>
    <t xml:space="preserve">           -- Repayment Schedule</t>
  </si>
  <si>
    <t>PAST PROJECT DETAILS</t>
  </si>
  <si>
    <t>Selling Rate per Sq. Ft.</t>
  </si>
  <si>
    <t>Expected Completion Date</t>
  </si>
  <si>
    <t>% of stage of Construction</t>
  </si>
  <si>
    <t xml:space="preserve">           --Name of the Financial Institution</t>
  </si>
  <si>
    <t>ONGOING PROJECT DETAILS</t>
  </si>
  <si>
    <t>Rs.</t>
  </si>
  <si>
    <t>Trade payables</t>
  </si>
  <si>
    <t>EQUITY AND LIABILITIES</t>
  </si>
  <si>
    <t>Share application money pending allotment</t>
  </si>
  <si>
    <t>Non-Current Liabilities</t>
  </si>
  <si>
    <t>Long-term borrowings</t>
  </si>
  <si>
    <t xml:space="preserve">    (i) Secured loans</t>
  </si>
  <si>
    <t xml:space="preserve">    (ii) Unsecured loans</t>
  </si>
  <si>
    <t>Deferred tax liabilities (Net)</t>
  </si>
  <si>
    <t>Other Long term liabilities</t>
  </si>
  <si>
    <t>Long term provisions</t>
  </si>
  <si>
    <t>Total Non-Current Liabilities</t>
  </si>
  <si>
    <t>Advance from Customers</t>
  </si>
  <si>
    <t>Other current liabilities</t>
  </si>
  <si>
    <t>Short-term provisions</t>
  </si>
  <si>
    <t>Total Current Liabilities</t>
  </si>
  <si>
    <t>Total Equity and Liabilities</t>
  </si>
  <si>
    <t>ASSETS</t>
  </si>
  <si>
    <t>Non-current assets</t>
  </si>
  <si>
    <t>Fixed assets</t>
  </si>
  <si>
    <t xml:space="preserve">     (i) Tangible assets</t>
  </si>
  <si>
    <t xml:space="preserve">     (ii) Intangible assets</t>
  </si>
  <si>
    <t>Non-current investments</t>
  </si>
  <si>
    <t>Deferred tax assets (net)</t>
  </si>
  <si>
    <t>Other non-current assets</t>
  </si>
  <si>
    <t>Total Non-current assets</t>
  </si>
  <si>
    <t>Current assets</t>
  </si>
  <si>
    <t>Closing WIP / Inventories</t>
  </si>
  <si>
    <t>Cash and cash equivalents</t>
  </si>
  <si>
    <t>Short-term loans and advances</t>
  </si>
  <si>
    <t>Other current assets</t>
  </si>
  <si>
    <t>Total Current assets</t>
  </si>
  <si>
    <t xml:space="preserve">Cost of Construction </t>
  </si>
  <si>
    <t>31.03.2017</t>
  </si>
  <si>
    <t>Project Details</t>
  </si>
  <si>
    <t>Plot Area as per Document</t>
  </si>
  <si>
    <t>Product Mix</t>
  </si>
  <si>
    <t>Unit Type</t>
  </si>
  <si>
    <t>No. of Units</t>
  </si>
  <si>
    <t>Total Saleable Area (Sq. ft)</t>
  </si>
  <si>
    <t xml:space="preserve"> Sq. ft.</t>
  </si>
  <si>
    <t>Less:</t>
  </si>
  <si>
    <t>Land Owner's Share (if Area Sharing)</t>
  </si>
  <si>
    <t>Net Saleable Area available to the Builder</t>
  </si>
  <si>
    <t>Project Cost</t>
  </si>
  <si>
    <t xml:space="preserve"> In Total</t>
  </si>
  <si>
    <t>Sources of Financing</t>
  </si>
  <si>
    <t>Invested 
so far</t>
  </si>
  <si>
    <t>In Total</t>
  </si>
  <si>
    <t xml:space="preserve"> in %</t>
  </si>
  <si>
    <t>Promoter’s Contribution</t>
  </si>
  <si>
    <t>Booking Money / Sales</t>
  </si>
  <si>
    <t>Total Project Cost</t>
  </si>
  <si>
    <t>Total Funds</t>
  </si>
  <si>
    <t xml:space="preserve">Details of Bookings in the Project </t>
  </si>
  <si>
    <t>Type</t>
  </si>
  <si>
    <t>Units</t>
  </si>
  <si>
    <t>Area</t>
  </si>
  <si>
    <t>Rate per Sq. ft.</t>
  </si>
  <si>
    <t>Received</t>
  </si>
  <si>
    <t>Receivable</t>
  </si>
  <si>
    <t xml:space="preserve">Sales Value </t>
  </si>
  <si>
    <t>Less: Joint Venture Portion (if revenue Sharing)</t>
  </si>
  <si>
    <t>Ratio</t>
  </si>
  <si>
    <t>Net Sales to the Builder</t>
  </si>
  <si>
    <t xml:space="preserve">Profit Margin </t>
  </si>
  <si>
    <t>in %</t>
  </si>
  <si>
    <t>Other Information</t>
  </si>
  <si>
    <t>Project Commencement date</t>
  </si>
  <si>
    <t>Expected Project Completion date</t>
  </si>
  <si>
    <t>% Area Booked So far</t>
  </si>
  <si>
    <t>Present Stage of Construction</t>
  </si>
  <si>
    <t>PARTICULARS</t>
  </si>
  <si>
    <t>TOTAL</t>
  </si>
  <si>
    <t>Opening Balance</t>
  </si>
  <si>
    <t>Promoter's Contribution</t>
  </si>
  <si>
    <t>Repayment of Loan</t>
  </si>
  <si>
    <t>Closing Balance</t>
  </si>
  <si>
    <t>IRR</t>
  </si>
  <si>
    <t>DSCR</t>
  </si>
  <si>
    <t>Amount</t>
  </si>
  <si>
    <t>31.03.2018</t>
  </si>
  <si>
    <t>Grand Total</t>
  </si>
  <si>
    <t>Repayment</t>
  </si>
  <si>
    <t>in  Rs. Crs</t>
  </si>
  <si>
    <t>Cost incurred so far (Rs. in Crs)</t>
  </si>
  <si>
    <t>Balance Cost to be incurred  (Rs. in Crs)</t>
  </si>
  <si>
    <t>Tied-up Sales Received (Rs. in Crs)</t>
  </si>
  <si>
    <t>Tied-up Sales Receivable(Rs. in Crs)</t>
  </si>
  <si>
    <t>Untied Sales (Unsold)(Rs. in Crs)</t>
  </si>
  <si>
    <t>Profit Margin (Rs. in Crs)</t>
  </si>
  <si>
    <t>Total Cost (Rs. in Crs)</t>
  </si>
  <si>
    <t>Loan if any:</t>
  </si>
  <si>
    <t xml:space="preserve">           -- Loan Amount </t>
  </si>
  <si>
    <t xml:space="preserve">           -- Amount repaid </t>
  </si>
  <si>
    <t xml:space="preserve">           --Outstanding Loan Amount </t>
  </si>
  <si>
    <t xml:space="preserve">Reserves and Surplus </t>
  </si>
  <si>
    <t xml:space="preserve">           -- Builder's Share </t>
  </si>
  <si>
    <t>Area Sold ( sq ft)</t>
  </si>
  <si>
    <t>Units Sold (Number)</t>
  </si>
  <si>
    <t xml:space="preserve">Sales Value of area sold </t>
  </si>
  <si>
    <t>Area Unsold (sq ft)</t>
  </si>
  <si>
    <t>Units Unsold (sq ft)</t>
  </si>
  <si>
    <t>Proposed Selling Rate per Sq. Ft.</t>
  </si>
  <si>
    <t>Sr</t>
  </si>
  <si>
    <t xml:space="preserve">           --Security</t>
  </si>
  <si>
    <t>% of Area Booked</t>
  </si>
  <si>
    <t>Product mix</t>
  </si>
  <si>
    <t xml:space="preserve">Total </t>
  </si>
  <si>
    <t>Area Sold (Sq. Ft.)</t>
  </si>
  <si>
    <t>Area Unsold (Sq. Ft.)</t>
  </si>
  <si>
    <t>Project Start date</t>
  </si>
  <si>
    <t>Completion date</t>
  </si>
  <si>
    <t>Share Capital</t>
  </si>
  <si>
    <t>Long term loans and advances</t>
  </si>
  <si>
    <t>Project Advances</t>
  </si>
  <si>
    <t>Current investments</t>
  </si>
  <si>
    <t>Other Advances - Deposits</t>
  </si>
  <si>
    <t>Trade receivables</t>
  </si>
  <si>
    <t>Sale Value in Rs. Crs</t>
  </si>
  <si>
    <t>Construction Cost per Sq. ft.</t>
  </si>
  <si>
    <t>Project Cost per Sq. ft.</t>
  </si>
  <si>
    <t>Project Cost &amp; Means of Finance (in Rs. Crs)</t>
  </si>
  <si>
    <t>Avg. Sale Price of flat 
in Rs. Crs</t>
  </si>
  <si>
    <t>Avg. Size of the Saleable Area 
of Flat (Sq. ft.)</t>
  </si>
  <si>
    <t>Residential</t>
  </si>
  <si>
    <t>Plot Area as per approved Plan</t>
  </si>
  <si>
    <t>Project Address</t>
  </si>
  <si>
    <t>Solis &amp; Square</t>
  </si>
  <si>
    <t>Applicant's Name</t>
  </si>
  <si>
    <t>Burdwan, West Bengal</t>
  </si>
  <si>
    <t>Unsecured</t>
  </si>
  <si>
    <t>31.03.2019</t>
  </si>
  <si>
    <t>Short Term Borrowings</t>
  </si>
  <si>
    <t>Total Reserve &amp; Surplus</t>
  </si>
  <si>
    <t xml:space="preserve">Surplus in Statement of Profit &amp; Loss </t>
  </si>
  <si>
    <t>Name of the share holder</t>
  </si>
  <si>
    <t>List of person holding more than 5% eqiuty shares in the company</t>
  </si>
  <si>
    <t>Earning Per Share</t>
  </si>
  <si>
    <t>Sales + Advances to WIP</t>
  </si>
  <si>
    <t xml:space="preserve">     (iv) Intangible assets under development</t>
  </si>
  <si>
    <t xml:space="preserve">     (iii) Capital work-in-progress</t>
  </si>
  <si>
    <t>Deposits against projects</t>
  </si>
  <si>
    <t>Total Shareholder's Fund</t>
  </si>
  <si>
    <t>Reserves and Surplus</t>
  </si>
  <si>
    <t>Shareholder's Funds</t>
  </si>
  <si>
    <t>Rs. in Crs</t>
  </si>
  <si>
    <t>Construction Cost</t>
  </si>
  <si>
    <t>Finance Cost</t>
  </si>
  <si>
    <t>Other income</t>
  </si>
  <si>
    <t>Employee Benefit Cost</t>
  </si>
  <si>
    <t>31.3.2019</t>
  </si>
  <si>
    <t>Profit of the year</t>
  </si>
  <si>
    <t>Income tax for earlier years written back</t>
  </si>
  <si>
    <t>Current Tax</t>
  </si>
  <si>
    <t>Income Tax expense</t>
  </si>
  <si>
    <t>Profit before tax</t>
  </si>
  <si>
    <t>Total Expenses</t>
  </si>
  <si>
    <t>Other expenses</t>
  </si>
  <si>
    <t>Depreciation Expense</t>
  </si>
  <si>
    <t>Revenue from Operation</t>
  </si>
  <si>
    <t xml:space="preserve">NAME OF THE PROJECT - </t>
  </si>
  <si>
    <t xml:space="preserve">  LOCATION - </t>
  </si>
  <si>
    <t xml:space="preserve">STATEMENT SHOWING PROJECTED QUARTERLY CASH INFLOWS AND OUTFLOWS </t>
  </si>
  <si>
    <t>F.Y. 2020-21</t>
  </si>
  <si>
    <t>F.Y. 2021-22</t>
  </si>
  <si>
    <t>F.Y. 2022-23</t>
  </si>
  <si>
    <t>F.Y. 2023-24</t>
  </si>
  <si>
    <t>F.Y. 2024-25</t>
  </si>
  <si>
    <t>F.Y. 2025-26</t>
  </si>
  <si>
    <t>Q1- 21</t>
  </si>
  <si>
    <t>Q 2 - 22</t>
  </si>
  <si>
    <t>Q 3 -22</t>
  </si>
  <si>
    <t>Q 4-  22</t>
  </si>
  <si>
    <t>Q 2 - 23</t>
  </si>
  <si>
    <t>Q 1 -24</t>
  </si>
  <si>
    <t>Q 2 - 24</t>
  </si>
  <si>
    <t>Q 4 -24</t>
  </si>
  <si>
    <t>Q1 -25</t>
  </si>
  <si>
    <t xml:space="preserve">I. INFLOWS </t>
  </si>
  <si>
    <t>Total Booking Receipts</t>
  </si>
  <si>
    <t>Term Loan</t>
  </si>
  <si>
    <t>Promoters Contribution</t>
  </si>
  <si>
    <t>Total receipts (A)</t>
  </si>
  <si>
    <t xml:space="preserve">II. OUTFLOWS </t>
  </si>
  <si>
    <t xml:space="preserve">Total Cost </t>
  </si>
  <si>
    <t>`</t>
  </si>
  <si>
    <t>Total Cash Outflows  (B)</t>
  </si>
  <si>
    <t>Surplus/(Deficit) (A-B)</t>
  </si>
  <si>
    <t>CONSTRUCTION SCHEDULE</t>
  </si>
  <si>
    <t>Till date</t>
  </si>
  <si>
    <t>Q 2 - 21</t>
  </si>
  <si>
    <t xml:space="preserve">SALES PLAN </t>
  </si>
  <si>
    <t>RESIDENTIAL</t>
  </si>
  <si>
    <t xml:space="preserve">Amount received from sold units </t>
  </si>
  <si>
    <t xml:space="preserve">no of units sold </t>
  </si>
  <si>
    <t xml:space="preserve">sale value of units sold </t>
  </si>
  <si>
    <t>booking money to be collected (in %)</t>
  </si>
  <si>
    <t>cumuative booking money to be collected</t>
  </si>
  <si>
    <t xml:space="preserve">booking money for the quarter </t>
  </si>
  <si>
    <t xml:space="preserve">Amount received from unsold units </t>
  </si>
  <si>
    <t xml:space="preserve">no of units unsold </t>
  </si>
  <si>
    <t xml:space="preserve">cumulative no of units </t>
  </si>
  <si>
    <t xml:space="preserve">sale value of units unsold </t>
  </si>
  <si>
    <t>COP AND MOF</t>
  </si>
  <si>
    <t>Rs. in crs</t>
  </si>
  <si>
    <t>Type of Cost</t>
  </si>
  <si>
    <t>Cost incurred till date</t>
  </si>
  <si>
    <t>To be incurred</t>
  </si>
  <si>
    <t>Land Cost</t>
  </si>
  <si>
    <t>Admin &amp; Marketing Cost</t>
  </si>
  <si>
    <t>Means of Finance</t>
  </si>
  <si>
    <t xml:space="preserve">Total Contribution </t>
  </si>
  <si>
    <t>Infused till date</t>
  </si>
  <si>
    <t>% of Contribution</t>
  </si>
  <si>
    <t>Promoter Contribution</t>
  </si>
  <si>
    <t>Bank/FI Loan</t>
  </si>
  <si>
    <t>Advances from Customers</t>
  </si>
  <si>
    <t>FLAT DETAILS</t>
  </si>
  <si>
    <t>Details of flats</t>
  </si>
  <si>
    <t>Total Saleable Area (in Sq Ft)</t>
  </si>
  <si>
    <t>No. of flats</t>
  </si>
  <si>
    <t>Rate / Flat (In Crs)</t>
  </si>
  <si>
    <t>Amount Received</t>
  </si>
  <si>
    <t>Amount Receivable</t>
  </si>
  <si>
    <t>Rate per Sq.ft Saleable</t>
  </si>
  <si>
    <t>Sold</t>
  </si>
  <si>
    <t>Unsold</t>
  </si>
  <si>
    <t>TOTAL (A)</t>
  </si>
  <si>
    <t>COMMERCIAL</t>
  </si>
  <si>
    <t>Details of shops</t>
  </si>
  <si>
    <t>REVENUE WORKING</t>
  </si>
  <si>
    <t>Total Saleable Area (in Sq.ft.)</t>
  </si>
  <si>
    <t>Amount received</t>
  </si>
  <si>
    <t>Committed receivables - SOLD UNITS</t>
  </si>
  <si>
    <t>Sale value of units sold</t>
  </si>
  <si>
    <t>Parking revenue</t>
  </si>
  <si>
    <t>Total Sales Value of the project</t>
  </si>
  <si>
    <t>Total receivables</t>
  </si>
  <si>
    <t>Less:- Pending cost</t>
  </si>
  <si>
    <t>Free Cashflow</t>
  </si>
  <si>
    <t>Total Cost of the project</t>
  </si>
  <si>
    <t>Profit</t>
  </si>
  <si>
    <t>Profit %</t>
  </si>
  <si>
    <t>Rs. In Crores</t>
  </si>
  <si>
    <t>Sr.no.</t>
  </si>
  <si>
    <t>Year</t>
  </si>
  <si>
    <t xml:space="preserve">Quarter </t>
  </si>
  <si>
    <t xml:space="preserve">Month </t>
  </si>
  <si>
    <t xml:space="preserve">Opening </t>
  </si>
  <si>
    <t xml:space="preserve">Addition/ Deletion </t>
  </si>
  <si>
    <t xml:space="preserve">Closing </t>
  </si>
  <si>
    <t xml:space="preserve">Monthly Interest </t>
  </si>
  <si>
    <t xml:space="preserve">Quarterly Interest </t>
  </si>
  <si>
    <t>ROI</t>
  </si>
  <si>
    <t>FY 2020-21</t>
  </si>
  <si>
    <t>Moratorium</t>
  </si>
  <si>
    <t>Q3</t>
  </si>
  <si>
    <t>Q3 - 20</t>
  </si>
  <si>
    <t>Q4</t>
  </si>
  <si>
    <t>Q4 -20</t>
  </si>
  <si>
    <t>FY 2021-22</t>
  </si>
  <si>
    <t>Q1</t>
  </si>
  <si>
    <t>Q 1 -21</t>
  </si>
  <si>
    <t>Q 2</t>
  </si>
  <si>
    <t>Q 3</t>
  </si>
  <si>
    <t>Q 3 - 21</t>
  </si>
  <si>
    <t>Q 4</t>
  </si>
  <si>
    <t>Q 4 -21</t>
  </si>
  <si>
    <t>FY 2022-23</t>
  </si>
  <si>
    <t>Q 1 -22</t>
  </si>
  <si>
    <t>Q 3 - 22</t>
  </si>
  <si>
    <t>Q 4 -22</t>
  </si>
  <si>
    <t>FY 2023-24</t>
  </si>
  <si>
    <t>Q 1 -23</t>
  </si>
  <si>
    <t>Q 3 - 23</t>
  </si>
  <si>
    <t>Q 4 -23</t>
  </si>
  <si>
    <t>FY 2024-25</t>
  </si>
  <si>
    <t>Q 3 - 24</t>
  </si>
  <si>
    <t>FY 2025-26</t>
  </si>
  <si>
    <t>Q 1 -25</t>
  </si>
  <si>
    <t>Q 2 - 25</t>
  </si>
  <si>
    <t>Q 3 -21</t>
  </si>
  <si>
    <t>Q1- 22</t>
  </si>
  <si>
    <t>Q3 -23</t>
  </si>
  <si>
    <t>Q1 -24</t>
  </si>
  <si>
    <t>Q2- 24</t>
  </si>
  <si>
    <t>Q3- 24</t>
  </si>
  <si>
    <t>Q2 -25</t>
  </si>
  <si>
    <t>Land acquistion</t>
  </si>
  <si>
    <t>Sale value of unsold units (Commercial)- Developer</t>
  </si>
  <si>
    <t>Area Unsold (Commercial)</t>
  </si>
  <si>
    <t>Area Sold (Residential)</t>
  </si>
  <si>
    <t>Area Sold (Commercial)</t>
  </si>
  <si>
    <t>Area Unsold (Residential)</t>
  </si>
  <si>
    <t>Q4- 21</t>
  </si>
  <si>
    <t>Q 4-  23</t>
  </si>
  <si>
    <t>Q4 -25</t>
  </si>
  <si>
    <t>Sale value of units unsold (Residential)</t>
  </si>
  <si>
    <t>a. Booking Receipts from sold units- Residential</t>
  </si>
  <si>
    <t>b. Booking Receipts from unsold units- Residential</t>
  </si>
  <si>
    <t>c. Booking Receipts from unsold units- Commercial</t>
  </si>
  <si>
    <t>d. Parking</t>
  </si>
  <si>
    <t>Area to be given to landowner</t>
  </si>
  <si>
    <t>Area Available for sale- Residential</t>
  </si>
  <si>
    <t>Inflow</t>
  </si>
  <si>
    <t>Outflow</t>
  </si>
  <si>
    <t>Surplus / Deficit</t>
  </si>
  <si>
    <t>Defered Tax charge (release)</t>
  </si>
  <si>
    <r>
      <t>Ratios</t>
    </r>
    <r>
      <rPr>
        <sz val="11"/>
        <rFont val="Calibri"/>
        <family val="2"/>
        <scheme val="minor"/>
      </rPr>
      <t>: -</t>
    </r>
  </si>
  <si>
    <t>Other Charges</t>
  </si>
  <si>
    <t>31.03.2020</t>
  </si>
  <si>
    <t>31.3.2020</t>
  </si>
  <si>
    <t>Till date (Sept-20)</t>
  </si>
  <si>
    <t>Q 3 - 20</t>
  </si>
  <si>
    <t>Q3 -25</t>
  </si>
  <si>
    <t>e. Other Charges</t>
  </si>
  <si>
    <t>Oct 20- June-23</t>
  </si>
  <si>
    <t>Sept 23- Sept-24</t>
  </si>
  <si>
    <t>Cost to Sales Ratio (Break Even)</t>
  </si>
  <si>
    <t>Repayment of loan</t>
  </si>
  <si>
    <t>SUBTOTAL</t>
  </si>
  <si>
    <t>OUT FLOW</t>
  </si>
  <si>
    <t>SUB TOTAL</t>
  </si>
  <si>
    <t>IN FLOW</t>
  </si>
  <si>
    <t>Opening</t>
  </si>
  <si>
    <t>Cash Flow</t>
  </si>
  <si>
    <t>Tenure in Months</t>
  </si>
  <si>
    <t>Any unpaid dues of interest or principal? (Yes/ No)</t>
  </si>
  <si>
    <t>Restructuring applied after moratorium end? (Yes/ No)</t>
  </si>
  <si>
    <t xml:space="preserve">No. of Buildings/Blocks </t>
  </si>
  <si>
    <t>I</t>
  </si>
  <si>
    <t>II</t>
  </si>
  <si>
    <t>III</t>
  </si>
  <si>
    <t>IV</t>
  </si>
  <si>
    <t>Normal Basis</t>
  </si>
  <si>
    <t>Short-term borrowings</t>
  </si>
  <si>
    <t xml:space="preserve">Net Decrease in inventory of project WIP </t>
  </si>
  <si>
    <t>Forum where dispute is pending</t>
  </si>
  <si>
    <t>Name of Statue</t>
  </si>
  <si>
    <t>Period</t>
  </si>
  <si>
    <t>Income tax</t>
  </si>
  <si>
    <t>2016-17</t>
  </si>
  <si>
    <t>31.3.2018</t>
  </si>
  <si>
    <t>31.3.2017</t>
  </si>
  <si>
    <t>i. The company has disclosed the impact of pending litigations on its financial statements.</t>
  </si>
  <si>
    <t>(Rs. in Cr)</t>
  </si>
  <si>
    <t xml:space="preserve">Total expected Sales Value </t>
  </si>
  <si>
    <t>Assesment Year</t>
  </si>
  <si>
    <t>Date</t>
  </si>
  <si>
    <t>Salary</t>
  </si>
  <si>
    <t>House Property</t>
  </si>
  <si>
    <t>Capital gain</t>
  </si>
  <si>
    <t>Other Source</t>
  </si>
  <si>
    <t>Deductions</t>
  </si>
  <si>
    <t>Gross Income</t>
  </si>
  <si>
    <t>Net Income</t>
  </si>
  <si>
    <t>Exempt Income</t>
  </si>
  <si>
    <t>Tax</t>
  </si>
  <si>
    <t>Name of Director</t>
  </si>
  <si>
    <t>PAN No.</t>
  </si>
  <si>
    <t>Designation</t>
  </si>
  <si>
    <t>Annexure VI</t>
  </si>
  <si>
    <t>Car Parking</t>
  </si>
  <si>
    <t>Covered</t>
  </si>
  <si>
    <t>Open</t>
  </si>
  <si>
    <t>Status</t>
  </si>
  <si>
    <t>Lender</t>
  </si>
  <si>
    <t>Borrower</t>
  </si>
  <si>
    <t xml:space="preserve">Security </t>
  </si>
  <si>
    <t>Loan Sanction Date</t>
  </si>
  <si>
    <t>Rate of Interest</t>
  </si>
  <si>
    <t>Date of first disbursement</t>
  </si>
  <si>
    <t>Whether RBI Moratorium period availed (Yes/No)</t>
  </si>
  <si>
    <t>Add: Moratorium Interest</t>
  </si>
  <si>
    <t>FUP</t>
  </si>
  <si>
    <t>FUI</t>
  </si>
  <si>
    <t xml:space="preserve">FUI </t>
  </si>
  <si>
    <t xml:space="preserve">FUP </t>
  </si>
  <si>
    <t>total</t>
  </si>
  <si>
    <t xml:space="preserve"> Short Term secured loan details</t>
  </si>
  <si>
    <t>Incurred</t>
  </si>
  <si>
    <t>Year 4</t>
  </si>
  <si>
    <t>Year 5</t>
  </si>
  <si>
    <t xml:space="preserve">Loan amount </t>
  </si>
  <si>
    <t xml:space="preserve">First amount disbursed </t>
  </si>
  <si>
    <t xml:space="preserve">Total amount disbursed </t>
  </si>
  <si>
    <t xml:space="preserve">Total amount repaid </t>
  </si>
  <si>
    <t xml:space="preserve">Present outstanding </t>
  </si>
  <si>
    <t>Present outstanding</t>
  </si>
  <si>
    <t>Loan amount</t>
  </si>
  <si>
    <t xml:space="preserve"> Long Term secured loan details </t>
  </si>
  <si>
    <t xml:space="preserve">Amt. Spent </t>
  </si>
  <si>
    <t>Bank Balance</t>
  </si>
  <si>
    <t>Annexure VII</t>
  </si>
  <si>
    <t>Annexure XIV</t>
  </si>
  <si>
    <t>Annexure XV</t>
  </si>
  <si>
    <t>Audit - ___________ &amp; Co.</t>
  </si>
  <si>
    <t>Date:</t>
  </si>
  <si>
    <t>ii</t>
  </si>
  <si>
    <t>iii</t>
  </si>
  <si>
    <t>iv</t>
  </si>
  <si>
    <t>v</t>
  </si>
  <si>
    <t xml:space="preserve">vii. </t>
  </si>
  <si>
    <t>Bank Loan</t>
  </si>
  <si>
    <t>Interest Calculation</t>
  </si>
  <si>
    <t>Quarter</t>
  </si>
  <si>
    <t>Loan Disbursement</t>
  </si>
  <si>
    <t>Loan Repayment</t>
  </si>
  <si>
    <t>Loan Outstanding</t>
  </si>
  <si>
    <t>Amt. Rs.</t>
  </si>
  <si>
    <t>Disbursement at the beginning of the quarter</t>
  </si>
  <si>
    <t xml:space="preserve"> </t>
  </si>
  <si>
    <t>Repayment at the end of the quarter</t>
  </si>
  <si>
    <t>A</t>
  </si>
  <si>
    <t>2 BHK</t>
  </si>
  <si>
    <t>3 BHK</t>
  </si>
  <si>
    <t>B</t>
  </si>
  <si>
    <t>C</t>
  </si>
  <si>
    <t>D</t>
  </si>
  <si>
    <t>E</t>
  </si>
  <si>
    <t>F</t>
  </si>
  <si>
    <t>G</t>
  </si>
  <si>
    <t>Commercial</t>
  </si>
  <si>
    <t>Land Cost - Advance payment against Development agreement</t>
  </si>
  <si>
    <t>Contingencies</t>
  </si>
  <si>
    <t>Covered Parking</t>
  </si>
  <si>
    <t>Open Parking</t>
  </si>
  <si>
    <t>Administrative approval</t>
  </si>
  <si>
    <t>Sanction Plan applied or not</t>
  </si>
  <si>
    <t>CMA</t>
  </si>
  <si>
    <t>Loan from Bank</t>
  </si>
  <si>
    <t>Applied waiting for demand</t>
  </si>
  <si>
    <t>Uodyog Registration</t>
  </si>
  <si>
    <t>Admin and Marketing Expenses</t>
  </si>
  <si>
    <t>Apr-June</t>
  </si>
  <si>
    <t>July-Sept</t>
  </si>
  <si>
    <t>Oct-Dec</t>
  </si>
  <si>
    <t>Jan-Mar</t>
  </si>
  <si>
    <t>2022-23</t>
  </si>
  <si>
    <t>2023-24</t>
  </si>
  <si>
    <t>2024-25</t>
  </si>
  <si>
    <t>Sale Proceeds (Developer share only)</t>
  </si>
  <si>
    <t>Project Gap</t>
  </si>
  <si>
    <t>SR. No</t>
  </si>
  <si>
    <t>Unit No</t>
  </si>
  <si>
    <t>Floor</t>
  </si>
  <si>
    <t>Facing</t>
  </si>
  <si>
    <t xml:space="preserve"> Carpet (RERA)</t>
  </si>
  <si>
    <t>Built Up Area (Sq.Ft)</t>
  </si>
  <si>
    <t>Proportionate Common Area</t>
  </si>
  <si>
    <t>Super Built Up Area</t>
  </si>
  <si>
    <t>Balcony Carpet (Sq.Ft)</t>
  </si>
  <si>
    <t>Utility Carpet (Sq.Ft)</t>
  </si>
  <si>
    <t>Terrace Carpet (Sq.Ft)</t>
  </si>
  <si>
    <t>Flat 1B</t>
  </si>
  <si>
    <t>3 BHK + 3T</t>
  </si>
  <si>
    <t>1st</t>
  </si>
  <si>
    <t>South</t>
  </si>
  <si>
    <t>Flat 1D</t>
  </si>
  <si>
    <t>NA</t>
  </si>
  <si>
    <t>Flat 1E</t>
  </si>
  <si>
    <t>3 BHK + 2T</t>
  </si>
  <si>
    <t>Flat 1G</t>
  </si>
  <si>
    <t>Flat 2B</t>
  </si>
  <si>
    <t>2nd</t>
  </si>
  <si>
    <t>Flat 2D</t>
  </si>
  <si>
    <t>Flat 2E</t>
  </si>
  <si>
    <t>Flat 2G</t>
  </si>
  <si>
    <t>TYPICAL FLAT FROM 3RD TO 10TH FLOOR</t>
  </si>
  <si>
    <t>Flat (3-10)A</t>
  </si>
  <si>
    <t>4BHK + 3T</t>
  </si>
  <si>
    <t>3rd - 10th</t>
  </si>
  <si>
    <t xml:space="preserve">South </t>
  </si>
  <si>
    <t>Flat (3-10)B</t>
  </si>
  <si>
    <t>3BHK + 3T</t>
  </si>
  <si>
    <t>Flat (3-10)C</t>
  </si>
  <si>
    <t>2BHK + 2T</t>
  </si>
  <si>
    <t xml:space="preserve">Flat (3-10)D </t>
  </si>
  <si>
    <t>Flat (3-10)E</t>
  </si>
  <si>
    <t>Flat (3-10)F</t>
  </si>
  <si>
    <t>2 BHK + 2T</t>
  </si>
  <si>
    <t>Flat (3-10)G</t>
  </si>
  <si>
    <t>TOTAL FLAT BUILT-UP=</t>
  </si>
  <si>
    <r>
      <rPr>
        <sz val="11"/>
        <color rgb="FF000000"/>
        <rFont val="Helvetica Neue"/>
        <charset val="134"/>
      </rPr>
      <t xml:space="preserve">GROUND   FLOOR   SERVICE   AREA                                                      </t>
    </r>
    <r>
      <rPr>
        <sz val="14"/>
        <color rgb="FF000000"/>
        <rFont val="Helvetica Neue"/>
        <charset val="134"/>
      </rPr>
      <t xml:space="preserve">    =</t>
    </r>
  </si>
  <si>
    <t>SQFT.</t>
  </si>
  <si>
    <r>
      <rPr>
        <sz val="11"/>
        <color rgb="FF000000"/>
        <rFont val="Helvetica Neue"/>
        <charset val="134"/>
      </rPr>
      <t xml:space="preserve">FIRST   FLOOR   SERVICE   AREA                                                      </t>
    </r>
    <r>
      <rPr>
        <sz val="14"/>
        <color rgb="FF000000"/>
        <rFont val="Helvetica Neue"/>
        <charset val="134"/>
      </rPr>
      <t xml:space="preserve">         =</t>
    </r>
  </si>
  <si>
    <r>
      <rPr>
        <sz val="11"/>
        <color rgb="FF000000"/>
        <rFont val="Helvetica Neue"/>
        <charset val="134"/>
      </rPr>
      <t xml:space="preserve">AMENITY  AREA  AT FIRST FLOOR                                                     </t>
    </r>
    <r>
      <rPr>
        <sz val="14"/>
        <color rgb="FF000000"/>
        <rFont val="Helvetica Neue"/>
        <charset val="134"/>
      </rPr>
      <t xml:space="preserve">         </t>
    </r>
  </si>
  <si>
    <r>
      <rPr>
        <sz val="11"/>
        <color rgb="FF000000"/>
        <rFont val="Helvetica Neue"/>
        <charset val="134"/>
      </rPr>
      <t xml:space="preserve">SECOND  FLOOR   SERVICE   AREA                                                      </t>
    </r>
    <r>
      <rPr>
        <sz val="14"/>
        <color rgb="FF000000"/>
        <rFont val="Helvetica Neue"/>
        <charset val="134"/>
      </rPr>
      <t xml:space="preserve">     =</t>
    </r>
  </si>
  <si>
    <r>
      <rPr>
        <sz val="11"/>
        <color rgb="FF000000"/>
        <rFont val="Helvetica Neue"/>
        <charset val="134"/>
      </rPr>
      <t xml:space="preserve">TYPICAL  FLOOR   SERVICE   AREA    (3RD TO 10TH)                      </t>
    </r>
    <r>
      <rPr>
        <sz val="14"/>
        <color rgb="FF000000"/>
        <rFont val="Helvetica Neue"/>
        <charset val="134"/>
      </rPr>
      <t xml:space="preserve">      =</t>
    </r>
  </si>
  <si>
    <r>
      <rPr>
        <sz val="11"/>
        <color rgb="FF000000"/>
        <rFont val="Helvetica Neue"/>
        <charset val="134"/>
      </rPr>
      <t xml:space="preserve">11TH  FLOOR   SERVICE   AREA                         </t>
    </r>
    <r>
      <rPr>
        <sz val="14"/>
        <color rgb="FF000000"/>
        <rFont val="Helvetica Neue"/>
        <charset val="134"/>
      </rPr>
      <t xml:space="preserve">           </t>
    </r>
  </si>
  <si>
    <r>
      <rPr>
        <sz val="11"/>
        <color rgb="FF000000"/>
        <rFont val="Helvetica Neue"/>
        <charset val="134"/>
      </rPr>
      <t xml:space="preserve">AMENITY AT 11TH FLOOR            </t>
    </r>
    <r>
      <rPr>
        <sz val="14"/>
        <color rgb="FF000000"/>
        <rFont val="Helvetica Neue"/>
        <charset val="134"/>
      </rPr>
      <t xml:space="preserve">           </t>
    </r>
  </si>
  <si>
    <r>
      <rPr>
        <sz val="11"/>
        <color rgb="FF000000"/>
        <rFont val="Helvetica Neue"/>
        <charset val="134"/>
      </rPr>
      <t xml:space="preserve">CABANA AT 11TH FLOOR            </t>
    </r>
    <r>
      <rPr>
        <sz val="14"/>
        <color rgb="FF000000"/>
        <rFont val="Helvetica Neue"/>
        <charset val="134"/>
      </rPr>
      <t xml:space="preserve">           </t>
    </r>
  </si>
  <si>
    <t xml:space="preserve">STAIR HEAD ROOM  AREA    </t>
  </si>
  <si>
    <t xml:space="preserve">LIFT MACHINE ROOM  AREA    </t>
  </si>
  <si>
    <t xml:space="preserve">UGR AREA  </t>
  </si>
  <si>
    <t xml:space="preserve">OVERHEAD TANK AREA  </t>
  </si>
  <si>
    <t xml:space="preserve">REFUGE PLATFORM AREA  </t>
  </si>
  <si>
    <t xml:space="preserve">RAINWATER HARVESTING TANK AREA  </t>
  </si>
  <si>
    <t xml:space="preserve">PUMP ROOM AREA  </t>
  </si>
  <si>
    <t xml:space="preserve">GOOMTY ROOM AREA  </t>
  </si>
  <si>
    <r>
      <rPr>
        <b/>
        <sz val="11"/>
        <color rgb="FF000000"/>
        <rFont val="Helvetica Neue"/>
        <charset val="134"/>
      </rPr>
      <t xml:space="preserve">                                                                                                     TOTAL      </t>
    </r>
    <r>
      <rPr>
        <b/>
        <sz val="14"/>
        <color rgb="FF000000"/>
        <rFont val="Helvetica Neue"/>
        <charset val="134"/>
      </rPr>
      <t xml:space="preserve">      </t>
    </r>
  </si>
  <si>
    <r>
      <rPr>
        <b/>
        <sz val="11"/>
        <color rgb="FF000000"/>
        <rFont val="Helvetica Neue"/>
        <charset val="134"/>
      </rPr>
      <t xml:space="preserve">                                                                COMMON AREA PERCENTAGE  </t>
    </r>
    <r>
      <rPr>
        <b/>
        <sz val="14"/>
        <color rgb="FF000000"/>
        <rFont val="Helvetica Neue"/>
        <charset val="134"/>
      </rPr>
      <t xml:space="preserve">      </t>
    </r>
  </si>
  <si>
    <t>Honeybird Heights LLP</t>
  </si>
  <si>
    <t>Bengal Isha Infrastructure Limited</t>
  </si>
  <si>
    <t>Nikhil Karnani</t>
  </si>
  <si>
    <t>Profit Sharing Ratio</t>
  </si>
  <si>
    <t>Nortech Property Pvt Ltd</t>
  </si>
  <si>
    <t>Anirudh Modi</t>
  </si>
  <si>
    <t>Tusk Investment Limited</t>
  </si>
  <si>
    <t>Pranay Agarwal</t>
  </si>
  <si>
    <t>LLP</t>
  </si>
  <si>
    <t>AAIFH3317D</t>
  </si>
  <si>
    <t>52A Shakespeare Sarani 3rd Floor, Room No. 304 Kolkata 700017</t>
  </si>
  <si>
    <t>Address</t>
  </si>
  <si>
    <t>Pan</t>
  </si>
  <si>
    <t xml:space="preserve">Date </t>
  </si>
  <si>
    <t>Previously</t>
  </si>
  <si>
    <t>Honeybird Heights Pvt Ltd.</t>
  </si>
  <si>
    <t>Gst No</t>
  </si>
  <si>
    <t>19AAIFH3317D2ZL</t>
  </si>
  <si>
    <t>AKNPK3653 L</t>
  </si>
  <si>
    <t>Director Details</t>
  </si>
  <si>
    <t>Fathers Name</t>
  </si>
  <si>
    <t>DOB</t>
  </si>
  <si>
    <t>Mahesh Karnani</t>
  </si>
  <si>
    <t>Aadhaar</t>
  </si>
  <si>
    <t>9476 9669 0566</t>
  </si>
  <si>
    <t>1, Auckland Square, Circus Avenue, Kolkata 700017</t>
  </si>
  <si>
    <t>ACUPM7446C</t>
  </si>
  <si>
    <t>Ashok Kumar Modi</t>
  </si>
  <si>
    <t>6488 5175 0431</t>
  </si>
  <si>
    <t>10 Lord Sinha Road, Middleton Row, Circus Avenue, Kolkata, 700071</t>
  </si>
  <si>
    <t>Mobile No.</t>
  </si>
  <si>
    <t>ACIPA3439K</t>
  </si>
  <si>
    <t>Suresh Kumar Agarwal</t>
  </si>
  <si>
    <t>7440 2334 0475</t>
  </si>
  <si>
    <t>386 A, Block-G, New Alipore, Circus Avenue, Kolkata- 700053</t>
  </si>
  <si>
    <t>Approvals</t>
  </si>
  <si>
    <t>Urban Land Ceiling</t>
  </si>
  <si>
    <t>Fire</t>
  </si>
  <si>
    <t>Fgreen Building Certificate</t>
  </si>
  <si>
    <t>Microwave  Clearence</t>
  </si>
  <si>
    <t>Height Clearence</t>
  </si>
  <si>
    <t>Group</t>
  </si>
  <si>
    <t>Isha Group</t>
  </si>
  <si>
    <t>Eden Group</t>
  </si>
  <si>
    <t>Pranay Group</t>
  </si>
  <si>
    <t>Land Owner</t>
  </si>
  <si>
    <t>A Talukdar&amp; Co Fertilisers Pvt Ltd</t>
  </si>
  <si>
    <t>37%: 63% Land owner: Developer</t>
  </si>
  <si>
    <t>Revenue sharing Ratio - 37:63 (land Owner : Developer)</t>
  </si>
  <si>
    <t>After Sanction Plan</t>
  </si>
  <si>
    <t>37% : 63 % (Land Owner to Developer)</t>
  </si>
  <si>
    <t>Initial</t>
  </si>
  <si>
    <t>Premises No 17. Pagladanga Road, Police  Station Pragati Maidan ( Formerly  Tiljala) Kolkata : 700105, South 24 Parganas</t>
  </si>
  <si>
    <t>2 Bigha 1 Cottahs 1 Chittack 13 Sqft</t>
  </si>
  <si>
    <t>40.535 Cottahs</t>
  </si>
  <si>
    <t>5th july 2021</t>
  </si>
  <si>
    <t>A Talukdar  &amp; Co. Pvt Ltd</t>
  </si>
  <si>
    <t>Refundable Security Deposit</t>
  </si>
  <si>
    <t>Land Area</t>
  </si>
  <si>
    <t>Developer</t>
  </si>
  <si>
    <t>Owner</t>
  </si>
  <si>
    <t>4 BHK</t>
  </si>
  <si>
    <t>Security Deposits</t>
  </si>
  <si>
    <t>Ratio 37%</t>
  </si>
  <si>
    <t>Carpet (RERA)</t>
  </si>
  <si>
    <t>Total Saleable Area</t>
  </si>
  <si>
    <t>Base Price</t>
  </si>
  <si>
    <t>Parking</t>
  </si>
  <si>
    <t>PLC</t>
  </si>
  <si>
    <t>FEC</t>
  </si>
  <si>
    <t>Extra Charges</t>
  </si>
  <si>
    <t>Flat 3A</t>
  </si>
  <si>
    <t>Flat 3B</t>
  </si>
  <si>
    <t>Flat 3C</t>
  </si>
  <si>
    <t>Flat 3D</t>
  </si>
  <si>
    <t>Flat 3E</t>
  </si>
  <si>
    <t>Flat 3F</t>
  </si>
  <si>
    <t>Flat 3G</t>
  </si>
  <si>
    <t>Flat 4A</t>
  </si>
  <si>
    <t>Flat 4B</t>
  </si>
  <si>
    <t>Flat 4C</t>
  </si>
  <si>
    <t>Flat 4D</t>
  </si>
  <si>
    <t>Flat 4E</t>
  </si>
  <si>
    <t>Flat 4F</t>
  </si>
  <si>
    <t>Flat 4G</t>
  </si>
  <si>
    <t>Flat 5A</t>
  </si>
  <si>
    <t>Flat 5B</t>
  </si>
  <si>
    <t>Flat 5C</t>
  </si>
  <si>
    <t>Flat 5D</t>
  </si>
  <si>
    <t>Flat 5E</t>
  </si>
  <si>
    <t>Flat 5F</t>
  </si>
  <si>
    <t>Flat 5G</t>
  </si>
  <si>
    <t>Flat 6A</t>
  </si>
  <si>
    <t>Flat 6B</t>
  </si>
  <si>
    <t>Flat 6C</t>
  </si>
  <si>
    <t>Flat 6D</t>
  </si>
  <si>
    <t>Flat 6E</t>
  </si>
  <si>
    <t>Flat 6F</t>
  </si>
  <si>
    <t>Flat 6G</t>
  </si>
  <si>
    <t>Flat 7A</t>
  </si>
  <si>
    <t>Flat 7B</t>
  </si>
  <si>
    <t>Flat 7C</t>
  </si>
  <si>
    <t>Flat 7D</t>
  </si>
  <si>
    <t>Flat 7E</t>
  </si>
  <si>
    <t>Flat 7F</t>
  </si>
  <si>
    <t>Flat 7G</t>
  </si>
  <si>
    <t>Flat 8A</t>
  </si>
  <si>
    <t>Flat 8B</t>
  </si>
  <si>
    <t>Flat 8C</t>
  </si>
  <si>
    <t>Flat 8D</t>
  </si>
  <si>
    <t>Flat 8E</t>
  </si>
  <si>
    <t>Flat 8F</t>
  </si>
  <si>
    <t>Flat 8G</t>
  </si>
  <si>
    <t>Flat 9A</t>
  </si>
  <si>
    <t>Flat 9B</t>
  </si>
  <si>
    <t>Flat 9C</t>
  </si>
  <si>
    <t>Flat 9D</t>
  </si>
  <si>
    <t>Flat 9E</t>
  </si>
  <si>
    <t>Flat 9F</t>
  </si>
  <si>
    <t>Flat 9G</t>
  </si>
  <si>
    <t>Flat 10A</t>
  </si>
  <si>
    <t>Flat 10B</t>
  </si>
  <si>
    <t>Flat 10C</t>
  </si>
  <si>
    <t>Flat 10D</t>
  </si>
  <si>
    <t>Flat 10E</t>
  </si>
  <si>
    <t>Flat 10F</t>
  </si>
  <si>
    <t>Flat 10G</t>
  </si>
  <si>
    <t xml:space="preserve">Sanction, Consultancy , Govt. Fees </t>
  </si>
  <si>
    <t>Land Owner Share</t>
  </si>
  <si>
    <t>Non Refundable Deposit</t>
  </si>
  <si>
    <t>Sanctorum</t>
  </si>
  <si>
    <t>A. Talukdar &amp; Co. Fertilisers Pvt Ltd</t>
  </si>
  <si>
    <t>2 Bigha 0 Cottahs 0 Chittack 2 Sqft or 2675.77 Sqm</t>
  </si>
  <si>
    <t>2579.05 Sqm</t>
  </si>
  <si>
    <t xml:space="preserve">1 Buildings/1 Block (B+G+ +11 upper floors)               </t>
  </si>
  <si>
    <t>Premises No. 17, Pagladanga Road, P.S. : Pragati Maidan, (Formerly Tiljala), Ward No. 57, Borough-VII under the KMC, Kolkata-700105</t>
  </si>
  <si>
    <t>KOLKATA - 700017</t>
  </si>
  <si>
    <t>CIN: AAC - 9892</t>
  </si>
  <si>
    <t>Contact : 4000 6262,9163306924</t>
  </si>
  <si>
    <t>Pagladanga Road</t>
  </si>
  <si>
    <t>Group Summary</t>
  </si>
  <si>
    <t>as on 10-Oct-2022</t>
  </si>
  <si>
    <t/>
  </si>
  <si>
    <t>HONEYBIRD HEIGHTS LLP</t>
  </si>
  <si>
    <t>Sanction</t>
  </si>
  <si>
    <t xml:space="preserve">Consultancy </t>
  </si>
  <si>
    <t>Other Approvals</t>
  </si>
  <si>
    <t xml:space="preserve">Admin </t>
  </si>
  <si>
    <t xml:space="preserve">Govt. Fees </t>
  </si>
  <si>
    <t>Marketing Expenses</t>
  </si>
  <si>
    <t>Advertisement (Pagladanga Road)</t>
  </si>
  <si>
    <t>Consultancy Charges</t>
  </si>
  <si>
    <t>Conveyance (Pagladanga Road)</t>
  </si>
  <si>
    <t>Corporation Tax</t>
  </si>
  <si>
    <t>Digital Marketing</t>
  </si>
  <si>
    <t>Electrical Works</t>
  </si>
  <si>
    <t>Electricity Charges</t>
  </si>
  <si>
    <t>Fire Service (Pagladanga Road)</t>
  </si>
  <si>
    <t>General Expenses (Pagladanga Road)</t>
  </si>
  <si>
    <t>IGBC Registration (Pagladanga Road)</t>
  </si>
  <si>
    <t>KIT Expenses</t>
  </si>
  <si>
    <t>KMC Survey , ULC etc</t>
  </si>
  <si>
    <t>Legal Fees</t>
  </si>
  <si>
    <t>Legal Charges Others (Pagladanga Road)</t>
  </si>
  <si>
    <t>Merketing Office Construction Works</t>
  </si>
  <si>
    <t>Tubewell Connection</t>
  </si>
  <si>
    <t>Mutation Expenses (Pagladanga Road)</t>
  </si>
  <si>
    <t>Printing &amp; Stationery (Pagladanga Road)</t>
  </si>
  <si>
    <t>Professional Charges (Pagladanga Road)</t>
  </si>
  <si>
    <t>Registration Charges</t>
  </si>
  <si>
    <t>Expenses for Sanction Plan</t>
  </si>
  <si>
    <t>Security Services</t>
  </si>
  <si>
    <t>Stamp Duty</t>
  </si>
  <si>
    <t>Supervision Expenses</t>
  </si>
  <si>
    <t>Temporary Construction Works (Pagladanga Road)</t>
  </si>
  <si>
    <t>Estimated Cost to be incurred for Pagladanga Project</t>
  </si>
  <si>
    <t>Balance</t>
  </si>
  <si>
    <t>Land/JV cost</t>
  </si>
  <si>
    <t>Approval Cost</t>
  </si>
  <si>
    <t>Professional</t>
  </si>
  <si>
    <t>Admin &amp; Marketing</t>
  </si>
  <si>
    <t>Interest</t>
  </si>
  <si>
    <t>Total Build up area</t>
  </si>
  <si>
    <t>Interest @11.15%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</si>
</sst>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5" formatCode="&quot;₹&quot;\ #,##0;&quot;₹&quot;\ \-#,##0"/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* #,##0_);_(* \(#,##0\);_(* &quot;-&quot;_);_(@_)"/>
    <numFmt numFmtId="168" formatCode="_(* #,##0.00_);_(* \(#,##0.00\);_(* &quot;-&quot;??_);_(@_)"/>
    <numFmt numFmtId="169" formatCode="_-* #,##0_-;\-* #,##0_-;_-* &quot;-&quot;_-;_-@_-"/>
    <numFmt numFmtId="170" formatCode="_-* #,##0.00_-;\-* #,##0.00_-;_-* &quot;-&quot;??_-;_-@_-"/>
    <numFmt numFmtId="171" formatCode="_(* #,##0_);_(* \(#,##0\);_(* &quot;-&quot;??_);_(@_)"/>
    <numFmt numFmtId="172" formatCode="0.00_)"/>
    <numFmt numFmtId="173" formatCode="&quot;True&quot;;&quot;True&quot;;&quot;False&quot;"/>
    <numFmt numFmtId="174" formatCode="_(* #,##0.000_);_(* \(#,##0.000\);_(* &quot;-&quot;??_);_(@_)"/>
    <numFmt numFmtId="175" formatCode="_(* #,##0.00_);_(* \(#,##0.00\);_(* \-??_);_(@_)"/>
    <numFmt numFmtId="176" formatCode="_([$€-2]* #,##0.00_);_([$€-2]* \(#,##0.00\);_([$€-2]* &quot;-&quot;??_)"/>
    <numFmt numFmtId="177" formatCode="_ * #,##0_ ;_ * \-#,##0_ ;_ * &quot;-&quot;??_ ;_ @_ "/>
    <numFmt numFmtId="178" formatCode="0.0"/>
    <numFmt numFmtId="179" formatCode="&quot;\&quot;#,##0;[Red]&quot;\&quot;\-#,##0"/>
    <numFmt numFmtId="180" formatCode="&quot;\&quot;#,##0.00;[Red]&quot;\&quot;\-#,##0.00"/>
    <numFmt numFmtId="181" formatCode="&quot;£&quot;\ #,##0_);[Red]\(&quot;£&quot;\ #,##0\)"/>
    <numFmt numFmtId="182" formatCode="&quot;¥&quot;\ #,##0_);[Red]\(&quot;¥&quot;\ #,##0\)"/>
    <numFmt numFmtId="183" formatCode="&quot;•&quot;\ \ @"/>
    <numFmt numFmtId="184" formatCode="#,##0;\-#,##0;&quot;-&quot;"/>
    <numFmt numFmtId="185" formatCode="0.000_)"/>
    <numFmt numFmtId="186" formatCode="\$#,##0.00;[Red]\-\$#,##0.00"/>
    <numFmt numFmtId="187" formatCode="\$#,##0\ ;\(\$#,##0\)"/>
    <numFmt numFmtId="188" formatCode="0_)"/>
    <numFmt numFmtId="189" formatCode="\ \ _•&quot;–&quot;\ \ \ \ @"/>
    <numFmt numFmtId="190" formatCode="m\o\n\th\ d\,\ yyyy"/>
    <numFmt numFmtId="191" formatCode="#,##0.000000000;[Red]\-#,##0.000000000"/>
    <numFmt numFmtId="192" formatCode="#.00"/>
    <numFmt numFmtId="193" formatCode="#."/>
    <numFmt numFmtId="194" formatCode="####\ ##\ ##\ ##0_);\(####\ ##\ ##\ ##0\)"/>
    <numFmt numFmtId="195" formatCode="##\ ##\ ##\ ##0_);\(##\ ##\ ##\ ##0\)"/>
    <numFmt numFmtId="196" formatCode="###\ ##\ ##\ ###.00_);\(###\ ##\ ##\ ###.00\)"/>
    <numFmt numFmtId="197" formatCode="0_);[Red]\(0\)"/>
    <numFmt numFmtId="198" formatCode="#.####"/>
    <numFmt numFmtId="199" formatCode="[$-409]dd\-mmm\-yy;@"/>
    <numFmt numFmtId="200" formatCode="mm/dd/yy"/>
    <numFmt numFmtId="201" formatCode="##\ ##\ ###"/>
    <numFmt numFmtId="202" formatCode="###\ ##\ ##\ ###"/>
    <numFmt numFmtId="203" formatCode=";;"/>
    <numFmt numFmtId="204" formatCode="_(* #,##0.000000_);_(* \(#,##0.000000\);_(* &quot;-&quot;??_);_(@_)"/>
    <numFmt numFmtId="205" formatCode="mmm/yyyy"/>
    <numFmt numFmtId="206" formatCode="_(* #,##0.0000_);_(* \(#,##0.0000\);_(* &quot;-&quot;??_);_(@_)"/>
    <numFmt numFmtId="207" formatCode="B1mmm/yy"/>
    <numFmt numFmtId="208" formatCode="0.00_);\(0.00\)"/>
    <numFmt numFmtId="209" formatCode="0.00000%"/>
    <numFmt numFmtId="210" formatCode="_ * #,##0.0000_ ;_ * \-#,##0.0000_ ;_ * &quot;-&quot;??_ ;_ @_ "/>
    <numFmt numFmtId="211" formatCode="_-* #,##0_-;\-* #,##0_-;_-* &quot;-&quot;??_-;_-@_-"/>
    <numFmt numFmtId="212" formatCode="[$-409]dd/mmm/yy;@"/>
    <numFmt numFmtId="213" formatCode="0.00_ "/>
    <numFmt numFmtId="214" formatCode="0_ "/>
    <numFmt numFmtId="215" formatCode="0.000_ "/>
    <numFmt numFmtId="216" formatCode="\+\ 0.00%"/>
    <numFmt numFmtId="218" formatCode="0.0000"/>
  </numFmts>
  <fonts count="1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Arial"/>
      <family val="2"/>
    </font>
    <font>
      <sz val="10"/>
      <name val="Helv"/>
    </font>
    <font>
      <sz val="12"/>
      <name val="Helv"/>
    </font>
    <font>
      <b/>
      <sz val="10"/>
      <name val="Helv"/>
    </font>
    <font>
      <sz val="24"/>
      <color indexed="13"/>
      <name val="Helv"/>
    </font>
    <font>
      <sz val="10"/>
      <color indexed="13"/>
      <name val="Helv"/>
    </font>
    <font>
      <b/>
      <sz val="14"/>
      <name val="Helv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Times New Roman"/>
      <family val="1"/>
    </font>
    <font>
      <u/>
      <sz val="10"/>
      <color indexed="12"/>
      <name val="Bookman Old Style"/>
      <family val="1"/>
    </font>
    <font>
      <u/>
      <sz val="11"/>
      <color indexed="12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name val="Times New Roman"/>
      <family val="1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9"/>
      <name val="Tahoma"/>
      <family val="2"/>
    </font>
    <font>
      <sz val="10"/>
      <name val="Helv"/>
      <charset val="204"/>
    </font>
    <font>
      <sz val="10"/>
      <name val="Courier"/>
      <family val="3"/>
    </font>
    <font>
      <sz val="12"/>
      <name val="Tms Rmn"/>
    </font>
    <font>
      <i/>
      <sz val="12"/>
      <name val="CenturyOldBold"/>
    </font>
    <font>
      <sz val="10"/>
      <color indexed="8"/>
      <name val="Arial"/>
      <family val="2"/>
    </font>
    <font>
      <sz val="11"/>
      <name val="Tms Rmn"/>
      <family val="1"/>
    </font>
    <font>
      <sz val="12"/>
      <name val="Arial Narrow"/>
      <family val="2"/>
    </font>
    <font>
      <sz val="11"/>
      <color indexed="8"/>
      <name val="Times New Roman"/>
      <family val="2"/>
    </font>
    <font>
      <b/>
      <sz val="9.85"/>
      <color indexed="8"/>
      <name val="Draft 12cpi"/>
    </font>
    <font>
      <sz val="11"/>
      <name val="Helv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BrushScript"/>
    </font>
    <font>
      <b/>
      <sz val="12"/>
      <name val="Helv"/>
    </font>
    <font>
      <b/>
      <sz val="1"/>
      <color indexed="8"/>
      <name val="Courier"/>
      <family val="3"/>
    </font>
    <font>
      <b/>
      <sz val="11"/>
      <name val="Helv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Book Antiqua"/>
      <family val="2"/>
    </font>
    <font>
      <sz val="12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9"/>
      <name val="Arial"/>
      <family val="2"/>
    </font>
    <font>
      <b/>
      <sz val="12"/>
      <name val="MS Sans Serif"/>
      <family val="2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Times New Roman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2"/>
      <color rgb="FF3F3F3F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0000"/>
      <name val="Cambria"/>
      <family val="1"/>
    </font>
    <font>
      <sz val="11"/>
      <name val="Calibri"/>
      <family val="2"/>
    </font>
    <font>
      <sz val="11"/>
      <color indexed="9"/>
      <name val="Calibri"/>
      <family val="2"/>
      <scheme val="minor"/>
    </font>
    <font>
      <sz val="11"/>
      <color indexed="8"/>
      <name val="Bookman Old Style"/>
      <family val="2"/>
    </font>
    <font>
      <sz val="11"/>
      <name val="Zurich BT"/>
    </font>
    <font>
      <sz val="12"/>
      <color rgb="FF000000"/>
      <name val="Calibri"/>
      <family val="2"/>
    </font>
    <font>
      <sz val="1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1"/>
      <color indexed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indexed="8"/>
      <name val="Helvetica Neue"/>
      <charset val="134"/>
    </font>
    <font>
      <b/>
      <sz val="11"/>
      <color indexed="8"/>
      <name val="Helvetica Neue"/>
      <charset val="134"/>
    </font>
    <font>
      <sz val="11"/>
      <color indexed="8"/>
      <name val="Helvetica Neue"/>
      <charset val="134"/>
    </font>
    <font>
      <sz val="11"/>
      <color rgb="FF000000"/>
      <name val="Helvetica Neue"/>
      <charset val="134"/>
    </font>
    <font>
      <sz val="14"/>
      <color rgb="FF000000"/>
      <name val="Helvetica Neue"/>
      <charset val="134"/>
    </font>
    <font>
      <sz val="12"/>
      <color indexed="8"/>
      <name val="Helvetica Neue"/>
      <charset val="134"/>
    </font>
    <font>
      <sz val="12"/>
      <color rgb="FF000000"/>
      <name val="Helvetica Neue"/>
      <charset val="134"/>
    </font>
    <font>
      <b/>
      <sz val="11"/>
      <color rgb="FF000000"/>
      <name val="Helvetica Neue"/>
      <charset val="134"/>
    </font>
    <font>
      <b/>
      <sz val="14"/>
      <color rgb="FF000000"/>
      <name val="Helvetica Neue"/>
      <charset val="134"/>
    </font>
    <font>
      <b/>
      <sz val="12"/>
      <color indexed="8"/>
      <name val="Helvetica Neue"/>
      <charset val="134"/>
    </font>
    <font>
      <b/>
      <sz val="12"/>
      <color rgb="FF000000"/>
      <name val="Helvetica Neue"/>
      <charset val="134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lightGray">
        <bgColor indexed="41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0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168" fontId="22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9" fillId="20" borderId="8" applyNumberFormat="0" applyAlignment="0" applyProtection="0"/>
    <xf numFmtId="9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8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168" fontId="20" fillId="0" borderId="0" applyFont="0" applyFill="0" applyBorder="0" applyAlignment="0" applyProtection="0"/>
    <xf numFmtId="0" fontId="19" fillId="0" borderId="0"/>
    <xf numFmtId="168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2" fontId="22" fillId="0" borderId="0"/>
    <xf numFmtId="171" fontId="22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2" fillId="0" borderId="0"/>
    <xf numFmtId="9" fontId="18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22" fillId="0" borderId="0"/>
    <xf numFmtId="0" fontId="22" fillId="0" borderId="0"/>
    <xf numFmtId="0" fontId="22" fillId="23" borderId="7" applyNumberFormat="0" applyFont="0" applyAlignment="0" applyProtection="0"/>
    <xf numFmtId="0" fontId="39" fillId="20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25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25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25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25" fillId="5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25" fillId="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25" fillId="7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5" fillId="8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25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25" fillId="1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8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25" fillId="11" borderId="0" applyNumberFormat="0" applyBorder="0" applyAlignment="0" applyProtection="0"/>
    <xf numFmtId="0" fontId="65" fillId="35" borderId="0" applyNumberFormat="0" applyBorder="0" applyAlignment="0" applyProtection="0"/>
    <xf numFmtId="0" fontId="26" fillId="12" borderId="0" applyNumberFormat="0" applyBorder="0" applyAlignment="0" applyProtection="0"/>
    <xf numFmtId="0" fontId="65" fillId="36" borderId="0" applyNumberFormat="0" applyBorder="0" applyAlignment="0" applyProtection="0"/>
    <xf numFmtId="0" fontId="26" fillId="9" borderId="0" applyNumberFormat="0" applyBorder="0" applyAlignment="0" applyProtection="0"/>
    <xf numFmtId="0" fontId="65" fillId="10" borderId="0" applyNumberFormat="0" applyBorder="0" applyAlignment="0" applyProtection="0"/>
    <xf numFmtId="0" fontId="26" fillId="10" borderId="0" applyNumberFormat="0" applyBorder="0" applyAlignment="0" applyProtection="0"/>
    <xf numFmtId="0" fontId="65" fillId="13" borderId="0" applyNumberFormat="0" applyBorder="0" applyAlignment="0" applyProtection="0"/>
    <xf numFmtId="0" fontId="26" fillId="13" borderId="0" applyNumberFormat="0" applyBorder="0" applyAlignment="0" applyProtection="0"/>
    <xf numFmtId="0" fontId="65" fillId="37" borderId="0" applyNumberFormat="0" applyBorder="0" applyAlignment="0" applyProtection="0"/>
    <xf numFmtId="0" fontId="26" fillId="14" borderId="0" applyNumberFormat="0" applyBorder="0" applyAlignment="0" applyProtection="0"/>
    <xf numFmtId="0" fontId="65" fillId="15" borderId="0" applyNumberFormat="0" applyBorder="0" applyAlignment="0" applyProtection="0"/>
    <xf numFmtId="0" fontId="26" fillId="15" borderId="0" applyNumberFormat="0" applyBorder="0" applyAlignment="0" applyProtection="0"/>
    <xf numFmtId="0" fontId="65" fillId="38" borderId="0" applyNumberFormat="0" applyBorder="0" applyAlignment="0" applyProtection="0"/>
    <xf numFmtId="0" fontId="26" fillId="16" borderId="0" applyNumberFormat="0" applyBorder="0" applyAlignment="0" applyProtection="0"/>
    <xf numFmtId="0" fontId="65" fillId="39" borderId="0" applyNumberFormat="0" applyBorder="0" applyAlignment="0" applyProtection="0"/>
    <xf numFmtId="0" fontId="26" fillId="17" borderId="0" applyNumberFormat="0" applyBorder="0" applyAlignment="0" applyProtection="0"/>
    <xf numFmtId="0" fontId="65" fillId="40" borderId="0" applyNumberFormat="0" applyBorder="0" applyAlignment="0" applyProtection="0"/>
    <xf numFmtId="0" fontId="26" fillId="18" borderId="0" applyNumberFormat="0" applyBorder="0" applyAlignment="0" applyProtection="0"/>
    <xf numFmtId="0" fontId="65" fillId="41" borderId="0" applyNumberFormat="0" applyBorder="0" applyAlignment="0" applyProtection="0"/>
    <xf numFmtId="0" fontId="26" fillId="13" borderId="0" applyNumberFormat="0" applyBorder="0" applyAlignment="0" applyProtection="0"/>
    <xf numFmtId="0" fontId="65" fillId="42" borderId="0" applyNumberFormat="0" applyBorder="0" applyAlignment="0" applyProtection="0"/>
    <xf numFmtId="0" fontId="26" fillId="14" borderId="0" applyNumberFormat="0" applyBorder="0" applyAlignment="0" applyProtection="0"/>
    <xf numFmtId="0" fontId="65" fillId="43" borderId="0" applyNumberFormat="0" applyBorder="0" applyAlignment="0" applyProtection="0"/>
    <xf numFmtId="0" fontId="26" fillId="19" borderId="0" applyNumberFormat="0" applyBorder="0" applyAlignment="0" applyProtection="0"/>
    <xf numFmtId="0" fontId="66" fillId="44" borderId="0" applyNumberFormat="0" applyBorder="0" applyAlignment="0" applyProtection="0"/>
    <xf numFmtId="0" fontId="27" fillId="3" borderId="0" applyNumberFormat="0" applyBorder="0" applyAlignment="0" applyProtection="0"/>
    <xf numFmtId="0" fontId="67" fillId="45" borderId="38" applyNumberFormat="0" applyAlignment="0" applyProtection="0"/>
    <xf numFmtId="0" fontId="28" fillId="20" borderId="1" applyNumberFormat="0" applyAlignment="0" applyProtection="0"/>
    <xf numFmtId="0" fontId="68" fillId="46" borderId="39" applyNumberFormat="0" applyAlignment="0" applyProtection="0"/>
    <xf numFmtId="0" fontId="29" fillId="21" borderId="2" applyNumberFormat="0" applyAlignment="0" applyProtection="0"/>
    <xf numFmtId="168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5" fontId="57" fillId="0" borderId="0" applyFill="0" applyBorder="0" applyAlignment="0" applyProtection="0"/>
    <xf numFmtId="17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5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51" fillId="0" borderId="0"/>
    <xf numFmtId="0" fontId="52" fillId="0" borderId="0"/>
    <xf numFmtId="0" fontId="51" fillId="0" borderId="36"/>
    <xf numFmtId="176" fontId="2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0" fillId="47" borderId="0" applyNumberFormat="0" applyBorder="0" applyAlignment="0" applyProtection="0"/>
    <xf numFmtId="0" fontId="31" fillId="4" borderId="0" applyNumberFormat="0" applyBorder="0" applyAlignment="0" applyProtection="0"/>
    <xf numFmtId="0" fontId="71" fillId="0" borderId="40" applyNumberFormat="0" applyFill="0" applyAlignment="0" applyProtection="0"/>
    <xf numFmtId="0" fontId="32" fillId="0" borderId="3" applyNumberFormat="0" applyFill="0" applyAlignment="0" applyProtection="0"/>
    <xf numFmtId="0" fontId="72" fillId="0" borderId="41" applyNumberFormat="0" applyFill="0" applyAlignment="0" applyProtection="0"/>
    <xf numFmtId="0" fontId="33" fillId="0" borderId="4" applyNumberFormat="0" applyFill="0" applyAlignment="0" applyProtection="0"/>
    <xf numFmtId="0" fontId="73" fillId="0" borderId="42" applyNumberFormat="0" applyFill="0" applyAlignment="0" applyProtection="0"/>
    <xf numFmtId="0" fontId="34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25" borderId="36">
      <alignment horizontal="left"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4" fillId="48" borderId="38" applyNumberFormat="0" applyAlignment="0" applyProtection="0"/>
    <xf numFmtId="0" fontId="35" fillId="7" borderId="1" applyNumberFormat="0" applyAlignment="0" applyProtection="0"/>
    <xf numFmtId="0" fontId="53" fillId="26" borderId="36"/>
    <xf numFmtId="0" fontId="75" fillId="0" borderId="43" applyNumberFormat="0" applyFill="0" applyAlignment="0" applyProtection="0"/>
    <xf numFmtId="0" fontId="36" fillId="0" borderId="6" applyNumberFormat="0" applyFill="0" applyAlignment="0" applyProtection="0"/>
    <xf numFmtId="0" fontId="76" fillId="49" borderId="0" applyNumberFormat="0" applyBorder="0" applyAlignment="0" applyProtection="0"/>
    <xf numFmtId="0" fontId="37" fillId="22" borderId="0" applyNumberFormat="0" applyBorder="0" applyAlignment="0" applyProtection="0"/>
    <xf numFmtId="172" fontId="59" fillId="0" borderId="0"/>
    <xf numFmtId="0" fontId="77" fillId="0" borderId="0"/>
    <xf numFmtId="0" fontId="77" fillId="0" borderId="0"/>
    <xf numFmtId="0" fontId="77" fillId="0" borderId="0"/>
    <xf numFmtId="0" fontId="61" fillId="0" borderId="0"/>
    <xf numFmtId="0" fontId="77" fillId="0" borderId="0"/>
    <xf numFmtId="0" fontId="22" fillId="0" borderId="0"/>
    <xf numFmtId="0" fontId="77" fillId="0" borderId="0"/>
    <xf numFmtId="0" fontId="77" fillId="0" borderId="0"/>
    <xf numFmtId="0" fontId="49" fillId="0" borderId="0"/>
    <xf numFmtId="0" fontId="22" fillId="0" borderId="0"/>
    <xf numFmtId="0" fontId="64" fillId="0" borderId="0"/>
    <xf numFmtId="0" fontId="22" fillId="0" borderId="0" applyNumberFormat="0" applyFill="0" applyBorder="0" applyAlignment="0" applyProtection="0"/>
    <xf numFmtId="0" fontId="77" fillId="0" borderId="0"/>
    <xf numFmtId="0" fontId="57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49" fillId="0" borderId="0"/>
    <xf numFmtId="0" fontId="22" fillId="0" borderId="0"/>
    <xf numFmtId="0" fontId="64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22" fillId="23" borderId="7" applyNumberFormat="0" applyFont="0" applyAlignment="0" applyProtection="0"/>
    <xf numFmtId="0" fontId="78" fillId="45" borderId="45" applyNumberFormat="0" applyAlignment="0" applyProtection="0"/>
    <xf numFmtId="0" fontId="39" fillId="20" borderId="8" applyNumberFormat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0" fontId="51" fillId="0" borderId="0"/>
    <xf numFmtId="0" fontId="52" fillId="0" borderId="0"/>
    <xf numFmtId="0" fontId="51" fillId="0" borderId="36"/>
    <xf numFmtId="0" fontId="52" fillId="0" borderId="36"/>
    <xf numFmtId="0" fontId="54" fillId="27" borderId="0"/>
    <xf numFmtId="0" fontId="55" fillId="27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0" fillId="0" borderId="46" applyNumberFormat="0" applyFill="0" applyAlignment="0" applyProtection="0"/>
    <xf numFmtId="0" fontId="41" fillId="0" borderId="9" applyNumberFormat="0" applyFill="0" applyAlignment="0" applyProtection="0"/>
    <xf numFmtId="0" fontId="56" fillId="0" borderId="37"/>
    <xf numFmtId="0" fontId="53" fillId="0" borderId="37"/>
    <xf numFmtId="0" fontId="56" fillId="0" borderId="36"/>
    <xf numFmtId="0" fontId="53" fillId="0" borderId="36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" fillId="0" borderId="0"/>
    <xf numFmtId="0" fontId="22" fillId="0" borderId="0"/>
    <xf numFmtId="168" fontId="2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13" fillId="0" borderId="0"/>
    <xf numFmtId="0" fontId="22" fillId="0" borderId="0"/>
    <xf numFmtId="0" fontId="12" fillId="0" borderId="0"/>
    <xf numFmtId="0" fontId="1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22" fillId="0" borderId="0"/>
    <xf numFmtId="179" fontId="90" fillId="0" borderId="0" applyFont="0" applyFill="0" applyBorder="0" applyAlignment="0" applyProtection="0"/>
    <xf numFmtId="180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0" fontId="92" fillId="0" borderId="0"/>
    <xf numFmtId="0" fontId="2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3" fillId="0" borderId="0"/>
    <xf numFmtId="0" fontId="93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18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96" fillId="0" borderId="0" applyNumberFormat="0" applyFill="0" applyBorder="0" applyAlignment="0" applyProtection="0"/>
    <xf numFmtId="0" fontId="23" fillId="0" borderId="30" applyNumberFormat="0" applyFill="0" applyAlignment="0" applyProtection="0"/>
    <xf numFmtId="183" fontId="24" fillId="0" borderId="0" applyFont="0" applyFill="0" applyBorder="0" applyAlignment="0" applyProtection="0"/>
    <xf numFmtId="39" fontId="97" fillId="0" borderId="0"/>
    <xf numFmtId="184" fontId="98" fillId="0" borderId="0" applyFill="0" applyBorder="0" applyAlignment="0"/>
    <xf numFmtId="0" fontId="28" fillId="20" borderId="1" applyNumberFormat="0" applyAlignment="0" applyProtection="0"/>
    <xf numFmtId="0" fontId="28" fillId="20" borderId="1" applyNumberFormat="0" applyAlignment="0" applyProtection="0"/>
    <xf numFmtId="0" fontId="53" fillId="0" borderId="0"/>
    <xf numFmtId="0" fontId="29" fillId="21" borderId="2" applyNumberFormat="0" applyAlignment="0" applyProtection="0"/>
    <xf numFmtId="0" fontId="29" fillId="21" borderId="2" applyNumberFormat="0" applyAlignment="0" applyProtection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4" fillId="0" borderId="0" applyFont="0" applyFill="0" applyBorder="0" applyAlignment="0" applyProtection="0"/>
    <xf numFmtId="170" fontId="87" fillId="0" borderId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0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7" fillId="0" borderId="0" applyFill="0" applyBorder="0" applyAlignment="0" applyProtection="0"/>
    <xf numFmtId="43" fontId="22" fillId="0" borderId="0" applyFont="0" applyFill="0" applyBorder="0" applyAlignment="0" applyProtection="0"/>
    <xf numFmtId="170" fontId="8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0" fontId="6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87" fillId="0" borderId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04" fillId="0" borderId="0" applyFont="0" applyFill="0" applyBorder="0" applyAlignment="0" applyProtection="0"/>
    <xf numFmtId="0" fontId="51" fillId="0" borderId="0"/>
    <xf numFmtId="0" fontId="51" fillId="0" borderId="0"/>
    <xf numFmtId="0" fontId="105" fillId="0" borderId="0" applyNumberFormat="0" applyAlignment="0">
      <alignment horizontal="left"/>
    </xf>
    <xf numFmtId="0" fontId="88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86" fontId="61" fillId="0" borderId="0">
      <alignment horizontal="center"/>
    </xf>
    <xf numFmtId="187" fontId="104" fillId="0" borderId="0" applyFont="0" applyFill="0" applyBorder="0" applyAlignment="0" applyProtection="0"/>
    <xf numFmtId="188" fontId="52" fillId="0" borderId="0"/>
    <xf numFmtId="189" fontId="24" fillId="0" borderId="0" applyFont="0" applyFill="0" applyBorder="0" applyAlignment="0" applyProtection="0"/>
    <xf numFmtId="188" fontId="52" fillId="0" borderId="36"/>
    <xf numFmtId="190" fontId="107" fillId="0" borderId="0">
      <protection locked="0"/>
    </xf>
    <xf numFmtId="0" fontId="22" fillId="0" borderId="0"/>
    <xf numFmtId="0" fontId="108" fillId="0" borderId="0" applyNumberFormat="0" applyAlignment="0">
      <alignment horizontal="left"/>
    </xf>
    <xf numFmtId="176" fontId="22" fillId="0" borderId="0" applyFont="0" applyFill="0" applyBorder="0" applyAlignment="0" applyProtection="0"/>
    <xf numFmtId="0" fontId="22" fillId="0" borderId="0"/>
    <xf numFmtId="0" fontId="22" fillId="0" borderId="0"/>
    <xf numFmtId="3" fontId="2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2" fontId="107" fillId="0" borderId="0">
      <protection locked="0"/>
    </xf>
    <xf numFmtId="39" fontId="109" fillId="0" borderId="0"/>
    <xf numFmtId="39" fontId="24" fillId="0" borderId="0">
      <alignment horizontal="right"/>
    </xf>
    <xf numFmtId="0" fontId="61" fillId="0" borderId="14" applyNumberFormat="0" applyFill="0" applyBorder="0" applyAlignment="0" applyProtection="0">
      <protection locked="0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8" fontId="86" fillId="51" borderId="0" applyNumberFormat="0" applyBorder="0" applyAlignment="0" applyProtection="0"/>
    <xf numFmtId="38" fontId="86" fillId="52" borderId="0" applyNumberFormat="0" applyBorder="0" applyAlignment="0" applyProtection="0"/>
    <xf numFmtId="0" fontId="110" fillId="0" borderId="0">
      <alignment horizontal="left"/>
    </xf>
    <xf numFmtId="0" fontId="89" fillId="0" borderId="52" applyNumberFormat="0" applyAlignment="0" applyProtection="0">
      <alignment horizontal="left" vertical="center"/>
    </xf>
    <xf numFmtId="0" fontId="89" fillId="0" borderId="29">
      <alignment horizontal="left" vertical="center"/>
    </xf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3" fontId="111" fillId="0" borderId="0">
      <protection locked="0"/>
    </xf>
    <xf numFmtId="193" fontId="111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0" fontId="86" fillId="51" borderId="10" applyNumberFormat="0" applyBorder="0" applyAlignment="0" applyProtection="0"/>
    <xf numFmtId="10" fontId="86" fillId="53" borderId="10" applyNumberFormat="0" applyBorder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194" fontId="83" fillId="0" borderId="61"/>
    <xf numFmtId="195" fontId="83" fillId="0" borderId="0"/>
    <xf numFmtId="196" fontId="22" fillId="0" borderId="0"/>
    <xf numFmtId="194" fontId="83" fillId="0" borderId="61"/>
    <xf numFmtId="39" fontId="83" fillId="0" borderId="61"/>
    <xf numFmtId="39" fontId="83" fillId="0" borderId="0"/>
    <xf numFmtId="197" fontId="24" fillId="0" borderId="61" applyFont="0" applyFill="0" applyBorder="0" applyAlignment="0" applyProtection="0">
      <alignment horizontal="center"/>
    </xf>
    <xf numFmtId="188" fontId="56" fillId="26" borderId="36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178" fontId="82" fillId="0" borderId="35">
      <alignment horizontal="right"/>
    </xf>
    <xf numFmtId="0" fontId="112" fillId="0" borderId="63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37" fontId="113" fillId="0" borderId="0"/>
    <xf numFmtId="0" fontId="22" fillId="0" borderId="0"/>
    <xf numFmtId="198" fontId="88" fillId="0" borderId="0"/>
    <xf numFmtId="0" fontId="22" fillId="0" borderId="0"/>
    <xf numFmtId="0" fontId="64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37" fontId="95" fillId="0" borderId="0">
      <alignment vertical="justify"/>
    </xf>
    <xf numFmtId="0" fontId="22" fillId="0" borderId="0"/>
    <xf numFmtId="0" fontId="22" fillId="0" borderId="0"/>
    <xf numFmtId="0" fontId="11" fillId="0" borderId="0"/>
    <xf numFmtId="0" fontId="11" fillId="0" borderId="0"/>
    <xf numFmtId="0" fontId="126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4" fillId="0" borderId="0"/>
    <xf numFmtId="0" fontId="60" fillId="0" borderId="0"/>
    <xf numFmtId="0" fontId="60" fillId="0" borderId="0"/>
    <xf numFmtId="0" fontId="11" fillId="0" borderId="0"/>
    <xf numFmtId="0" fontId="103" fillId="0" borderId="0"/>
    <xf numFmtId="0" fontId="126" fillId="0" borderId="0"/>
    <xf numFmtId="0" fontId="22" fillId="0" borderId="0"/>
    <xf numFmtId="0" fontId="60" fillId="0" borderId="0"/>
    <xf numFmtId="0" fontId="22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7" fillId="0" borderId="0"/>
    <xf numFmtId="0" fontId="22" fillId="0" borderId="0"/>
    <xf numFmtId="0" fontId="60" fillId="0" borderId="0"/>
    <xf numFmtId="0" fontId="77" fillId="0" borderId="0"/>
    <xf numFmtId="0" fontId="77" fillId="0" borderId="0"/>
    <xf numFmtId="0" fontId="22" fillId="0" borderId="0"/>
    <xf numFmtId="0" fontId="25" fillId="0" borderId="0"/>
    <xf numFmtId="0" fontId="114" fillId="0" borderId="0"/>
    <xf numFmtId="0" fontId="22" fillId="0" borderId="0"/>
    <xf numFmtId="0" fontId="25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/>
    <xf numFmtId="0" fontId="50" fillId="0" borderId="0"/>
    <xf numFmtId="0" fontId="2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60" fillId="0" borderId="0"/>
    <xf numFmtId="0" fontId="22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199" fontId="11" fillId="0" borderId="0"/>
    <xf numFmtId="199" fontId="11" fillId="0" borderId="0"/>
    <xf numFmtId="37" fontId="95" fillId="0" borderId="0"/>
    <xf numFmtId="0" fontId="95" fillId="0" borderId="0" applyNumberFormat="0" applyFill="0" applyBorder="0" applyAlignment="0" applyProtection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39" fillId="20" borderId="8" applyNumberFormat="0" applyAlignment="0" applyProtection="0"/>
    <xf numFmtId="0" fontId="39" fillId="20" borderId="8" applyNumberFormat="0" applyAlignment="0" applyProtection="0"/>
    <xf numFmtId="1" fontId="87" fillId="0" borderId="10" applyFill="0" applyProtection="0">
      <alignment horizontal="center" vertical="top" wrapText="1"/>
    </xf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39" fontId="116" fillId="0" borderId="0"/>
    <xf numFmtId="1" fontId="22" fillId="0" borderId="61" applyNumberFormat="0" applyFill="0" applyAlignment="0" applyProtection="0">
      <alignment horizontal="center" vertical="center"/>
    </xf>
    <xf numFmtId="188" fontId="52" fillId="0" borderId="0"/>
    <xf numFmtId="200" fontId="117" fillId="0" borderId="0" applyNumberFormat="0" applyFill="0" applyBorder="0" applyAlignment="0" applyProtection="0">
      <alignment horizontal="left"/>
    </xf>
    <xf numFmtId="201" fontId="22" fillId="0" borderId="0" applyFont="0" applyAlignment="0"/>
    <xf numFmtId="202" fontId="88" fillId="0" borderId="0" applyFill="0" applyBorder="0" applyAlignment="0" applyProtection="0"/>
    <xf numFmtId="39" fontId="24" fillId="0" borderId="0" applyFont="0" applyAlignment="0">
      <alignment horizontal="right"/>
    </xf>
    <xf numFmtId="0" fontId="22" fillId="0" borderId="0"/>
    <xf numFmtId="0" fontId="22" fillId="0" borderId="0" applyNumberFormat="0" applyFill="0" applyBorder="0" applyAlignment="0" applyProtection="0"/>
    <xf numFmtId="0" fontId="94" fillId="0" borderId="0"/>
    <xf numFmtId="0" fontId="22" fillId="0" borderId="0" applyNumberFormat="0" applyFill="0" applyBorder="0" applyAlignment="0" applyProtection="0"/>
    <xf numFmtId="0" fontId="112" fillId="0" borderId="0"/>
    <xf numFmtId="40" fontId="118" fillId="0" borderId="0" applyBorder="0">
      <alignment horizontal="right"/>
    </xf>
    <xf numFmtId="188" fontId="52" fillId="0" borderId="36"/>
    <xf numFmtId="40" fontId="43" fillId="0" borderId="0"/>
    <xf numFmtId="188" fontId="54" fillId="27" borderId="0"/>
    <xf numFmtId="0" fontId="40" fillId="0" borderId="0" applyNumberFormat="0" applyFill="0" applyBorder="0" applyAlignment="0" applyProtection="0"/>
    <xf numFmtId="1" fontId="87" fillId="0" borderId="58" applyNumberFormat="0" applyFill="0" applyProtection="0">
      <alignment horizontal="left" vertical="center"/>
    </xf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188" fontId="56" fillId="0" borderId="37"/>
    <xf numFmtId="188" fontId="56" fillId="0" borderId="36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119" fillId="0" borderId="10">
      <alignment horizontal="center" vertical="center"/>
    </xf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" fontId="120" fillId="0" borderId="61" applyNumberFormat="0" applyFill="0" applyAlignment="0" applyProtection="0">
      <alignment horizontal="left"/>
    </xf>
    <xf numFmtId="39" fontId="12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0" fontId="123" fillId="0" borderId="0"/>
    <xf numFmtId="180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0" fontId="11" fillId="0" borderId="0"/>
    <xf numFmtId="0" fontId="11" fillId="0" borderId="0"/>
    <xf numFmtId="178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6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7" fillId="45" borderId="45" applyNumberFormat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2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6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199" fontId="11" fillId="0" borderId="0"/>
    <xf numFmtId="199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1" fontId="22" fillId="0" borderId="61" applyNumberFormat="0" applyFill="0" applyAlignment="0" applyProtection="0">
      <alignment horizontal="center" vertical="center"/>
    </xf>
    <xf numFmtId="201" fontId="22" fillId="0" borderId="0" applyFont="0" applyAlignment="0"/>
    <xf numFmtId="0" fontId="22" fillId="0" borderId="0"/>
    <xf numFmtId="0" fontId="22" fillId="0" borderId="0" applyNumberFormat="0" applyFill="0" applyBorder="0" applyAlignment="0" applyProtection="0"/>
    <xf numFmtId="0" fontId="11" fillId="0" borderId="0"/>
    <xf numFmtId="0" fontId="11" fillId="0" borderId="0"/>
    <xf numFmtId="178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" fillId="0" borderId="0"/>
    <xf numFmtId="0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6" fillId="0" borderId="0"/>
    <xf numFmtId="0" fontId="147" fillId="0" borderId="0"/>
    <xf numFmtId="0" fontId="6" fillId="0" borderId="0"/>
    <xf numFmtId="0" fontId="22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</cellStyleXfs>
  <cellXfs count="873">
    <xf numFmtId="0" fontId="0" fillId="0" borderId="0" xfId="0"/>
    <xf numFmtId="0" fontId="130" fillId="0" borderId="0" xfId="0" applyFont="1" applyFill="1"/>
    <xf numFmtId="0" fontId="129" fillId="0" borderId="0" xfId="0" applyFont="1" applyFill="1" applyAlignment="1">
      <alignment vertical="top"/>
    </xf>
    <xf numFmtId="0" fontId="130" fillId="24" borderId="0" xfId="0" applyFont="1" applyFill="1" applyBorder="1" applyAlignment="1">
      <alignment vertical="top"/>
    </xf>
    <xf numFmtId="0" fontId="130" fillId="0" borderId="0" xfId="0" applyFont="1" applyFill="1" applyBorder="1" applyAlignment="1">
      <alignment vertical="top"/>
    </xf>
    <xf numFmtId="0" fontId="131" fillId="24" borderId="0" xfId="0" applyFont="1" applyFill="1" applyBorder="1" applyAlignment="1">
      <alignment vertical="top"/>
    </xf>
    <xf numFmtId="0" fontId="130" fillId="24" borderId="0" xfId="0" applyFont="1" applyFill="1" applyBorder="1" applyAlignment="1">
      <alignment horizontal="right" vertical="top"/>
    </xf>
    <xf numFmtId="0" fontId="130" fillId="0" borderId="10" xfId="0" applyNumberFormat="1" applyFont="1" applyFill="1" applyBorder="1" applyAlignment="1">
      <alignment horizontal="center" vertical="top"/>
    </xf>
    <xf numFmtId="0" fontId="129" fillId="0" borderId="10" xfId="1111" applyFont="1" applyBorder="1"/>
    <xf numFmtId="170" fontId="129" fillId="0" borderId="10" xfId="1111" applyNumberFormat="1" applyFont="1" applyBorder="1"/>
    <xf numFmtId="168" fontId="129" fillId="0" borderId="10" xfId="1107" applyNumberFormat="1" applyFont="1" applyBorder="1"/>
    <xf numFmtId="0" fontId="61" fillId="0" borderId="0" xfId="1008" applyFont="1"/>
    <xf numFmtId="0" fontId="82" fillId="0" borderId="0" xfId="1008" applyFont="1" applyBorder="1" applyAlignment="1">
      <alignment horizontal="center" vertical="center"/>
    </xf>
    <xf numFmtId="0" fontId="132" fillId="57" borderId="10" xfId="1111" applyFont="1" applyFill="1" applyBorder="1"/>
    <xf numFmtId="168" fontId="61" fillId="0" borderId="0" xfId="1008" applyNumberFormat="1" applyFont="1"/>
    <xf numFmtId="0" fontId="82" fillId="0" borderId="0" xfId="1008" applyFont="1"/>
    <xf numFmtId="0" fontId="133" fillId="0" borderId="0" xfId="0" applyFont="1" applyAlignment="1">
      <alignment vertical="top"/>
    </xf>
    <xf numFmtId="43" fontId="130" fillId="24" borderId="0" xfId="0" applyNumberFormat="1" applyFont="1" applyFill="1" applyBorder="1" applyAlignment="1">
      <alignment vertical="top"/>
    </xf>
    <xf numFmtId="0" fontId="133" fillId="57" borderId="10" xfId="1111" applyFont="1" applyFill="1" applyBorder="1"/>
    <xf numFmtId="168" fontId="133" fillId="57" borderId="10" xfId="1113" applyNumberFormat="1" applyFont="1" applyFill="1" applyBorder="1"/>
    <xf numFmtId="168" fontId="129" fillId="0" borderId="0" xfId="1008" applyNumberFormat="1" applyFont="1" applyFill="1"/>
    <xf numFmtId="0" fontId="129" fillId="0" borderId="0" xfId="1008" applyFont="1" applyFill="1"/>
    <xf numFmtId="0" fontId="133" fillId="0" borderId="0" xfId="1008" applyFont="1" applyFill="1"/>
    <xf numFmtId="168" fontId="129" fillId="0" borderId="0" xfId="1107" applyNumberFormat="1" applyFont="1" applyFill="1"/>
    <xf numFmtId="168" fontId="133" fillId="0" borderId="0" xfId="1008" applyNumberFormat="1" applyFont="1" applyFill="1"/>
    <xf numFmtId="0" fontId="133" fillId="0" borderId="0" xfId="1008" applyFont="1" applyFill="1" applyBorder="1" applyAlignment="1"/>
    <xf numFmtId="168" fontId="133" fillId="0" borderId="0" xfId="1008" applyNumberFormat="1" applyFont="1" applyFill="1" applyBorder="1" applyAlignment="1"/>
    <xf numFmtId="43" fontId="133" fillId="0" borderId="0" xfId="1008" applyNumberFormat="1" applyFont="1" applyFill="1" applyBorder="1" applyAlignment="1"/>
    <xf numFmtId="0" fontId="133" fillId="0" borderId="0" xfId="1008" applyFont="1" applyFill="1" applyBorder="1" applyAlignment="1">
      <alignment horizontal="center"/>
    </xf>
    <xf numFmtId="168" fontId="133" fillId="0" borderId="0" xfId="1107" applyNumberFormat="1" applyFont="1" applyFill="1" applyBorder="1" applyAlignment="1">
      <alignment horizontal="center"/>
    </xf>
    <xf numFmtId="210" fontId="133" fillId="0" borderId="0" xfId="1008" applyNumberFormat="1" applyFont="1" applyFill="1" applyBorder="1" applyAlignment="1">
      <alignment horizontal="center"/>
    </xf>
    <xf numFmtId="43" fontId="133" fillId="0" borderId="0" xfId="1008" applyNumberFormat="1" applyFont="1" applyFill="1" applyBorder="1" applyAlignment="1">
      <alignment horizontal="center"/>
    </xf>
    <xf numFmtId="0" fontId="134" fillId="0" borderId="0" xfId="1008" applyFont="1" applyFill="1"/>
    <xf numFmtId="0" fontId="135" fillId="0" borderId="0" xfId="1008" applyFont="1" applyFill="1" applyBorder="1" applyAlignment="1">
      <alignment horizontal="center"/>
    </xf>
    <xf numFmtId="0" fontId="133" fillId="0" borderId="0" xfId="1008" applyFont="1" applyFill="1" applyBorder="1"/>
    <xf numFmtId="168" fontId="133" fillId="0" borderId="0" xfId="1107" applyNumberFormat="1" applyFont="1" applyFill="1"/>
    <xf numFmtId="0" fontId="133" fillId="57" borderId="60" xfId="1008" applyFont="1" applyFill="1" applyBorder="1" applyAlignment="1">
      <alignment horizontal="center" vertical="center"/>
    </xf>
    <xf numFmtId="0" fontId="133" fillId="57" borderId="64" xfId="1008" applyFont="1" applyFill="1" applyBorder="1" applyAlignment="1">
      <alignment horizontal="center" vertical="center"/>
    </xf>
    <xf numFmtId="0" fontId="129" fillId="0" borderId="11" xfId="1008" applyFont="1" applyFill="1" applyBorder="1" applyAlignment="1">
      <alignment wrapText="1"/>
    </xf>
    <xf numFmtId="0" fontId="129" fillId="0" borderId="67" xfId="1008" applyFont="1" applyFill="1" applyBorder="1" applyAlignment="1">
      <alignment wrapText="1"/>
    </xf>
    <xf numFmtId="168" fontId="129" fillId="0" borderId="14" xfId="1108" applyNumberFormat="1" applyFont="1" applyFill="1" applyBorder="1" applyAlignment="1">
      <alignment vertical="center" wrapText="1"/>
    </xf>
    <xf numFmtId="17" fontId="133" fillId="0" borderId="66" xfId="1108" applyNumberFormat="1" applyFont="1" applyFill="1" applyBorder="1" applyAlignment="1">
      <alignment vertical="center" wrapText="1"/>
    </xf>
    <xf numFmtId="16" fontId="133" fillId="0" borderId="66" xfId="1108" applyNumberFormat="1" applyFont="1" applyFill="1" applyBorder="1" applyAlignment="1">
      <alignment vertical="center" wrapText="1"/>
    </xf>
    <xf numFmtId="0" fontId="133" fillId="0" borderId="11" xfId="1008" applyFont="1" applyFill="1" applyBorder="1"/>
    <xf numFmtId="0" fontId="133" fillId="0" borderId="67" xfId="1008" applyFont="1" applyFill="1" applyBorder="1"/>
    <xf numFmtId="168" fontId="129" fillId="0" borderId="14" xfId="1108" applyNumberFormat="1" applyFont="1" applyFill="1" applyBorder="1" applyAlignment="1"/>
    <xf numFmtId="168" fontId="133" fillId="0" borderId="67" xfId="1108" applyNumberFormat="1" applyFont="1" applyFill="1" applyBorder="1" applyAlignment="1"/>
    <xf numFmtId="168" fontId="133" fillId="0" borderId="14" xfId="1108" applyNumberFormat="1" applyFont="1" applyFill="1" applyBorder="1" applyAlignment="1"/>
    <xf numFmtId="168" fontId="129" fillId="0" borderId="0" xfId="1108" applyNumberFormat="1" applyFont="1" applyFill="1" applyAlignment="1">
      <alignment horizontal="right"/>
    </xf>
    <xf numFmtId="0" fontId="136" fillId="54" borderId="11" xfId="1008" applyFont="1" applyFill="1" applyBorder="1"/>
    <xf numFmtId="0" fontId="137" fillId="54" borderId="67" xfId="1008" applyFont="1" applyFill="1" applyBorder="1"/>
    <xf numFmtId="0" fontId="132" fillId="54" borderId="14" xfId="1008" applyFont="1" applyFill="1" applyBorder="1"/>
    <xf numFmtId="0" fontId="137" fillId="54" borderId="14" xfId="1008" applyFont="1" applyFill="1" applyBorder="1"/>
    <xf numFmtId="0" fontId="137" fillId="54" borderId="11" xfId="1008" applyFont="1" applyFill="1" applyBorder="1" applyAlignment="1">
      <alignment horizontal="left"/>
    </xf>
    <xf numFmtId="168" fontId="137" fillId="54" borderId="67" xfId="1008" applyNumberFormat="1" applyFont="1" applyFill="1" applyBorder="1" applyAlignment="1">
      <alignment horizontal="left"/>
    </xf>
    <xf numFmtId="168" fontId="137" fillId="54" borderId="14" xfId="1008" applyNumberFormat="1" applyFont="1" applyFill="1" applyBorder="1" applyAlignment="1">
      <alignment horizontal="left"/>
    </xf>
    <xf numFmtId="168" fontId="137" fillId="54" borderId="14" xfId="1107" applyNumberFormat="1" applyFont="1" applyFill="1" applyBorder="1"/>
    <xf numFmtId="0" fontId="132" fillId="54" borderId="11" xfId="1008" applyFont="1" applyFill="1" applyBorder="1" applyAlignment="1">
      <alignment horizontal="left"/>
    </xf>
    <xf numFmtId="0" fontId="129" fillId="0" borderId="11" xfId="1008" applyFont="1" applyFill="1" applyBorder="1" applyAlignment="1">
      <alignment horizontal="left"/>
    </xf>
    <xf numFmtId="168" fontId="129" fillId="0" borderId="67" xfId="1008" applyNumberFormat="1" applyFont="1" applyFill="1" applyBorder="1" applyAlignment="1">
      <alignment horizontal="left"/>
    </xf>
    <xf numFmtId="168" fontId="129" fillId="0" borderId="14" xfId="1008" applyNumberFormat="1" applyFont="1" applyFill="1" applyBorder="1" applyAlignment="1">
      <alignment horizontal="left"/>
    </xf>
    <xf numFmtId="168" fontId="129" fillId="0" borderId="67" xfId="1108" quotePrefix="1" applyNumberFormat="1" applyFont="1" applyFill="1" applyBorder="1" applyAlignment="1"/>
    <xf numFmtId="168" fontId="129" fillId="0" borderId="14" xfId="1108" quotePrefix="1" applyNumberFormat="1" applyFont="1" applyFill="1" applyBorder="1" applyAlignment="1"/>
    <xf numFmtId="168" fontId="129" fillId="0" borderId="64" xfId="1108" applyNumberFormat="1" applyFont="1" applyFill="1" applyBorder="1" applyAlignment="1"/>
    <xf numFmtId="168" fontId="129" fillId="0" borderId="70" xfId="1108" applyNumberFormat="1" applyFont="1" applyFill="1" applyBorder="1" applyAlignment="1"/>
    <xf numFmtId="0" fontId="133" fillId="0" borderId="71" xfId="1008" applyFont="1" applyFill="1" applyBorder="1" applyAlignment="1">
      <alignment horizontal="left"/>
    </xf>
    <xf numFmtId="168" fontId="133" fillId="0" borderId="72" xfId="1108" applyNumberFormat="1" applyFont="1" applyFill="1" applyBorder="1" applyAlignment="1"/>
    <xf numFmtId="168" fontId="133" fillId="0" borderId="73" xfId="1108" applyNumberFormat="1" applyFont="1" applyFill="1" applyBorder="1" applyAlignment="1"/>
    <xf numFmtId="168" fontId="133" fillId="0" borderId="74" xfId="1108" applyNumberFormat="1" applyFont="1" applyFill="1" applyBorder="1" applyAlignment="1"/>
    <xf numFmtId="0" fontId="133" fillId="0" borderId="11" xfId="1008" applyFont="1" applyFill="1" applyBorder="1" applyAlignment="1">
      <alignment horizontal="left"/>
    </xf>
    <xf numFmtId="0" fontId="133" fillId="0" borderId="67" xfId="1008" applyFont="1" applyFill="1" applyBorder="1" applyAlignment="1">
      <alignment horizontal="left"/>
    </xf>
    <xf numFmtId="0" fontId="129" fillId="0" borderId="11" xfId="1008" applyFont="1" applyFill="1" applyBorder="1"/>
    <xf numFmtId="0" fontId="129" fillId="0" borderId="67" xfId="1008" applyFont="1" applyFill="1" applyBorder="1"/>
    <xf numFmtId="168" fontId="129" fillId="0" borderId="67" xfId="1108" applyNumberFormat="1" applyFont="1" applyFill="1" applyBorder="1" applyAlignment="1"/>
    <xf numFmtId="168" fontId="133" fillId="0" borderId="75" xfId="1008" applyNumberFormat="1" applyFont="1" applyFill="1" applyBorder="1"/>
    <xf numFmtId="168" fontId="133" fillId="0" borderId="24" xfId="1008" applyNumberFormat="1" applyFont="1" applyFill="1" applyBorder="1"/>
    <xf numFmtId="168" fontId="129" fillId="0" borderId="14" xfId="1108" applyNumberFormat="1" applyFont="1" applyFill="1" applyBorder="1"/>
    <xf numFmtId="168" fontId="129" fillId="0" borderId="67" xfId="1108" applyNumberFormat="1" applyFont="1" applyFill="1" applyBorder="1"/>
    <xf numFmtId="168" fontId="133" fillId="0" borderId="76" xfId="1108" applyNumberFormat="1" applyFont="1" applyFill="1" applyBorder="1" applyAlignment="1"/>
    <xf numFmtId="0" fontId="129" fillId="0" borderId="75" xfId="1008" applyFont="1" applyFill="1" applyBorder="1"/>
    <xf numFmtId="168" fontId="133" fillId="0" borderId="70" xfId="1108" applyNumberFormat="1" applyFont="1" applyFill="1" applyBorder="1" applyAlignment="1"/>
    <xf numFmtId="0" fontId="133" fillId="0" borderId="75" xfId="1008" applyFont="1" applyFill="1" applyBorder="1" applyAlignment="1">
      <alignment horizontal="left"/>
    </xf>
    <xf numFmtId="168" fontId="133" fillId="0" borderId="24" xfId="1108" applyNumberFormat="1" applyFont="1" applyFill="1" applyBorder="1" applyAlignment="1"/>
    <xf numFmtId="168" fontId="133" fillId="0" borderId="75" xfId="1108" applyNumberFormat="1" applyFont="1" applyFill="1" applyBorder="1" applyAlignment="1"/>
    <xf numFmtId="0" fontId="133" fillId="0" borderId="75" xfId="1008" applyFont="1" applyFill="1" applyBorder="1"/>
    <xf numFmtId="0" fontId="133" fillId="0" borderId="76" xfId="1008" applyFont="1" applyFill="1" applyBorder="1"/>
    <xf numFmtId="0" fontId="133" fillId="0" borderId="48" xfId="1008" applyFont="1" applyFill="1" applyBorder="1" applyAlignment="1">
      <alignment horizontal="left"/>
    </xf>
    <xf numFmtId="0" fontId="133" fillId="0" borderId="60" xfId="1008" applyFont="1" applyFill="1" applyBorder="1" applyAlignment="1">
      <alignment horizontal="left"/>
    </xf>
    <xf numFmtId="168" fontId="133" fillId="0" borderId="51" xfId="1108" applyNumberFormat="1" applyFont="1" applyFill="1" applyBorder="1" applyAlignment="1"/>
    <xf numFmtId="168" fontId="133" fillId="0" borderId="77" xfId="1108" applyNumberFormat="1" applyFont="1" applyFill="1" applyBorder="1" applyAlignment="1"/>
    <xf numFmtId="2" fontId="133" fillId="0" borderId="77" xfId="1108" applyNumberFormat="1" applyFont="1" applyFill="1" applyBorder="1" applyAlignment="1"/>
    <xf numFmtId="0" fontId="133" fillId="0" borderId="0" xfId="1108" applyNumberFormat="1" applyFont="1" applyFill="1"/>
    <xf numFmtId="2" fontId="133" fillId="0" borderId="0" xfId="1109" applyNumberFormat="1" applyFont="1" applyFill="1"/>
    <xf numFmtId="168" fontId="133" fillId="0" borderId="0" xfId="1108" applyNumberFormat="1" applyFont="1" applyFill="1"/>
    <xf numFmtId="43" fontId="133" fillId="0" borderId="0" xfId="1108" applyNumberFormat="1" applyFont="1" applyFill="1"/>
    <xf numFmtId="0" fontId="135" fillId="0" borderId="0" xfId="1008" applyFont="1" applyFill="1"/>
    <xf numFmtId="0" fontId="133" fillId="0" borderId="0" xfId="286" applyFont="1" applyFill="1" applyAlignment="1">
      <alignment horizontal="center"/>
    </xf>
    <xf numFmtId="0" fontId="129" fillId="0" borderId="0" xfId="286" applyFont="1" applyFill="1"/>
    <xf numFmtId="168" fontId="129" fillId="0" borderId="0" xfId="286" applyNumberFormat="1" applyFont="1" applyFill="1"/>
    <xf numFmtId="0" fontId="129" fillId="0" borderId="11" xfId="286" applyFont="1" applyFill="1" applyBorder="1"/>
    <xf numFmtId="10" fontId="129" fillId="0" borderId="79" xfId="286" applyNumberFormat="1" applyFont="1" applyFill="1" applyBorder="1" applyAlignment="1">
      <alignment horizontal="center"/>
    </xf>
    <xf numFmtId="10" fontId="133" fillId="0" borderId="80" xfId="1110" applyNumberFormat="1" applyFont="1" applyFill="1" applyBorder="1" applyAlignment="1">
      <alignment horizontal="center"/>
    </xf>
    <xf numFmtId="10" fontId="133" fillId="0" borderId="25" xfId="1110" applyNumberFormat="1" applyFont="1" applyFill="1" applyBorder="1" applyAlignment="1">
      <alignment horizontal="center" vertical="center"/>
    </xf>
    <xf numFmtId="10" fontId="133" fillId="0" borderId="10" xfId="1110" applyNumberFormat="1" applyFont="1" applyFill="1" applyBorder="1" applyAlignment="1">
      <alignment horizontal="center" vertical="center"/>
    </xf>
    <xf numFmtId="10" fontId="133" fillId="0" borderId="10" xfId="1109" applyNumberFormat="1" applyFont="1" applyFill="1" applyBorder="1" applyAlignment="1">
      <alignment horizontal="center" vertical="center"/>
    </xf>
    <xf numFmtId="0" fontId="129" fillId="0" borderId="34" xfId="286" applyFont="1" applyFill="1" applyBorder="1"/>
    <xf numFmtId="168" fontId="129" fillId="0" borderId="81" xfId="286" applyNumberFormat="1" applyFont="1" applyFill="1" applyBorder="1" applyAlignment="1">
      <alignment horizontal="center"/>
    </xf>
    <xf numFmtId="43" fontId="129" fillId="0" borderId="16" xfId="1110" applyNumberFormat="1" applyFont="1" applyFill="1" applyBorder="1" applyAlignment="1">
      <alignment horizontal="center" vertical="center"/>
    </xf>
    <xf numFmtId="10" fontId="133" fillId="0" borderId="0" xfId="1008" applyNumberFormat="1" applyFont="1" applyFill="1"/>
    <xf numFmtId="43" fontId="129" fillId="0" borderId="0" xfId="1008" applyNumberFormat="1" applyFont="1" applyFill="1"/>
    <xf numFmtId="43" fontId="133" fillId="0" borderId="0" xfId="1008" applyNumberFormat="1" applyFont="1" applyFill="1"/>
    <xf numFmtId="9" fontId="133" fillId="0" borderId="0" xfId="45" applyNumberFormat="1" applyFont="1" applyFill="1"/>
    <xf numFmtId="10" fontId="133" fillId="0" borderId="0" xfId="1109" applyNumberFormat="1" applyFont="1" applyFill="1" applyBorder="1" applyAlignment="1">
      <alignment horizontal="center" vertical="center"/>
    </xf>
    <xf numFmtId="0" fontId="135" fillId="0" borderId="0" xfId="286" applyFont="1" applyFill="1" applyBorder="1"/>
    <xf numFmtId="10" fontId="129" fillId="0" borderId="0" xfId="1008" applyNumberFormat="1" applyFont="1" applyFill="1"/>
    <xf numFmtId="209" fontId="129" fillId="0" borderId="0" xfId="45" applyNumberFormat="1" applyFont="1" applyFill="1"/>
    <xf numFmtId="2" fontId="129" fillId="0" borderId="0" xfId="1008" applyNumberFormat="1" applyFont="1" applyFill="1"/>
    <xf numFmtId="0" fontId="129" fillId="0" borderId="0" xfId="1008" applyFont="1" applyFill="1" applyBorder="1"/>
    <xf numFmtId="0" fontId="129" fillId="0" borderId="10" xfId="1008" applyFont="1" applyFill="1" applyBorder="1"/>
    <xf numFmtId="168" fontId="129" fillId="0" borderId="10" xfId="1008" applyNumberFormat="1" applyFont="1" applyFill="1" applyBorder="1"/>
    <xf numFmtId="2" fontId="129" fillId="0" borderId="10" xfId="1008" applyNumberFormat="1" applyFont="1" applyFill="1" applyBorder="1"/>
    <xf numFmtId="168" fontId="129" fillId="0" borderId="10" xfId="1108" applyNumberFormat="1" applyFont="1" applyFill="1" applyBorder="1"/>
    <xf numFmtId="9" fontId="129" fillId="0" borderId="10" xfId="59" applyNumberFormat="1" applyFont="1" applyFill="1" applyBorder="1"/>
    <xf numFmtId="9" fontId="129" fillId="0" borderId="10" xfId="1108" applyNumberFormat="1" applyFont="1" applyFill="1" applyBorder="1"/>
    <xf numFmtId="0" fontId="133" fillId="0" borderId="10" xfId="1008" applyFont="1" applyFill="1" applyBorder="1"/>
    <xf numFmtId="2" fontId="133" fillId="0" borderId="10" xfId="1008" applyNumberFormat="1" applyFont="1" applyFill="1" applyBorder="1"/>
    <xf numFmtId="168" fontId="133" fillId="0" borderId="10" xfId="1008" applyNumberFormat="1" applyFont="1" applyFill="1" applyBorder="1"/>
    <xf numFmtId="0" fontId="129" fillId="0" borderId="10" xfId="1008" applyFont="1" applyFill="1" applyBorder="1" applyAlignment="1">
      <alignment horizontal="center"/>
    </xf>
    <xf numFmtId="43" fontId="129" fillId="0" borderId="10" xfId="1008" applyNumberFormat="1" applyFont="1" applyFill="1" applyBorder="1" applyAlignment="1">
      <alignment horizontal="center"/>
    </xf>
    <xf numFmtId="9" fontId="129" fillId="0" borderId="10" xfId="59" applyFont="1" applyFill="1" applyBorder="1"/>
    <xf numFmtId="0" fontId="133" fillId="0" borderId="26" xfId="1008" applyFont="1" applyFill="1" applyBorder="1"/>
    <xf numFmtId="2" fontId="133" fillId="0" borderId="26" xfId="1008" applyNumberFormat="1" applyFont="1" applyFill="1" applyBorder="1"/>
    <xf numFmtId="168" fontId="133" fillId="0" borderId="26" xfId="1008" applyNumberFormat="1" applyFont="1" applyFill="1" applyBorder="1"/>
    <xf numFmtId="168" fontId="133" fillId="0" borderId="26" xfId="1108" applyNumberFormat="1" applyFont="1" applyFill="1" applyBorder="1"/>
    <xf numFmtId="2" fontId="133" fillId="0" borderId="0" xfId="1008" applyNumberFormat="1" applyFont="1" applyFill="1" applyBorder="1"/>
    <xf numFmtId="168" fontId="133" fillId="0" borderId="0" xfId="1008" applyNumberFormat="1" applyFont="1" applyFill="1" applyBorder="1"/>
    <xf numFmtId="168" fontId="133" fillId="0" borderId="0" xfId="1108" applyNumberFormat="1" applyFont="1" applyFill="1" applyBorder="1"/>
    <xf numFmtId="0" fontId="129" fillId="0" borderId="0" xfId="1008" applyFont="1"/>
    <xf numFmtId="0" fontId="128" fillId="57" borderId="10" xfId="1008" applyFont="1" applyFill="1" applyBorder="1" applyAlignment="1">
      <alignment horizontal="left" vertical="top"/>
    </xf>
    <xf numFmtId="0" fontId="128" fillId="57" borderId="10" xfId="1008" applyFont="1" applyFill="1" applyBorder="1" applyAlignment="1">
      <alignment horizontal="right" vertical="top"/>
    </xf>
    <xf numFmtId="0" fontId="128" fillId="57" borderId="10" xfId="1008" applyFont="1" applyFill="1" applyBorder="1" applyAlignment="1">
      <alignment horizontal="left" vertical="top" wrapText="1"/>
    </xf>
    <xf numFmtId="0" fontId="133" fillId="57" borderId="10" xfId="1008" applyFont="1" applyFill="1" applyBorder="1" applyAlignment="1">
      <alignment vertical="top"/>
    </xf>
    <xf numFmtId="0" fontId="128" fillId="57" borderId="10" xfId="1008" applyFont="1" applyFill="1" applyBorder="1" applyAlignment="1">
      <alignment vertical="center"/>
    </xf>
    <xf numFmtId="170" fontId="128" fillId="57" borderId="10" xfId="1108" applyNumberFormat="1" applyFont="1" applyFill="1" applyBorder="1" applyAlignment="1">
      <alignment vertical="center"/>
    </xf>
    <xf numFmtId="0" fontId="129" fillId="0" borderId="0" xfId="1008" applyNumberFormat="1" applyFont="1" applyFill="1"/>
    <xf numFmtId="0" fontId="133" fillId="57" borderId="10" xfId="1008" applyFont="1" applyFill="1" applyBorder="1" applyAlignment="1">
      <alignment horizontal="center" wrapText="1"/>
    </xf>
    <xf numFmtId="0" fontId="129" fillId="0" borderId="10" xfId="1008" applyFont="1" applyBorder="1"/>
    <xf numFmtId="168" fontId="129" fillId="0" borderId="10" xfId="1108" applyNumberFormat="1" applyFont="1" applyBorder="1"/>
    <xf numFmtId="10" fontId="129" fillId="0" borderId="10" xfId="1109" applyNumberFormat="1" applyFont="1" applyBorder="1"/>
    <xf numFmtId="0" fontId="128" fillId="57" borderId="10" xfId="1008" applyFont="1" applyFill="1" applyBorder="1"/>
    <xf numFmtId="170" fontId="128" fillId="57" borderId="10" xfId="1008" applyNumberFormat="1" applyFont="1" applyFill="1" applyBorder="1"/>
    <xf numFmtId="10" fontId="133" fillId="57" borderId="10" xfId="1008" applyNumberFormat="1" applyFont="1" applyFill="1" applyBorder="1"/>
    <xf numFmtId="0" fontId="135" fillId="0" borderId="0" xfId="1008" applyFont="1"/>
    <xf numFmtId="43" fontId="129" fillId="0" borderId="0" xfId="1008" applyNumberFormat="1" applyFont="1"/>
    <xf numFmtId="0" fontId="129" fillId="0" borderId="10" xfId="1008" applyFont="1" applyFill="1" applyBorder="1" applyAlignment="1">
      <alignment wrapText="1"/>
    </xf>
    <xf numFmtId="171" fontId="129" fillId="0" borderId="10" xfId="1108" applyNumberFormat="1" applyFont="1" applyFill="1" applyBorder="1" applyAlignment="1">
      <alignment wrapText="1"/>
    </xf>
    <xf numFmtId="171" fontId="129" fillId="0" borderId="10" xfId="1108" applyNumberFormat="1" applyFont="1" applyFill="1" applyBorder="1"/>
    <xf numFmtId="171" fontId="129" fillId="0" borderId="10" xfId="1008" applyNumberFormat="1" applyFont="1" applyFill="1" applyBorder="1" applyAlignment="1">
      <alignment horizontal="center"/>
    </xf>
    <xf numFmtId="168" fontId="129" fillId="0" borderId="10" xfId="1108" applyNumberFormat="1" applyFont="1" applyFill="1" applyBorder="1" applyAlignment="1">
      <alignment horizontal="left"/>
    </xf>
    <xf numFmtId="170" fontId="133" fillId="0" borderId="0" xfId="1008" applyNumberFormat="1" applyFont="1" applyFill="1"/>
    <xf numFmtId="171" fontId="128" fillId="57" borderId="10" xfId="1108" applyNumberFormat="1" applyFont="1" applyFill="1" applyBorder="1"/>
    <xf numFmtId="168" fontId="128" fillId="57" borderId="10" xfId="1108" applyNumberFormat="1" applyFont="1" applyFill="1" applyBorder="1"/>
    <xf numFmtId="171" fontId="129" fillId="0" borderId="0" xfId="1008" applyNumberFormat="1" applyFont="1" applyFill="1" applyAlignment="1">
      <alignment horizontal="center"/>
    </xf>
    <xf numFmtId="170" fontId="129" fillId="0" borderId="0" xfId="1008" applyNumberFormat="1" applyFont="1" applyFill="1"/>
    <xf numFmtId="170" fontId="128" fillId="0" borderId="0" xfId="1008" applyNumberFormat="1" applyFont="1" applyFill="1" applyBorder="1"/>
    <xf numFmtId="171" fontId="128" fillId="0" borderId="0" xfId="1108" applyNumberFormat="1" applyFont="1" applyFill="1" applyBorder="1"/>
    <xf numFmtId="168" fontId="128" fillId="0" borderId="0" xfId="1108" applyNumberFormat="1" applyFont="1" applyFill="1" applyBorder="1"/>
    <xf numFmtId="171" fontId="133" fillId="57" borderId="10" xfId="1008" applyNumberFormat="1" applyFont="1" applyFill="1" applyBorder="1" applyAlignment="1">
      <alignment horizontal="center" wrapText="1"/>
    </xf>
    <xf numFmtId="0" fontId="129" fillId="0" borderId="0" xfId="1008" applyFont="1" applyBorder="1"/>
    <xf numFmtId="171" fontId="129" fillId="0" borderId="0" xfId="1008" applyNumberFormat="1" applyFont="1" applyBorder="1"/>
    <xf numFmtId="0" fontId="135" fillId="0" borderId="0" xfId="1008" applyFont="1" applyFill="1" applyBorder="1"/>
    <xf numFmtId="168" fontId="129" fillId="0" borderId="0" xfId="1008" applyNumberFormat="1" applyFont="1" applyFill="1" applyBorder="1"/>
    <xf numFmtId="168" fontId="129" fillId="0" borderId="0" xfId="1107" applyNumberFormat="1" applyFont="1" applyFill="1" applyBorder="1"/>
    <xf numFmtId="0" fontId="129" fillId="0" borderId="10" xfId="1008" applyFont="1" applyBorder="1" applyAlignment="1">
      <alignment vertical="top"/>
    </xf>
    <xf numFmtId="171" fontId="129" fillId="0" borderId="10" xfId="1110" applyNumberFormat="1" applyFont="1" applyBorder="1" applyAlignment="1">
      <alignment vertical="top"/>
    </xf>
    <xf numFmtId="171" fontId="133" fillId="0" borderId="0" xfId="1107" applyNumberFormat="1" applyFont="1" applyFill="1"/>
    <xf numFmtId="171" fontId="129" fillId="0" borderId="10" xfId="1110" applyNumberFormat="1" applyFont="1" applyFill="1" applyBorder="1" applyAlignment="1">
      <alignment vertical="top"/>
    </xf>
    <xf numFmtId="0" fontId="133" fillId="0" borderId="10" xfId="1008" applyFont="1" applyBorder="1" applyAlignment="1">
      <alignment vertical="top"/>
    </xf>
    <xf numFmtId="171" fontId="133" fillId="0" borderId="10" xfId="1110" applyNumberFormat="1" applyFont="1" applyBorder="1" applyAlignment="1">
      <alignment vertical="top"/>
    </xf>
    <xf numFmtId="0" fontId="129" fillId="0" borderId="10" xfId="1008" applyFont="1" applyFill="1" applyBorder="1" applyAlignment="1">
      <alignment vertical="top"/>
    </xf>
    <xf numFmtId="171" fontId="133" fillId="0" borderId="0" xfId="1008" applyNumberFormat="1" applyFont="1" applyFill="1"/>
    <xf numFmtId="168" fontId="129" fillId="0" borderId="10" xfId="1110" applyNumberFormat="1" applyFont="1" applyBorder="1" applyAlignment="1">
      <alignment vertical="top"/>
    </xf>
    <xf numFmtId="168" fontId="133" fillId="0" borderId="10" xfId="1110" applyNumberFormat="1" applyFont="1" applyBorder="1" applyAlignment="1">
      <alignment vertical="top"/>
    </xf>
    <xf numFmtId="168" fontId="129" fillId="0" borderId="10" xfId="1110" applyNumberFormat="1" applyFont="1" applyFill="1" applyBorder="1" applyAlignment="1">
      <alignment vertical="top"/>
    </xf>
    <xf numFmtId="168" fontId="128" fillId="57" borderId="10" xfId="1110" applyNumberFormat="1" applyFont="1" applyFill="1" applyBorder="1" applyAlignment="1">
      <alignment vertical="top"/>
    </xf>
    <xf numFmtId="168" fontId="129" fillId="0" borderId="10" xfId="1110" applyNumberFormat="1" applyFont="1" applyFill="1" applyBorder="1"/>
    <xf numFmtId="0" fontId="136" fillId="57" borderId="10" xfId="1008" applyFont="1" applyFill="1" applyBorder="1" applyAlignment="1">
      <alignment vertical="top"/>
    </xf>
    <xf numFmtId="10" fontId="138" fillId="57" borderId="10" xfId="59" applyNumberFormat="1" applyFont="1" applyFill="1" applyBorder="1" applyAlignment="1">
      <alignment vertical="top"/>
    </xf>
    <xf numFmtId="168" fontId="128" fillId="0" borderId="0" xfId="1108" applyNumberFormat="1" applyFont="1" applyFill="1" applyBorder="1" applyAlignment="1">
      <alignment horizontal="left" vertical="center" wrapText="1"/>
    </xf>
    <xf numFmtId="0" fontId="8" fillId="0" borderId="0" xfId="1008" applyFont="1" applyBorder="1" applyAlignment="1">
      <alignment horizontal="left" vertical="center" wrapText="1"/>
    </xf>
    <xf numFmtId="168" fontId="128" fillId="0" borderId="0" xfId="1108" applyNumberFormat="1" applyFont="1" applyFill="1" applyBorder="1" applyAlignment="1">
      <alignment horizontal="left" vertical="top" wrapText="1"/>
    </xf>
    <xf numFmtId="0" fontId="129" fillId="0" borderId="0" xfId="1111" applyFont="1" applyBorder="1" applyAlignment="1">
      <alignment vertical="top" wrapText="1"/>
    </xf>
    <xf numFmtId="10" fontId="133" fillId="0" borderId="0" xfId="1008" applyNumberFormat="1" applyFont="1"/>
    <xf numFmtId="0" fontId="133" fillId="0" borderId="10" xfId="1008" applyFont="1" applyBorder="1" applyAlignment="1">
      <alignment horizontal="center" vertical="center"/>
    </xf>
    <xf numFmtId="0" fontId="133" fillId="0" borderId="17" xfId="1008" applyFont="1" applyBorder="1" applyAlignment="1">
      <alignment horizontal="center" vertical="center"/>
    </xf>
    <xf numFmtId="0" fontId="129" fillId="0" borderId="22" xfId="1008" applyFont="1" applyFill="1" applyBorder="1" applyAlignment="1">
      <alignment horizontal="center" vertical="center"/>
    </xf>
    <xf numFmtId="17" fontId="129" fillId="57" borderId="10" xfId="1008" applyNumberFormat="1" applyFont="1" applyFill="1" applyBorder="1"/>
    <xf numFmtId="168" fontId="129" fillId="57" borderId="10" xfId="1008" applyNumberFormat="1" applyFont="1" applyFill="1" applyBorder="1"/>
    <xf numFmtId="168" fontId="129" fillId="57" borderId="10" xfId="1112" applyNumberFormat="1" applyFont="1" applyFill="1" applyBorder="1"/>
    <xf numFmtId="10" fontId="129" fillId="57" borderId="10" xfId="1008" applyNumberFormat="1" applyFont="1" applyFill="1" applyBorder="1"/>
    <xf numFmtId="17" fontId="129" fillId="0" borderId="10" xfId="1008" applyNumberFormat="1" applyFont="1" applyFill="1" applyBorder="1"/>
    <xf numFmtId="17" fontId="129" fillId="57" borderId="22" xfId="1008" applyNumberFormat="1" applyFont="1" applyFill="1" applyBorder="1"/>
    <xf numFmtId="168" fontId="129" fillId="57" borderId="22" xfId="1008" applyNumberFormat="1" applyFont="1" applyFill="1" applyBorder="1"/>
    <xf numFmtId="10" fontId="129" fillId="57" borderId="22" xfId="1008" applyNumberFormat="1" applyFont="1" applyFill="1" applyBorder="1"/>
    <xf numFmtId="0" fontId="129" fillId="0" borderId="10" xfId="1008" applyFont="1" applyFill="1" applyBorder="1" applyAlignment="1">
      <alignment horizontal="center" vertical="center"/>
    </xf>
    <xf numFmtId="168" fontId="129" fillId="0" borderId="0" xfId="1112" applyNumberFormat="1" applyFont="1"/>
    <xf numFmtId="168" fontId="133" fillId="57" borderId="10" xfId="1008" applyNumberFormat="1" applyFont="1" applyFill="1" applyBorder="1"/>
    <xf numFmtId="0" fontId="129" fillId="57" borderId="10" xfId="1008" applyFont="1" applyFill="1" applyBorder="1"/>
    <xf numFmtId="17" fontId="129" fillId="58" borderId="10" xfId="1008" applyNumberFormat="1" applyFont="1" applyFill="1" applyBorder="1"/>
    <xf numFmtId="168" fontId="129" fillId="58" borderId="10" xfId="1008" applyNumberFormat="1" applyFont="1" applyFill="1" applyBorder="1"/>
    <xf numFmtId="0" fontId="129" fillId="58" borderId="10" xfId="1008" applyFont="1" applyFill="1" applyBorder="1"/>
    <xf numFmtId="43" fontId="129" fillId="58" borderId="10" xfId="1008" applyNumberFormat="1" applyFont="1" applyFill="1" applyBorder="1"/>
    <xf numFmtId="0" fontId="133" fillId="0" borderId="10" xfId="1008" applyFont="1" applyBorder="1"/>
    <xf numFmtId="2" fontId="133" fillId="0" borderId="10" xfId="1008" applyNumberFormat="1" applyFont="1" applyBorder="1"/>
    <xf numFmtId="168" fontId="133" fillId="0" borderId="10" xfId="1008" applyNumberFormat="1" applyFont="1" applyBorder="1"/>
    <xf numFmtId="0" fontId="133" fillId="0" borderId="0" xfId="1008" applyFont="1"/>
    <xf numFmtId="168" fontId="129" fillId="0" borderId="0" xfId="371" applyNumberFormat="1" applyFont="1" applyFill="1" applyAlignment="1">
      <alignment horizontal="center" wrapText="1"/>
    </xf>
    <xf numFmtId="0" fontId="129" fillId="0" borderId="0" xfId="0" applyFont="1"/>
    <xf numFmtId="168" fontId="133" fillId="0" borderId="0" xfId="371" applyNumberFormat="1" applyFont="1" applyFill="1" applyBorder="1" applyAlignment="1">
      <alignment wrapText="1"/>
    </xf>
    <xf numFmtId="168" fontId="129" fillId="0" borderId="21" xfId="371" applyNumberFormat="1" applyFont="1" applyFill="1" applyBorder="1" applyAlignment="1">
      <alignment wrapText="1"/>
    </xf>
    <xf numFmtId="168" fontId="129" fillId="0" borderId="0" xfId="371" applyNumberFormat="1" applyFont="1" applyFill="1" applyBorder="1" applyAlignment="1">
      <alignment horizontal="left" vertical="center" wrapText="1"/>
    </xf>
    <xf numFmtId="168" fontId="129" fillId="0" borderId="0" xfId="371" applyNumberFormat="1" applyFont="1" applyFill="1" applyBorder="1" applyAlignment="1">
      <alignment horizontal="center" vertical="center" wrapText="1"/>
    </xf>
    <xf numFmtId="168" fontId="129" fillId="0" borderId="0" xfId="371" applyNumberFormat="1" applyFont="1" applyFill="1" applyBorder="1" applyAlignment="1">
      <alignment vertical="top" wrapText="1"/>
    </xf>
    <xf numFmtId="168" fontId="133" fillId="0" borderId="10" xfId="371" applyNumberFormat="1" applyFont="1" applyFill="1" applyBorder="1" applyAlignment="1">
      <alignment horizontal="center" vertical="center" wrapText="1"/>
    </xf>
    <xf numFmtId="168" fontId="129" fillId="0" borderId="10" xfId="371" applyNumberFormat="1" applyFont="1" applyFill="1" applyBorder="1" applyAlignment="1">
      <alignment horizontal="center" vertical="top" wrapText="1"/>
    </xf>
    <xf numFmtId="171" fontId="129" fillId="0" borderId="10" xfId="371" applyNumberFormat="1" applyFont="1" applyFill="1" applyBorder="1" applyAlignment="1">
      <alignment horizontal="right" vertical="top" wrapText="1"/>
    </xf>
    <xf numFmtId="168" fontId="129" fillId="0" borderId="10" xfId="371" applyNumberFormat="1" applyFont="1" applyFill="1" applyBorder="1" applyAlignment="1">
      <alignment horizontal="right" vertical="top" wrapText="1"/>
    </xf>
    <xf numFmtId="171" fontId="129" fillId="0" borderId="0" xfId="0" applyNumberFormat="1" applyFont="1"/>
    <xf numFmtId="168" fontId="133" fillId="0" borderId="10" xfId="371" applyNumberFormat="1" applyFont="1" applyFill="1" applyBorder="1" applyAlignment="1">
      <alignment horizontal="center" vertical="top" wrapText="1"/>
    </xf>
    <xf numFmtId="0" fontId="133" fillId="0" borderId="10" xfId="371" applyNumberFormat="1" applyFont="1" applyFill="1" applyBorder="1" applyAlignment="1">
      <alignment horizontal="center" vertical="top" wrapText="1"/>
    </xf>
    <xf numFmtId="168" fontId="133" fillId="0" borderId="10" xfId="371" applyNumberFormat="1" applyFont="1" applyFill="1" applyBorder="1" applyAlignment="1">
      <alignment horizontal="right" vertical="top" wrapText="1"/>
    </xf>
    <xf numFmtId="171" fontId="133" fillId="0" borderId="10" xfId="371" applyNumberFormat="1" applyFont="1" applyFill="1" applyBorder="1" applyAlignment="1">
      <alignment horizontal="right" vertical="top" wrapText="1"/>
    </xf>
    <xf numFmtId="171" fontId="133" fillId="0" borderId="16" xfId="371" applyNumberFormat="1" applyFont="1" applyFill="1" applyBorder="1" applyAlignment="1">
      <alignment horizontal="right" vertical="top" wrapText="1"/>
    </xf>
    <xf numFmtId="168" fontId="133" fillId="0" borderId="19" xfId="371" applyNumberFormat="1" applyFont="1" applyFill="1" applyBorder="1" applyAlignment="1">
      <alignment vertical="top" wrapText="1"/>
    </xf>
    <xf numFmtId="168" fontId="129" fillId="0" borderId="0" xfId="371" applyNumberFormat="1" applyFont="1" applyFill="1" applyBorder="1" applyAlignment="1">
      <alignment horizontal="center" vertical="top" wrapText="1"/>
    </xf>
    <xf numFmtId="168" fontId="133" fillId="0" borderId="0" xfId="371" applyNumberFormat="1" applyFont="1" applyFill="1" applyBorder="1" applyAlignment="1">
      <alignment horizontal="center" vertical="top" wrapText="1"/>
    </xf>
    <xf numFmtId="168" fontId="133" fillId="0" borderId="0" xfId="371" applyNumberFormat="1" applyFont="1" applyFill="1" applyBorder="1" applyAlignment="1">
      <alignment horizontal="right" vertical="top" wrapText="1"/>
    </xf>
    <xf numFmtId="168" fontId="133" fillId="0" borderId="0" xfId="371" applyNumberFormat="1" applyFont="1" applyFill="1" applyBorder="1" applyAlignment="1">
      <alignment horizontal="left" vertical="top" wrapText="1"/>
    </xf>
    <xf numFmtId="168" fontId="133" fillId="0" borderId="10" xfId="371" applyNumberFormat="1" applyFont="1" applyFill="1" applyBorder="1" applyAlignment="1">
      <alignment horizontal="center" vertical="center"/>
    </xf>
    <xf numFmtId="168" fontId="133" fillId="0" borderId="19" xfId="371" applyNumberFormat="1" applyFont="1" applyFill="1" applyBorder="1" applyAlignment="1">
      <alignment horizontal="center" vertical="center" wrapText="1"/>
    </xf>
    <xf numFmtId="17" fontId="129" fillId="0" borderId="10" xfId="371" applyNumberFormat="1" applyFont="1" applyFill="1" applyBorder="1" applyAlignment="1">
      <alignment horizontal="left" vertical="top" wrapText="1"/>
    </xf>
    <xf numFmtId="168" fontId="129" fillId="0" borderId="10" xfId="371" applyNumberFormat="1" applyFont="1" applyFill="1" applyBorder="1" applyAlignment="1">
      <alignment horizontal="center" vertical="center" wrapText="1"/>
    </xf>
    <xf numFmtId="168" fontId="129" fillId="0" borderId="10" xfId="371" applyNumberFormat="1" applyFont="1" applyFill="1" applyBorder="1" applyAlignment="1">
      <alignment horizontal="right" vertical="center" wrapText="1"/>
    </xf>
    <xf numFmtId="10" fontId="129" fillId="0" borderId="0" xfId="1070" applyNumberFormat="1" applyFont="1"/>
    <xf numFmtId="206" fontId="129" fillId="0" borderId="0" xfId="371" applyNumberFormat="1" applyFont="1"/>
    <xf numFmtId="168" fontId="129" fillId="0" borderId="10" xfId="371" applyNumberFormat="1" applyFont="1" applyFill="1" applyBorder="1" applyAlignment="1">
      <alignment horizontal="left" vertical="top" wrapText="1"/>
    </xf>
    <xf numFmtId="168" fontId="139" fillId="0" borderId="10" xfId="371" applyNumberFormat="1" applyFont="1" applyFill="1" applyBorder="1" applyAlignment="1">
      <alignment vertical="center" wrapText="1"/>
    </xf>
    <xf numFmtId="170" fontId="129" fillId="0" borderId="0" xfId="0" applyNumberFormat="1" applyFont="1"/>
    <xf numFmtId="10" fontId="133" fillId="0" borderId="19" xfId="1070" applyNumberFormat="1" applyFont="1" applyFill="1" applyBorder="1" applyAlignment="1">
      <alignment horizontal="center" vertical="top" wrapText="1"/>
    </xf>
    <xf numFmtId="168" fontId="133" fillId="0" borderId="10" xfId="371" applyFont="1" applyFill="1" applyBorder="1" applyAlignment="1">
      <alignment horizontal="right" vertical="top" wrapText="1"/>
    </xf>
    <xf numFmtId="168" fontId="133" fillId="0" borderId="19" xfId="371" applyFont="1" applyFill="1" applyBorder="1" applyAlignment="1">
      <alignment horizontal="right" vertical="top" wrapText="1"/>
    </xf>
    <xf numFmtId="168" fontId="133" fillId="0" borderId="10" xfId="371" applyNumberFormat="1" applyFont="1" applyFill="1" applyBorder="1" applyAlignment="1">
      <alignment vertical="center" wrapText="1"/>
    </xf>
    <xf numFmtId="171" fontId="133" fillId="0" borderId="10" xfId="371" applyNumberFormat="1" applyFont="1" applyFill="1" applyBorder="1" applyAlignment="1">
      <alignment vertical="center" wrapText="1"/>
    </xf>
    <xf numFmtId="204" fontId="129" fillId="0" borderId="0" xfId="371" applyNumberFormat="1" applyFont="1"/>
    <xf numFmtId="168" fontId="133" fillId="0" borderId="26" xfId="371" applyNumberFormat="1" applyFont="1" applyFill="1" applyBorder="1" applyAlignment="1">
      <alignment horizontal="left" vertical="center" wrapText="1"/>
    </xf>
    <xf numFmtId="168" fontId="133" fillId="0" borderId="30" xfId="371" applyNumberFormat="1" applyFont="1" applyFill="1" applyBorder="1" applyAlignment="1">
      <alignment horizontal="left" vertical="center" wrapText="1"/>
    </xf>
    <xf numFmtId="168" fontId="133" fillId="0" borderId="16" xfId="371" applyNumberFormat="1" applyFont="1" applyFill="1" applyBorder="1" applyAlignment="1">
      <alignment horizontal="center" vertical="top" wrapText="1"/>
    </xf>
    <xf numFmtId="10" fontId="133" fillId="0" borderId="16" xfId="371" applyNumberFormat="1" applyFont="1" applyFill="1" applyBorder="1" applyAlignment="1">
      <alignment vertical="top" wrapText="1"/>
    </xf>
    <xf numFmtId="168" fontId="133" fillId="0" borderId="20" xfId="1070" applyNumberFormat="1" applyFont="1" applyFill="1" applyBorder="1" applyAlignment="1">
      <alignment vertical="top" wrapText="1"/>
    </xf>
    <xf numFmtId="168" fontId="133" fillId="0" borderId="0" xfId="371" applyNumberFormat="1" applyFont="1" applyFill="1" applyBorder="1" applyAlignment="1">
      <alignment vertical="top" wrapText="1"/>
    </xf>
    <xf numFmtId="10" fontId="133" fillId="0" borderId="0" xfId="1070" applyNumberFormat="1" applyFont="1" applyFill="1" applyBorder="1" applyAlignment="1">
      <alignment vertical="top" wrapText="1"/>
    </xf>
    <xf numFmtId="168" fontId="129" fillId="0" borderId="0" xfId="0" applyNumberFormat="1" applyFont="1"/>
    <xf numFmtId="0" fontId="129" fillId="24" borderId="0" xfId="0" applyFont="1" applyFill="1" applyBorder="1" applyAlignment="1">
      <alignment vertical="top"/>
    </xf>
    <xf numFmtId="0" fontId="133" fillId="0" borderId="0" xfId="0" applyFont="1" applyFill="1" applyBorder="1" applyAlignment="1">
      <alignment vertical="top"/>
    </xf>
    <xf numFmtId="0" fontId="129" fillId="0" borderId="0" xfId="0" applyFont="1" applyFill="1" applyBorder="1" applyAlignment="1">
      <alignment vertical="top"/>
    </xf>
    <xf numFmtId="0" fontId="129" fillId="24" borderId="10" xfId="0" applyFont="1" applyFill="1" applyBorder="1" applyAlignment="1">
      <alignment vertical="top"/>
    </xf>
    <xf numFmtId="0" fontId="129" fillId="0" borderId="10" xfId="0" applyFont="1" applyFill="1" applyBorder="1" applyAlignment="1">
      <alignment horizontal="center" vertical="top"/>
    </xf>
    <xf numFmtId="0" fontId="133" fillId="0" borderId="10" xfId="0" applyFont="1" applyFill="1" applyBorder="1" applyAlignment="1">
      <alignment vertical="top"/>
    </xf>
    <xf numFmtId="0" fontId="129" fillId="0" borderId="10" xfId="0" applyFont="1" applyFill="1" applyBorder="1" applyAlignment="1">
      <alignment horizontal="justify" vertical="top"/>
    </xf>
    <xf numFmtId="0" fontId="129" fillId="0" borderId="10" xfId="0" applyFont="1" applyBorder="1" applyAlignment="1">
      <alignment horizontal="center" vertical="top" wrapText="1"/>
    </xf>
    <xf numFmtId="0" fontId="129" fillId="55" borderId="10" xfId="0" applyFont="1" applyFill="1" applyBorder="1" applyAlignment="1">
      <alignment horizontal="center" vertical="top" wrapText="1"/>
    </xf>
    <xf numFmtId="168" fontId="129" fillId="0" borderId="10" xfId="28" applyFont="1" applyFill="1" applyBorder="1" applyAlignment="1">
      <alignment horizontal="center" vertical="top"/>
    </xf>
    <xf numFmtId="168" fontId="129" fillId="0" borderId="10" xfId="0" applyNumberFormat="1" applyFont="1" applyFill="1" applyBorder="1" applyAlignment="1">
      <alignment vertical="top"/>
    </xf>
    <xf numFmtId="168" fontId="129" fillId="0" borderId="10" xfId="45" applyNumberFormat="1" applyFont="1" applyFill="1" applyBorder="1" applyAlignment="1">
      <alignment horizontal="center" vertical="top"/>
    </xf>
    <xf numFmtId="168" fontId="133" fillId="0" borderId="10" xfId="28" applyFont="1" applyFill="1" applyBorder="1" applyAlignment="1">
      <alignment vertical="top"/>
    </xf>
    <xf numFmtId="168" fontId="129" fillId="0" borderId="10" xfId="28" applyFont="1" applyFill="1" applyBorder="1" applyAlignment="1">
      <alignment horizontal="right" vertical="top"/>
    </xf>
    <xf numFmtId="168" fontId="129" fillId="0" borderId="10" xfId="0" applyNumberFormat="1" applyFont="1" applyFill="1" applyBorder="1" applyAlignment="1">
      <alignment horizontal="center" vertical="top"/>
    </xf>
    <xf numFmtId="0" fontId="129" fillId="0" borderId="10" xfId="0" applyFont="1" applyFill="1" applyBorder="1" applyAlignment="1">
      <alignment vertical="top"/>
    </xf>
    <xf numFmtId="3" fontId="129" fillId="0" borderId="10" xfId="0" applyNumberFormat="1" applyFont="1" applyBorder="1" applyAlignment="1">
      <alignment horizontal="center" vertical="top"/>
    </xf>
    <xf numFmtId="1" fontId="129" fillId="0" borderId="10" xfId="28" applyNumberFormat="1" applyFont="1" applyFill="1" applyBorder="1" applyAlignment="1">
      <alignment horizontal="center" vertical="top"/>
    </xf>
    <xf numFmtId="1" fontId="129" fillId="0" borderId="10" xfId="0" applyNumberFormat="1" applyFont="1" applyFill="1" applyBorder="1" applyAlignment="1">
      <alignment horizontal="center" vertical="top"/>
    </xf>
    <xf numFmtId="0" fontId="129" fillId="0" borderId="10" xfId="0" applyFont="1" applyBorder="1" applyAlignment="1">
      <alignment horizontal="center" vertical="top"/>
    </xf>
    <xf numFmtId="0" fontId="129" fillId="0" borderId="10" xfId="28" applyNumberFormat="1" applyFont="1" applyFill="1" applyBorder="1" applyAlignment="1">
      <alignment horizontal="center" vertical="top"/>
    </xf>
    <xf numFmtId="0" fontId="129" fillId="0" borderId="10" xfId="0" applyNumberFormat="1" applyFont="1" applyFill="1" applyBorder="1" applyAlignment="1">
      <alignment horizontal="center" vertical="top"/>
    </xf>
    <xf numFmtId="10" fontId="129" fillId="0" borderId="10" xfId="0" applyNumberFormat="1" applyFont="1" applyBorder="1" applyAlignment="1">
      <alignment horizontal="center" vertical="top" wrapText="1"/>
    </xf>
    <xf numFmtId="10" fontId="129" fillId="0" borderId="10" xfId="0" applyNumberFormat="1" applyFont="1" applyBorder="1" applyAlignment="1">
      <alignment horizontal="center" vertical="top"/>
    </xf>
    <xf numFmtId="9" fontId="129" fillId="0" borderId="10" xfId="0" applyNumberFormat="1" applyFont="1" applyBorder="1" applyAlignment="1">
      <alignment horizontal="center" vertical="top"/>
    </xf>
    <xf numFmtId="9" fontId="129" fillId="0" borderId="10" xfId="0" applyNumberFormat="1" applyFont="1" applyFill="1" applyBorder="1" applyAlignment="1">
      <alignment horizontal="center" vertical="top"/>
    </xf>
    <xf numFmtId="9" fontId="129" fillId="0" borderId="10" xfId="0" applyNumberFormat="1" applyFont="1" applyFill="1" applyBorder="1" applyAlignment="1">
      <alignment horizontal="right" vertical="top"/>
    </xf>
    <xf numFmtId="0" fontId="133" fillId="24" borderId="10" xfId="0" applyFont="1" applyFill="1" applyBorder="1" applyAlignment="1">
      <alignment vertical="top"/>
    </xf>
    <xf numFmtId="0" fontId="129" fillId="0" borderId="0" xfId="0" applyFont="1" applyFill="1"/>
    <xf numFmtId="0" fontId="129" fillId="0" borderId="10" xfId="0" applyFont="1" applyFill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/>
    </xf>
    <xf numFmtId="0" fontId="140" fillId="0" borderId="10" xfId="0" applyFont="1" applyFill="1" applyBorder="1" applyAlignment="1">
      <alignment horizontal="center" vertical="center" wrapText="1"/>
    </xf>
    <xf numFmtId="3" fontId="129" fillId="0" borderId="10" xfId="0" applyNumberFormat="1" applyFont="1" applyFill="1" applyBorder="1" applyAlignment="1">
      <alignment horizontal="center" vertical="center" wrapText="1"/>
    </xf>
    <xf numFmtId="0" fontId="140" fillId="0" borderId="10" xfId="0" applyFont="1" applyFill="1" applyBorder="1" applyAlignment="1">
      <alignment horizontal="center" vertical="center"/>
    </xf>
    <xf numFmtId="0" fontId="8" fillId="0" borderId="0" xfId="70" applyFont="1"/>
    <xf numFmtId="2" fontId="133" fillId="0" borderId="0" xfId="70" applyNumberFormat="1" applyFont="1" applyAlignment="1">
      <alignment vertical="top" wrapText="1"/>
    </xf>
    <xf numFmtId="2" fontId="129" fillId="0" borderId="0" xfId="70" applyNumberFormat="1" applyFont="1" applyAlignment="1">
      <alignment vertical="top" wrapText="1"/>
    </xf>
    <xf numFmtId="2" fontId="129" fillId="0" borderId="0" xfId="70" applyNumberFormat="1" applyFont="1" applyBorder="1" applyAlignment="1">
      <alignment horizontal="right" vertical="top" wrapText="1"/>
    </xf>
    <xf numFmtId="0" fontId="8" fillId="0" borderId="0" xfId="70" applyFont="1" applyFill="1"/>
    <xf numFmtId="0" fontId="133" fillId="0" borderId="10" xfId="70" applyFont="1" applyBorder="1" applyAlignment="1">
      <alignment horizontal="center" vertical="top" wrapText="1"/>
    </xf>
    <xf numFmtId="2" fontId="133" fillId="0" borderId="10" xfId="70" applyNumberFormat="1" applyFont="1" applyBorder="1" applyAlignment="1">
      <alignment horizontal="center" vertical="top" wrapText="1"/>
    </xf>
    <xf numFmtId="0" fontId="133" fillId="0" borderId="10" xfId="70" applyFont="1" applyBorder="1"/>
    <xf numFmtId="0" fontId="133" fillId="0" borderId="0" xfId="70" applyFont="1" applyAlignment="1">
      <alignment vertical="top" wrapText="1"/>
    </xf>
    <xf numFmtId="0" fontId="129" fillId="0" borderId="10" xfId="70" applyFont="1" applyBorder="1"/>
    <xf numFmtId="168" fontId="129" fillId="0" borderId="10" xfId="28" applyFont="1" applyBorder="1" applyAlignment="1">
      <alignment horizontal="center" vertical="top" wrapText="1"/>
    </xf>
    <xf numFmtId="168" fontId="129" fillId="0" borderId="10" xfId="28" applyFont="1" applyFill="1" applyBorder="1" applyAlignment="1">
      <alignment vertical="top" wrapText="1"/>
    </xf>
    <xf numFmtId="168" fontId="133" fillId="0" borderId="10" xfId="28" applyFont="1" applyBorder="1" applyAlignment="1">
      <alignment horizontal="right" vertical="center" wrapText="1"/>
    </xf>
    <xf numFmtId="168" fontId="129" fillId="0" borderId="10" xfId="28" applyFont="1" applyBorder="1" applyAlignment="1">
      <alignment horizontal="right" vertical="top" wrapText="1"/>
    </xf>
    <xf numFmtId="0" fontId="133" fillId="0" borderId="10" xfId="70" applyFont="1" applyBorder="1" applyAlignment="1">
      <alignment wrapText="1"/>
    </xf>
    <xf numFmtId="168" fontId="128" fillId="0" borderId="10" xfId="28" applyFont="1" applyBorder="1"/>
    <xf numFmtId="0" fontId="129" fillId="0" borderId="10" xfId="70" applyFont="1" applyFill="1" applyBorder="1" applyAlignment="1">
      <alignment horizontal="left" vertical="top" wrapText="1"/>
    </xf>
    <xf numFmtId="168" fontId="8" fillId="0" borderId="10" xfId="28" applyFont="1" applyBorder="1"/>
    <xf numFmtId="0" fontId="141" fillId="0" borderId="0" xfId="70" applyFont="1" applyAlignment="1">
      <alignment vertical="top" wrapText="1"/>
    </xf>
    <xf numFmtId="0" fontId="129" fillId="0" borderId="10" xfId="70" applyFont="1" applyBorder="1" applyAlignment="1">
      <alignment wrapText="1"/>
    </xf>
    <xf numFmtId="0" fontId="8" fillId="0" borderId="10" xfId="70" applyFont="1" applyFill="1" applyBorder="1" applyAlignment="1">
      <alignment vertical="top" wrapText="1"/>
    </xf>
    <xf numFmtId="168" fontId="8" fillId="0" borderId="10" xfId="28" applyFont="1" applyBorder="1" applyAlignment="1">
      <alignment horizontal="right"/>
    </xf>
    <xf numFmtId="0" fontId="129" fillId="0" borderId="10" xfId="70" applyFont="1" applyBorder="1" applyAlignment="1">
      <alignment vertical="top" wrapText="1"/>
    </xf>
    <xf numFmtId="43" fontId="8" fillId="0" borderId="0" xfId="70" applyNumberFormat="1" applyFont="1"/>
    <xf numFmtId="168" fontId="133" fillId="0" borderId="10" xfId="28" applyFont="1" applyBorder="1" applyAlignment="1">
      <alignment horizontal="right" vertical="top" wrapText="1"/>
    </xf>
    <xf numFmtId="0" fontId="133" fillId="0" borderId="10" xfId="70" applyFont="1" applyBorder="1" applyAlignment="1">
      <alignment horizontal="right"/>
    </xf>
    <xf numFmtId="168" fontId="133" fillId="0" borderId="10" xfId="28" applyFont="1" applyBorder="1" applyAlignment="1">
      <alignment horizontal="center" vertical="top" wrapText="1"/>
    </xf>
    <xf numFmtId="0" fontId="137" fillId="0" borderId="10" xfId="70" applyFont="1" applyBorder="1"/>
    <xf numFmtId="0" fontId="142" fillId="0" borderId="0" xfId="70" applyFont="1" applyAlignment="1">
      <alignment vertical="top" wrapText="1"/>
    </xf>
    <xf numFmtId="2" fontId="8" fillId="0" borderId="0" xfId="70" applyNumberFormat="1" applyFont="1"/>
    <xf numFmtId="168" fontId="8" fillId="0" borderId="10" xfId="28" applyFont="1" applyFill="1" applyBorder="1"/>
    <xf numFmtId="0" fontId="133" fillId="0" borderId="10" xfId="70" applyFont="1" applyBorder="1" applyAlignment="1">
      <alignment vertical="top" wrapText="1"/>
    </xf>
    <xf numFmtId="168" fontId="128" fillId="0" borderId="10" xfId="28" applyFont="1" applyFill="1" applyBorder="1"/>
    <xf numFmtId="168" fontId="8" fillId="0" borderId="10" xfId="28" applyFont="1" applyFill="1" applyBorder="1" applyAlignment="1">
      <alignment vertical="top"/>
    </xf>
    <xf numFmtId="0" fontId="133" fillId="0" borderId="10" xfId="70" applyFont="1" applyBorder="1" applyAlignment="1">
      <alignment horizontal="left" vertical="top" wrapText="1"/>
    </xf>
    <xf numFmtId="0" fontId="8" fillId="0" borderId="0" xfId="70" applyFont="1" applyAlignment="1">
      <alignment horizontal="left" vertical="top"/>
    </xf>
    <xf numFmtId="0" fontId="129" fillId="0" borderId="10" xfId="70" applyFont="1" applyFill="1" applyBorder="1" applyAlignment="1">
      <alignment vertical="top" wrapText="1"/>
    </xf>
    <xf numFmtId="2" fontId="129" fillId="0" borderId="10" xfId="70" applyNumberFormat="1" applyFont="1" applyBorder="1" applyAlignment="1">
      <alignment horizontal="right" vertical="top" wrapText="1"/>
    </xf>
    <xf numFmtId="208" fontId="129" fillId="0" borderId="10" xfId="70" applyNumberFormat="1" applyFont="1" applyFill="1" applyBorder="1" applyAlignment="1">
      <alignment vertical="top" wrapText="1"/>
    </xf>
    <xf numFmtId="0" fontId="8" fillId="0" borderId="0" xfId="70" applyFont="1" applyFill="1" applyBorder="1"/>
    <xf numFmtId="171" fontId="8" fillId="0" borderId="0" xfId="1106" applyNumberFormat="1" applyFont="1" applyBorder="1"/>
    <xf numFmtId="171" fontId="8" fillId="0" borderId="0" xfId="70" applyNumberFormat="1" applyFont="1" applyBorder="1"/>
    <xf numFmtId="168" fontId="8" fillId="0" borderId="0" xfId="70" applyNumberFormat="1" applyFont="1" applyBorder="1"/>
    <xf numFmtId="0" fontId="128" fillId="0" borderId="10" xfId="70" applyFont="1" applyFill="1" applyBorder="1" applyAlignment="1">
      <alignment horizontal="left"/>
    </xf>
    <xf numFmtId="0" fontId="8" fillId="0" borderId="10" xfId="70" applyFont="1" applyBorder="1"/>
    <xf numFmtId="0" fontId="8" fillId="0" borderId="10" xfId="70" applyFont="1" applyFill="1" applyBorder="1"/>
    <xf numFmtId="171" fontId="128" fillId="0" borderId="10" xfId="1106" applyNumberFormat="1" applyFont="1" applyFill="1" applyBorder="1" applyAlignment="1">
      <alignment horizontal="center"/>
    </xf>
    <xf numFmtId="171" fontId="128" fillId="0" borderId="10" xfId="70" applyNumberFormat="1" applyFont="1" applyFill="1" applyBorder="1" applyAlignment="1">
      <alignment horizontal="center"/>
    </xf>
    <xf numFmtId="9" fontId="8" fillId="0" borderId="10" xfId="45" applyFont="1" applyBorder="1"/>
    <xf numFmtId="168" fontId="8" fillId="0" borderId="0" xfId="1106" applyNumberFormat="1" applyFont="1" applyBorder="1"/>
    <xf numFmtId="0" fontId="128" fillId="0" borderId="10" xfId="70" applyFont="1" applyBorder="1" applyAlignment="1">
      <alignment horizontal="left"/>
    </xf>
    <xf numFmtId="0" fontId="128" fillId="0" borderId="0" xfId="70" applyFont="1" applyBorder="1" applyAlignment="1"/>
    <xf numFmtId="0" fontId="8" fillId="0" borderId="10" xfId="70" applyFont="1" applyBorder="1" applyAlignment="1">
      <alignment horizontal="left"/>
    </xf>
    <xf numFmtId="0" fontId="8" fillId="0" borderId="0" xfId="70" applyFont="1" applyBorder="1" applyAlignment="1">
      <alignment horizontal="right"/>
    </xf>
    <xf numFmtId="208" fontId="133" fillId="0" borderId="10" xfId="70" applyNumberFormat="1" applyFont="1" applyFill="1" applyBorder="1" applyAlignment="1">
      <alignment vertical="top" wrapText="1"/>
    </xf>
    <xf numFmtId="0" fontId="128" fillId="0" borderId="10" xfId="70" applyFont="1" applyBorder="1"/>
    <xf numFmtId="168" fontId="128" fillId="0" borderId="0" xfId="1106" applyNumberFormat="1" applyFont="1" applyBorder="1"/>
    <xf numFmtId="0" fontId="128" fillId="0" borderId="0" xfId="70" applyFont="1" applyBorder="1" applyAlignment="1">
      <alignment horizontal="left"/>
    </xf>
    <xf numFmtId="168" fontId="8" fillId="0" borderId="10" xfId="70" applyNumberFormat="1" applyFont="1" applyBorder="1" applyAlignment="1">
      <alignment horizontal="right"/>
    </xf>
    <xf numFmtId="2" fontId="128" fillId="0" borderId="10" xfId="70" applyNumberFormat="1" applyFont="1" applyBorder="1" applyAlignment="1">
      <alignment horizontal="right"/>
    </xf>
    <xf numFmtId="2" fontId="128" fillId="0" borderId="10" xfId="70" applyNumberFormat="1" applyFont="1" applyBorder="1"/>
    <xf numFmtId="0" fontId="129" fillId="0" borderId="10" xfId="0" applyNumberFormat="1" applyFont="1" applyFill="1" applyBorder="1" applyAlignment="1">
      <alignment horizontal="left" vertical="top"/>
    </xf>
    <xf numFmtId="10" fontId="129" fillId="0" borderId="10" xfId="45" applyNumberFormat="1" applyFont="1" applyBorder="1" applyAlignment="1">
      <alignment horizontal="center" vertical="top"/>
    </xf>
    <xf numFmtId="2" fontId="129" fillId="0" borderId="10" xfId="0" applyNumberFormat="1" applyFont="1" applyBorder="1" applyAlignment="1">
      <alignment horizontal="center" vertical="top"/>
    </xf>
    <xf numFmtId="168" fontId="129" fillId="0" borderId="10" xfId="0" applyNumberFormat="1" applyFont="1" applyFill="1" applyBorder="1" applyAlignment="1">
      <alignment horizontal="center" vertical="center"/>
    </xf>
    <xf numFmtId="168" fontId="129" fillId="0" borderId="10" xfId="28" applyFont="1" applyFill="1" applyBorder="1" applyAlignment="1">
      <alignment horizontal="center" vertical="center" wrapText="1"/>
    </xf>
    <xf numFmtId="177" fontId="129" fillId="0" borderId="10" xfId="0" applyNumberFormat="1" applyFont="1" applyFill="1" applyBorder="1" applyAlignment="1">
      <alignment horizontal="center" vertical="center"/>
    </xf>
    <xf numFmtId="0" fontId="129" fillId="0" borderId="10" xfId="0" applyFont="1" applyFill="1" applyBorder="1" applyAlignment="1">
      <alignment vertical="center" wrapText="1"/>
    </xf>
    <xf numFmtId="0" fontId="128" fillId="0" borderId="0" xfId="70" applyFont="1" applyBorder="1" applyAlignment="1">
      <alignment horizontal="left"/>
    </xf>
    <xf numFmtId="2" fontId="133" fillId="0" borderId="10" xfId="70" applyNumberFormat="1" applyFont="1" applyBorder="1" applyAlignment="1">
      <alignment horizontal="center" vertical="top" wrapText="1"/>
    </xf>
    <xf numFmtId="0" fontId="133" fillId="0" borderId="10" xfId="1008" applyFont="1" applyBorder="1" applyAlignment="1">
      <alignment horizontal="center" vertical="center"/>
    </xf>
    <xf numFmtId="211" fontId="129" fillId="0" borderId="10" xfId="1008" applyNumberFormat="1" applyFont="1" applyFill="1" applyBorder="1"/>
    <xf numFmtId="0" fontId="129" fillId="0" borderId="0" xfId="1008" applyFont="1" applyAlignment="1">
      <alignment horizontal="center"/>
    </xf>
    <xf numFmtId="0" fontId="129" fillId="0" borderId="10" xfId="1008" applyFont="1" applyBorder="1" applyAlignment="1">
      <alignment horizontal="center"/>
    </xf>
    <xf numFmtId="0" fontId="133" fillId="0" borderId="10" xfId="1008" applyFont="1" applyBorder="1" applyAlignment="1">
      <alignment horizontal="center"/>
    </xf>
    <xf numFmtId="0" fontId="61" fillId="0" borderId="0" xfId="1008" applyFont="1" applyAlignment="1">
      <alignment horizontal="center"/>
    </xf>
    <xf numFmtId="9" fontId="129" fillId="0" borderId="0" xfId="0" applyNumberFormat="1" applyFont="1" applyAlignment="1">
      <alignment vertical="top"/>
    </xf>
    <xf numFmtId="2" fontId="129" fillId="0" borderId="0" xfId="0" applyNumberFormat="1" applyFont="1"/>
    <xf numFmtId="0" fontId="129" fillId="0" borderId="10" xfId="1008" applyFont="1" applyFill="1" applyBorder="1" applyAlignment="1">
      <alignment wrapText="1"/>
    </xf>
    <xf numFmtId="0" fontId="143" fillId="0" borderId="0" xfId="0" applyFont="1" applyBorder="1" applyAlignment="1">
      <alignment horizontal="right" vertical="center"/>
    </xf>
    <xf numFmtId="177" fontId="129" fillId="0" borderId="25" xfId="0" applyNumberFormat="1" applyFont="1" applyFill="1" applyBorder="1" applyAlignment="1">
      <alignment horizontal="center" vertical="center"/>
    </xf>
    <xf numFmtId="0" fontId="129" fillId="0" borderId="25" xfId="0" applyFont="1" applyFill="1" applyBorder="1" applyAlignment="1">
      <alignment horizontal="center" vertical="center" wrapText="1"/>
    </xf>
    <xf numFmtId="0" fontId="129" fillId="0" borderId="23" xfId="0" applyFont="1" applyFill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0" fontId="129" fillId="0" borderId="0" xfId="753" applyFont="1" applyFill="1"/>
    <xf numFmtId="168" fontId="129" fillId="0" borderId="0" xfId="753" applyNumberFormat="1" applyFont="1" applyFill="1"/>
    <xf numFmtId="168" fontId="129" fillId="0" borderId="0" xfId="371" applyNumberFormat="1" applyFont="1" applyFill="1"/>
    <xf numFmtId="168" fontId="129" fillId="0" borderId="0" xfId="371" applyNumberFormat="1" applyFont="1" applyFill="1" applyBorder="1"/>
    <xf numFmtId="168" fontId="129" fillId="0" borderId="0" xfId="371" applyNumberFormat="1" applyFont="1" applyFill="1" applyBorder="1" applyAlignment="1">
      <alignment horizontal="right"/>
    </xf>
    <xf numFmtId="168" fontId="129" fillId="0" borderId="0" xfId="371" applyNumberFormat="1" applyFont="1" applyFill="1" applyBorder="1" applyAlignment="1">
      <alignment vertical="top"/>
    </xf>
    <xf numFmtId="168" fontId="129" fillId="0" borderId="10" xfId="371" applyNumberFormat="1" applyFont="1" applyFill="1" applyBorder="1" applyAlignment="1">
      <alignment horizontal="right"/>
    </xf>
    <xf numFmtId="10" fontId="129" fillId="0" borderId="10" xfId="371" applyNumberFormat="1" applyFont="1" applyFill="1" applyBorder="1" applyAlignment="1">
      <alignment horizontal="right"/>
    </xf>
    <xf numFmtId="10" fontId="129" fillId="0" borderId="23" xfId="371" applyNumberFormat="1" applyFont="1" applyFill="1" applyBorder="1"/>
    <xf numFmtId="168" fontId="133" fillId="0" borderId="23" xfId="371" applyNumberFormat="1" applyFont="1" applyFill="1" applyBorder="1" applyAlignment="1">
      <alignment horizontal="left"/>
    </xf>
    <xf numFmtId="168" fontId="145" fillId="0" borderId="0" xfId="371" applyNumberFormat="1" applyFont="1" applyFill="1"/>
    <xf numFmtId="168" fontId="133" fillId="0" borderId="10" xfId="371" applyNumberFormat="1" applyFont="1" applyFill="1" applyBorder="1"/>
    <xf numFmtId="168" fontId="145" fillId="0" borderId="10" xfId="371" applyNumberFormat="1" applyFont="1" applyFill="1" applyBorder="1"/>
    <xf numFmtId="168" fontId="129" fillId="0" borderId="10" xfId="371" applyNumberFormat="1" applyFont="1" applyFill="1" applyBorder="1"/>
    <xf numFmtId="168" fontId="133" fillId="0" borderId="0" xfId="371" applyNumberFormat="1" applyFont="1" applyFill="1" applyBorder="1" applyAlignment="1">
      <alignment horizontal="center"/>
    </xf>
    <xf numFmtId="168" fontId="129" fillId="0" borderId="0" xfId="371" applyNumberFormat="1" applyFont="1" applyFill="1" applyBorder="1" applyAlignment="1"/>
    <xf numFmtId="168" fontId="129" fillId="0" borderId="10" xfId="371" quotePrefix="1" applyNumberFormat="1" applyFont="1" applyFill="1" applyBorder="1"/>
    <xf numFmtId="168" fontId="133" fillId="0" borderId="25" xfId="371" applyNumberFormat="1" applyFont="1" applyFill="1" applyBorder="1" applyAlignment="1"/>
    <xf numFmtId="168" fontId="133" fillId="0" borderId="10" xfId="371" applyNumberFormat="1" applyFont="1" applyFill="1" applyBorder="1" applyAlignment="1">
      <alignment horizontal="center"/>
    </xf>
    <xf numFmtId="168" fontId="129" fillId="0" borderId="10" xfId="371" applyNumberFormat="1" applyFont="1" applyFill="1" applyBorder="1" applyAlignment="1">
      <alignment wrapText="1"/>
    </xf>
    <xf numFmtId="168" fontId="129" fillId="0" borderId="10" xfId="1115" applyNumberFormat="1" applyFont="1" applyFill="1" applyBorder="1" applyAlignment="1">
      <alignment horizontal="center" wrapText="1"/>
    </xf>
    <xf numFmtId="168" fontId="133" fillId="59" borderId="10" xfId="371" applyNumberFormat="1" applyFont="1" applyFill="1" applyBorder="1"/>
    <xf numFmtId="168" fontId="133" fillId="59" borderId="10" xfId="371" applyNumberFormat="1" applyFont="1" applyFill="1" applyBorder="1" applyAlignment="1"/>
    <xf numFmtId="0" fontId="149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9" fontId="8" fillId="0" borderId="10" xfId="45" applyNumberFormat="1" applyFont="1" applyFill="1" applyBorder="1" applyAlignment="1">
      <alignment vertical="center" wrapText="1"/>
    </xf>
    <xf numFmtId="168" fontId="129" fillId="54" borderId="10" xfId="371" applyNumberFormat="1" applyFont="1" applyFill="1" applyBorder="1" applyAlignment="1">
      <alignment horizontal="center" vertical="top" wrapText="1"/>
    </xf>
    <xf numFmtId="0" fontId="129" fillId="54" borderId="10" xfId="371" applyNumberFormat="1" applyFont="1" applyFill="1" applyBorder="1" applyAlignment="1">
      <alignment horizontal="center" vertical="top" wrapText="1"/>
    </xf>
    <xf numFmtId="1" fontId="129" fillId="54" borderId="10" xfId="371" applyNumberFormat="1" applyFont="1" applyFill="1" applyBorder="1" applyAlignment="1">
      <alignment horizontal="center" vertical="top" wrapText="1"/>
    </xf>
    <xf numFmtId="171" fontId="129" fillId="54" borderId="10" xfId="371" applyNumberFormat="1" applyFont="1" applyFill="1" applyBorder="1" applyAlignment="1">
      <alignment horizontal="right" vertical="top" wrapText="1"/>
    </xf>
    <xf numFmtId="168" fontId="129" fillId="61" borderId="10" xfId="371" applyNumberFormat="1" applyFont="1" applyFill="1" applyBorder="1" applyAlignment="1">
      <alignment horizontal="center" vertical="top" wrapText="1"/>
    </xf>
    <xf numFmtId="0" fontId="129" fillId="61" borderId="10" xfId="371" applyNumberFormat="1" applyFont="1" applyFill="1" applyBorder="1" applyAlignment="1">
      <alignment horizontal="center" vertical="top" wrapText="1"/>
    </xf>
    <xf numFmtId="1" fontId="129" fillId="61" borderId="10" xfId="371" applyNumberFormat="1" applyFont="1" applyFill="1" applyBorder="1" applyAlignment="1">
      <alignment horizontal="center" vertical="top" wrapText="1"/>
    </xf>
    <xf numFmtId="171" fontId="129" fillId="61" borderId="10" xfId="371" applyNumberFormat="1" applyFont="1" applyFill="1" applyBorder="1" applyAlignment="1">
      <alignment horizontal="right" vertical="top" wrapText="1"/>
    </xf>
    <xf numFmtId="168" fontId="129" fillId="60" borderId="10" xfId="371" applyNumberFormat="1" applyFont="1" applyFill="1" applyBorder="1" applyAlignment="1">
      <alignment horizontal="center" vertical="top" wrapText="1"/>
    </xf>
    <xf numFmtId="0" fontId="129" fillId="60" borderId="10" xfId="371" applyNumberFormat="1" applyFont="1" applyFill="1" applyBorder="1" applyAlignment="1">
      <alignment horizontal="center" vertical="top" wrapText="1"/>
    </xf>
    <xf numFmtId="1" fontId="129" fillId="60" borderId="10" xfId="371" applyNumberFormat="1" applyFont="1" applyFill="1" applyBorder="1" applyAlignment="1">
      <alignment horizontal="center" vertical="top" wrapText="1"/>
    </xf>
    <xf numFmtId="171" fontId="129" fillId="60" borderId="10" xfId="371" applyNumberFormat="1" applyFont="1" applyFill="1" applyBorder="1" applyAlignment="1">
      <alignment horizontal="right" vertical="top" wrapText="1"/>
    </xf>
    <xf numFmtId="2" fontId="129" fillId="62" borderId="10" xfId="371" applyNumberFormat="1" applyFont="1" applyFill="1" applyBorder="1" applyAlignment="1">
      <alignment horizontal="right" vertical="top" wrapText="1"/>
    </xf>
    <xf numFmtId="171" fontId="129" fillId="62" borderId="10" xfId="371" applyNumberFormat="1" applyFont="1" applyFill="1" applyBorder="1" applyAlignment="1">
      <alignment horizontal="right" vertical="top" wrapText="1"/>
    </xf>
    <xf numFmtId="0" fontId="129" fillId="0" borderId="10" xfId="0" applyFont="1" applyFill="1" applyBorder="1" applyAlignment="1">
      <alignment horizontal="center" vertical="top" wrapText="1"/>
    </xf>
    <xf numFmtId="168" fontId="129" fillId="0" borderId="10" xfId="28" applyFont="1" applyFill="1" applyBorder="1" applyAlignment="1">
      <alignment horizontal="center" vertical="center"/>
    </xf>
    <xf numFmtId="3" fontId="129" fillId="0" borderId="10" xfId="0" applyNumberFormat="1" applyFont="1" applyFill="1" applyBorder="1" applyAlignment="1">
      <alignment horizontal="center" vertical="top"/>
    </xf>
    <xf numFmtId="2" fontId="129" fillId="0" borderId="10" xfId="0" applyNumberFormat="1" applyFont="1" applyFill="1" applyBorder="1" applyAlignment="1">
      <alignment horizontal="center" vertical="top"/>
    </xf>
    <xf numFmtId="10" fontId="129" fillId="0" borderId="10" xfId="0" applyNumberFormat="1" applyFont="1" applyFill="1" applyBorder="1" applyAlignment="1">
      <alignment horizontal="center" vertical="top" wrapText="1"/>
    </xf>
    <xf numFmtId="0" fontId="130" fillId="0" borderId="0" xfId="0" applyFont="1" applyFill="1" applyBorder="1" applyAlignment="1">
      <alignment horizontal="right" vertical="top"/>
    </xf>
    <xf numFmtId="0" fontId="4" fillId="0" borderId="10" xfId="70" applyFont="1" applyBorder="1"/>
    <xf numFmtId="0" fontId="8" fillId="0" borderId="0" xfId="70" applyFont="1" applyBorder="1"/>
    <xf numFmtId="171" fontId="128" fillId="0" borderId="0" xfId="1106" applyNumberFormat="1" applyFont="1" applyFill="1" applyBorder="1" applyAlignment="1">
      <alignment horizontal="center"/>
    </xf>
    <xf numFmtId="171" fontId="128" fillId="0" borderId="0" xfId="70" applyNumberFormat="1" applyFont="1" applyFill="1" applyBorder="1" applyAlignment="1">
      <alignment horizontal="center"/>
    </xf>
    <xf numFmtId="9" fontId="8" fillId="0" borderId="0" xfId="45" applyFont="1" applyBorder="1"/>
    <xf numFmtId="9" fontId="8" fillId="0" borderId="0" xfId="70" applyNumberFormat="1" applyFont="1" applyBorder="1"/>
    <xf numFmtId="9" fontId="128" fillId="0" borderId="10" xfId="45" applyFont="1" applyFill="1" applyBorder="1" applyAlignment="1">
      <alignment horizontal="center"/>
    </xf>
    <xf numFmtId="9" fontId="8" fillId="0" borderId="10" xfId="45" applyFont="1" applyFill="1" applyBorder="1"/>
    <xf numFmtId="0" fontId="133" fillId="0" borderId="10" xfId="70" applyFont="1" applyBorder="1" applyAlignment="1">
      <alignment horizontal="left"/>
    </xf>
    <xf numFmtId="0" fontId="133" fillId="0" borderId="10" xfId="70" applyFont="1" applyBorder="1" applyAlignment="1">
      <alignment horizontal="left" vertical="center"/>
    </xf>
    <xf numFmtId="17" fontId="133" fillId="0" borderId="0" xfId="371" applyNumberFormat="1" applyFont="1" applyFill="1" applyBorder="1" applyAlignment="1">
      <alignment horizontal="left" vertical="top" wrapText="1"/>
    </xf>
    <xf numFmtId="10" fontId="133" fillId="0" borderId="0" xfId="371" applyNumberFormat="1" applyFont="1" applyFill="1" applyBorder="1" applyAlignment="1">
      <alignment horizontal="right" vertical="top" wrapText="1"/>
    </xf>
    <xf numFmtId="17" fontId="133" fillId="0" borderId="10" xfId="371" applyNumberFormat="1" applyFont="1" applyFill="1" applyBorder="1" applyAlignment="1">
      <alignment horizontal="left" vertical="top" wrapText="1"/>
    </xf>
    <xf numFmtId="10" fontId="133" fillId="0" borderId="10" xfId="371" applyNumberFormat="1" applyFont="1" applyFill="1" applyBorder="1" applyAlignment="1">
      <alignment horizontal="right" vertical="top" wrapText="1"/>
    </xf>
    <xf numFmtId="168" fontId="129" fillId="0" borderId="11" xfId="371" applyNumberFormat="1" applyFont="1" applyFill="1" applyBorder="1" applyAlignment="1">
      <alignment horizontal="center" vertical="center" wrapText="1"/>
    </xf>
    <xf numFmtId="168" fontId="129" fillId="0" borderId="0" xfId="371" applyNumberFormat="1" applyFont="1" applyFill="1" applyBorder="1" applyAlignment="1">
      <alignment horizontal="right" vertical="center" wrapText="1"/>
    </xf>
    <xf numFmtId="168" fontId="129" fillId="0" borderId="14" xfId="371" applyNumberFormat="1" applyFont="1" applyFill="1" applyBorder="1" applyAlignment="1">
      <alignment vertical="center" wrapText="1"/>
    </xf>
    <xf numFmtId="171" fontId="129" fillId="0" borderId="10" xfId="371" applyNumberFormat="1" applyFont="1" applyFill="1" applyBorder="1" applyAlignment="1">
      <alignment vertical="center" wrapText="1"/>
    </xf>
    <xf numFmtId="168" fontId="8" fillId="0" borderId="0" xfId="70" applyNumberFormat="1" applyFont="1"/>
    <xf numFmtId="0" fontId="0" fillId="0" borderId="10" xfId="0" applyBorder="1" applyAlignment="1">
      <alignment horizontal="center"/>
    </xf>
    <xf numFmtId="0" fontId="129" fillId="0" borderId="10" xfId="0" applyFont="1" applyBorder="1"/>
    <xf numFmtId="1" fontId="129" fillId="0" borderId="10" xfId="0" applyNumberFormat="1" applyFont="1" applyFill="1" applyBorder="1" applyAlignment="1">
      <alignment horizontal="center" vertical="center" wrapText="1"/>
    </xf>
    <xf numFmtId="205" fontId="129" fillId="0" borderId="10" xfId="0" applyNumberFormat="1" applyFont="1" applyFill="1" applyBorder="1" applyAlignment="1">
      <alignment horizontal="center" vertical="center" wrapText="1"/>
    </xf>
    <xf numFmtId="17" fontId="129" fillId="63" borderId="25" xfId="371" applyNumberFormat="1" applyFont="1" applyFill="1" applyBorder="1" applyAlignment="1">
      <alignment horizontal="left" vertical="top" wrapText="1"/>
    </xf>
    <xf numFmtId="171" fontId="133" fillId="63" borderId="10" xfId="371" applyNumberFormat="1" applyFont="1" applyFill="1" applyBorder="1" applyAlignment="1">
      <alignment horizontal="center" vertical="top" wrapText="1"/>
    </xf>
    <xf numFmtId="168" fontId="133" fillId="63" borderId="10" xfId="371" applyNumberFormat="1" applyFont="1" applyFill="1" applyBorder="1" applyAlignment="1">
      <alignment horizontal="center" vertical="top" wrapText="1"/>
    </xf>
    <xf numFmtId="168" fontId="133" fillId="63" borderId="19" xfId="1070" applyNumberFormat="1" applyFont="1" applyFill="1" applyBorder="1" applyAlignment="1">
      <alignment horizontal="center" vertical="top" wrapText="1"/>
    </xf>
    <xf numFmtId="0" fontId="133" fillId="0" borderId="10" xfId="0" applyFont="1" applyBorder="1"/>
    <xf numFmtId="0" fontId="129" fillId="0" borderId="0" xfId="0" applyFont="1" applyFill="1" applyBorder="1" applyAlignment="1">
      <alignment horizontal="center" vertical="top"/>
    </xf>
    <xf numFmtId="0" fontId="148" fillId="55" borderId="10" xfId="0" applyFont="1" applyFill="1" applyBorder="1" applyAlignment="1">
      <alignment horizontal="center" vertical="center" wrapText="1"/>
    </xf>
    <xf numFmtId="168" fontId="133" fillId="0" borderId="10" xfId="371" applyNumberFormat="1" applyFont="1" applyFill="1" applyBorder="1" applyAlignment="1"/>
    <xf numFmtId="0" fontId="131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177" fontId="0" fillId="0" borderId="0" xfId="0" applyNumberFormat="1"/>
    <xf numFmtId="168" fontId="0" fillId="0" borderId="0" xfId="28" applyFont="1"/>
    <xf numFmtId="43" fontId="0" fillId="0" borderId="0" xfId="0" applyNumberFormat="1"/>
    <xf numFmtId="177" fontId="0" fillId="0" borderId="0" xfId="28" applyNumberFormat="1" applyFont="1"/>
    <xf numFmtId="0" fontId="148" fillId="5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7" fillId="0" borderId="10" xfId="0" applyFont="1" applyBorder="1" applyAlignment="1">
      <alignment horizontal="left"/>
    </xf>
    <xf numFmtId="0" fontId="0" fillId="0" borderId="10" xfId="0" applyBorder="1"/>
    <xf numFmtId="177" fontId="0" fillId="0" borderId="10" xfId="0" applyNumberFormat="1" applyBorder="1"/>
    <xf numFmtId="0" fontId="148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177" fontId="148" fillId="55" borderId="10" xfId="28" applyNumberFormat="1" applyFont="1" applyFill="1" applyBorder="1" applyAlignment="1">
      <alignment vertical="center" wrapText="1"/>
    </xf>
    <xf numFmtId="177" fontId="0" fillId="0" borderId="10" xfId="28" applyNumberFormat="1" applyFont="1" applyBorder="1" applyAlignment="1"/>
    <xf numFmtId="14" fontId="148" fillId="55" borderId="10" xfId="0" applyNumberFormat="1" applyFont="1" applyFill="1" applyBorder="1" applyAlignment="1">
      <alignment vertical="center" wrapText="1"/>
    </xf>
    <xf numFmtId="0" fontId="148" fillId="55" borderId="10" xfId="0" applyFont="1" applyFill="1" applyBorder="1" applyAlignment="1">
      <alignment vertical="center" wrapText="1"/>
    </xf>
    <xf numFmtId="9" fontId="148" fillId="55" borderId="10" xfId="0" applyNumberFormat="1" applyFont="1" applyFill="1" applyBorder="1" applyAlignment="1">
      <alignment vertical="center" wrapText="1"/>
    </xf>
    <xf numFmtId="10" fontId="148" fillId="55" borderId="10" xfId="0" applyNumberFormat="1" applyFont="1" applyFill="1" applyBorder="1" applyAlignment="1">
      <alignment vertical="center" wrapText="1"/>
    </xf>
    <xf numFmtId="10" fontId="0" fillId="0" borderId="10" xfId="0" applyNumberFormat="1" applyBorder="1" applyAlignment="1"/>
    <xf numFmtId="14" fontId="0" fillId="0" borderId="10" xfId="0" applyNumberFormat="1" applyFill="1" applyBorder="1" applyAlignment="1"/>
    <xf numFmtId="14" fontId="0" fillId="0" borderId="10" xfId="0" applyNumberFormat="1" applyBorder="1" applyAlignment="1"/>
    <xf numFmtId="177" fontId="148" fillId="55" borderId="10" xfId="0" applyNumberFormat="1" applyFont="1" applyFill="1" applyBorder="1" applyAlignment="1">
      <alignment vertical="center" wrapText="1"/>
    </xf>
    <xf numFmtId="177" fontId="0" fillId="0" borderId="10" xfId="0" applyNumberFormat="1" applyBorder="1" applyAlignment="1"/>
    <xf numFmtId="177" fontId="148" fillId="0" borderId="10" xfId="28" applyNumberFormat="1" applyFont="1" applyFill="1" applyBorder="1" applyAlignment="1">
      <alignment vertical="center" wrapText="1"/>
    </xf>
    <xf numFmtId="168" fontId="0" fillId="0" borderId="10" xfId="28" applyFont="1" applyBorder="1" applyAlignment="1"/>
    <xf numFmtId="177" fontId="148" fillId="0" borderId="10" xfId="0" applyNumberFormat="1" applyFont="1" applyFill="1" applyBorder="1" applyAlignment="1">
      <alignment vertical="center" wrapText="1"/>
    </xf>
    <xf numFmtId="0" fontId="0" fillId="0" borderId="10" xfId="0" applyBorder="1" applyAlignment="1"/>
    <xf numFmtId="212" fontId="148" fillId="0" borderId="10" xfId="28" applyNumberFormat="1" applyFont="1" applyFill="1" applyBorder="1" applyAlignment="1">
      <alignment vertical="center" wrapText="1"/>
    </xf>
    <xf numFmtId="0" fontId="148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top"/>
    </xf>
    <xf numFmtId="168" fontId="8" fillId="0" borderId="10" xfId="28" applyFont="1" applyFill="1" applyBorder="1" applyAlignment="1">
      <alignment horizontal="right"/>
    </xf>
    <xf numFmtId="0" fontId="43" fillId="0" borderId="25" xfId="0" applyFont="1" applyBorder="1" applyAlignment="1">
      <alignment horizontal="center"/>
    </xf>
    <xf numFmtId="0" fontId="149" fillId="0" borderId="0" xfId="0" applyFont="1"/>
    <xf numFmtId="0" fontId="43" fillId="0" borderId="10" xfId="0" applyFont="1" applyBorder="1"/>
    <xf numFmtId="0" fontId="149" fillId="0" borderId="10" xfId="0" applyFont="1" applyBorder="1"/>
    <xf numFmtId="0" fontId="149" fillId="0" borderId="25" xfId="0" applyFont="1" applyBorder="1" applyAlignment="1">
      <alignment horizontal="center"/>
    </xf>
    <xf numFmtId="0" fontId="149" fillId="0" borderId="10" xfId="0" applyFont="1" applyFill="1" applyBorder="1" applyAlignment="1">
      <alignment horizontal="center"/>
    </xf>
    <xf numFmtId="0" fontId="133" fillId="0" borderId="10" xfId="0" applyFont="1" applyFill="1" applyBorder="1" applyAlignment="1">
      <alignment horizontal="center" vertical="top"/>
    </xf>
    <xf numFmtId="0" fontId="129" fillId="0" borderId="10" xfId="0" applyFont="1" applyBorder="1" applyAlignment="1">
      <alignment horizontal="center" vertical="center" wrapText="1"/>
    </xf>
    <xf numFmtId="207" fontId="129" fillId="0" borderId="10" xfId="0" applyNumberFormat="1" applyFont="1" applyBorder="1" applyAlignment="1">
      <alignment horizontal="center" vertical="top"/>
    </xf>
    <xf numFmtId="207" fontId="129" fillId="0" borderId="10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0" borderId="1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50" fillId="55" borderId="10" xfId="0" applyFont="1" applyFill="1" applyBorder="1" applyAlignment="1">
      <alignment horizontal="justify" vertical="center" wrapText="1"/>
    </xf>
    <xf numFmtId="0" fontId="150" fillId="55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151" fillId="0" borderId="10" xfId="0" applyFont="1" applyFill="1" applyBorder="1" applyAlignment="1">
      <alignment horizontal="left" vertical="top" wrapText="1"/>
    </xf>
    <xf numFmtId="177" fontId="151" fillId="55" borderId="10" xfId="28" applyNumberFormat="1" applyFont="1" applyFill="1" applyBorder="1" applyAlignment="1">
      <alignment horizontal="center" vertical="center" wrapText="1"/>
    </xf>
    <xf numFmtId="0" fontId="151" fillId="55" borderId="10" xfId="0" applyFont="1" applyFill="1" applyBorder="1" applyAlignment="1">
      <alignment horizontal="center" vertical="center" wrapText="1"/>
    </xf>
    <xf numFmtId="177" fontId="0" fillId="0" borderId="10" xfId="0" applyNumberFormat="1" applyFont="1" applyBorder="1"/>
    <xf numFmtId="0" fontId="150" fillId="0" borderId="10" xfId="0" applyFont="1" applyFill="1" applyBorder="1" applyAlignment="1">
      <alignment horizontal="justify" vertical="center" wrapText="1"/>
    </xf>
    <xf numFmtId="14" fontId="151" fillId="0" borderId="10" xfId="0" applyNumberFormat="1" applyFont="1" applyFill="1" applyBorder="1" applyAlignment="1">
      <alignment horizontal="center" vertical="center" wrapText="1"/>
    </xf>
    <xf numFmtId="10" fontId="151" fillId="55" borderId="10" xfId="0" applyNumberFormat="1" applyFont="1" applyFill="1" applyBorder="1" applyAlignment="1">
      <alignment horizontal="center" vertical="center" wrapText="1"/>
    </xf>
    <xf numFmtId="177" fontId="151" fillId="55" borderId="10" xfId="0" applyNumberFormat="1" applyFont="1" applyFill="1" applyBorder="1" applyAlignment="1">
      <alignment horizontal="center" vertical="center" wrapText="1"/>
    </xf>
    <xf numFmtId="168" fontId="151" fillId="55" borderId="10" xfId="28" applyFont="1" applyFill="1" applyBorder="1" applyAlignment="1">
      <alignment horizontal="center" vertical="center" wrapText="1"/>
    </xf>
    <xf numFmtId="1" fontId="151" fillId="55" borderId="10" xfId="0" applyNumberFormat="1" applyFont="1" applyFill="1" applyBorder="1" applyAlignment="1">
      <alignment horizontal="center" vertical="center" wrapText="1"/>
    </xf>
    <xf numFmtId="212" fontId="151" fillId="0" borderId="10" xfId="28" applyNumberFormat="1" applyFont="1" applyFill="1" applyBorder="1" applyAlignment="1">
      <alignment horizontal="center" vertical="center" wrapText="1"/>
    </xf>
    <xf numFmtId="168" fontId="133" fillId="0" borderId="10" xfId="371" quotePrefix="1" applyNumberFormat="1" applyFont="1" applyFill="1" applyBorder="1" applyAlignment="1">
      <alignment horizontal="center"/>
    </xf>
    <xf numFmtId="168" fontId="135" fillId="0" borderId="0" xfId="371" applyNumberFormat="1" applyFont="1" applyFill="1" applyBorder="1" applyAlignment="1">
      <alignment horizontal="left"/>
    </xf>
    <xf numFmtId="168" fontId="134" fillId="0" borderId="0" xfId="371" applyNumberFormat="1" applyFont="1" applyFill="1" applyBorder="1" applyAlignment="1">
      <alignment horizontal="center"/>
    </xf>
    <xf numFmtId="168" fontId="142" fillId="0" borderId="0" xfId="371" applyNumberFormat="1" applyFont="1" applyFill="1"/>
    <xf numFmtId="168" fontId="152" fillId="0" borderId="0" xfId="371" applyNumberFormat="1" applyFont="1" applyFill="1" applyBorder="1"/>
    <xf numFmtId="1" fontId="129" fillId="0" borderId="0" xfId="0" applyNumberFormat="1" applyFont="1"/>
    <xf numFmtId="168" fontId="133" fillId="0" borderId="10" xfId="371" applyNumberFormat="1" applyFont="1" applyFill="1" applyBorder="1" applyAlignment="1">
      <alignment horizontal="center" wrapText="1"/>
    </xf>
    <xf numFmtId="17" fontId="129" fillId="0" borderId="25" xfId="371" applyNumberFormat="1" applyFont="1" applyFill="1" applyBorder="1" applyAlignment="1">
      <alignment horizontal="left" vertical="top" wrapText="1"/>
    </xf>
    <xf numFmtId="168" fontId="133" fillId="0" borderId="10" xfId="371" applyNumberFormat="1" applyFont="1" applyFill="1" applyBorder="1" applyAlignment="1">
      <alignment horizontal="left"/>
    </xf>
    <xf numFmtId="168" fontId="133" fillId="0" borderId="17" xfId="371" applyNumberFormat="1" applyFont="1" applyFill="1" applyBorder="1" applyAlignment="1">
      <alignment horizontal="center"/>
    </xf>
    <xf numFmtId="168" fontId="133" fillId="0" borderId="29" xfId="371" applyNumberFormat="1" applyFont="1" applyFill="1" applyBorder="1" applyAlignment="1">
      <alignment horizontal="center"/>
    </xf>
    <xf numFmtId="1" fontId="133" fillId="0" borderId="25" xfId="371" applyNumberFormat="1" applyFont="1" applyFill="1" applyBorder="1" applyAlignment="1">
      <alignment horizontal="center"/>
    </xf>
    <xf numFmtId="171" fontId="133" fillId="0" borderId="10" xfId="371" applyNumberFormat="1" applyFont="1" applyFill="1" applyBorder="1" applyAlignment="1">
      <alignment horizontal="center" vertical="top" wrapText="1"/>
    </xf>
    <xf numFmtId="168" fontId="133" fillId="0" borderId="19" xfId="1070" applyNumberFormat="1" applyFont="1" applyFill="1" applyBorder="1" applyAlignment="1">
      <alignment horizontal="center" vertical="top" wrapText="1"/>
    </xf>
    <xf numFmtId="171" fontId="133" fillId="0" borderId="10" xfId="371" applyNumberFormat="1" applyFont="1" applyFill="1" applyBorder="1" applyAlignment="1">
      <alignment horizontal="left" vertical="top" wrapText="1"/>
    </xf>
    <xf numFmtId="0" fontId="150" fillId="0" borderId="10" xfId="0" applyFont="1" applyFill="1" applyBorder="1" applyAlignment="1">
      <alignment horizontal="center" vertical="center" wrapText="1"/>
    </xf>
    <xf numFmtId="171" fontId="0" fillId="0" borderId="10" xfId="28" applyNumberFormat="1" applyFont="1" applyBorder="1" applyAlignment="1"/>
    <xf numFmtId="0" fontId="128" fillId="0" borderId="0" xfId="0" applyFont="1" applyBorder="1" applyAlignment="1">
      <alignment horizontal="center"/>
    </xf>
    <xf numFmtId="168" fontId="129" fillId="0" borderId="10" xfId="371" applyNumberFormat="1" applyFont="1" applyFill="1" applyBorder="1" applyAlignment="1"/>
    <xf numFmtId="2" fontId="129" fillId="0" borderId="10" xfId="371" applyNumberFormat="1" applyFont="1" applyFill="1" applyBorder="1" applyAlignment="1"/>
    <xf numFmtId="0" fontId="129" fillId="0" borderId="10" xfId="0" applyFont="1" applyBorder="1" applyAlignment="1">
      <alignment horizontal="right"/>
    </xf>
    <xf numFmtId="9" fontId="129" fillId="0" borderId="0" xfId="45" applyFont="1" applyFill="1" applyBorder="1" applyAlignment="1">
      <alignment vertical="top"/>
    </xf>
    <xf numFmtId="3" fontId="130" fillId="0" borderId="0" xfId="0" applyNumberFormat="1" applyFont="1" applyFill="1"/>
    <xf numFmtId="168" fontId="129" fillId="0" borderId="0" xfId="28" applyFont="1"/>
    <xf numFmtId="0" fontId="153" fillId="0" borderId="0" xfId="1008" applyFont="1"/>
    <xf numFmtId="0" fontId="61" fillId="0" borderId="11" xfId="1008" applyFont="1" applyBorder="1" applyAlignment="1">
      <alignment horizontal="center"/>
    </xf>
    <xf numFmtId="0" fontId="61" fillId="0" borderId="0" xfId="1008" applyFont="1" applyBorder="1" applyAlignment="1">
      <alignment horizontal="center"/>
    </xf>
    <xf numFmtId="0" fontId="61" fillId="0" borderId="14" xfId="1008" applyFont="1" applyBorder="1" applyAlignment="1">
      <alignment horizontal="center"/>
    </xf>
    <xf numFmtId="0" fontId="149" fillId="0" borderId="82" xfId="1008" applyFont="1" applyBorder="1" applyAlignment="1">
      <alignment horizontal="center" vertical="center"/>
    </xf>
    <xf numFmtId="0" fontId="149" fillId="0" borderId="10" xfId="1008" applyFont="1" applyBorder="1" applyAlignment="1">
      <alignment horizontal="center" vertical="center" wrapText="1"/>
    </xf>
    <xf numFmtId="0" fontId="149" fillId="0" borderId="19" xfId="1008" applyFont="1" applyBorder="1" applyAlignment="1">
      <alignment horizontal="center" vertical="center"/>
    </xf>
    <xf numFmtId="0" fontId="43" fillId="0" borderId="10" xfId="1008" applyFont="1" applyFill="1" applyBorder="1" applyAlignment="1">
      <alignment horizontal="center"/>
    </xf>
    <xf numFmtId="168" fontId="153" fillId="0" borderId="10" xfId="28" applyFont="1" applyBorder="1"/>
    <xf numFmtId="41" fontId="149" fillId="0" borderId="10" xfId="1008" applyNumberFormat="1" applyFont="1" applyBorder="1" applyAlignment="1">
      <alignment horizontal="center"/>
    </xf>
    <xf numFmtId="2" fontId="149" fillId="0" borderId="10" xfId="1008" applyNumberFormat="1" applyFont="1" applyBorder="1" applyAlignment="1">
      <alignment horizontal="center"/>
    </xf>
    <xf numFmtId="0" fontId="149" fillId="0" borderId="10" xfId="1008" applyFont="1" applyBorder="1" applyAlignment="1">
      <alignment horizontal="center"/>
    </xf>
    <xf numFmtId="168" fontId="149" fillId="0" borderId="10" xfId="67" applyNumberFormat="1" applyFont="1" applyBorder="1"/>
    <xf numFmtId="2" fontId="61" fillId="0" borderId="0" xfId="1008" applyNumberFormat="1" applyFont="1" applyAlignment="1">
      <alignment horizontal="center"/>
    </xf>
    <xf numFmtId="41" fontId="153" fillId="0" borderId="0" xfId="1008" applyNumberFormat="1" applyFont="1"/>
    <xf numFmtId="17" fontId="153" fillId="0" borderId="0" xfId="1008" applyNumberFormat="1" applyFont="1"/>
    <xf numFmtId="168" fontId="149" fillId="0" borderId="10" xfId="28" applyFont="1" applyBorder="1" applyAlignment="1">
      <alignment horizontal="center"/>
    </xf>
    <xf numFmtId="41" fontId="153" fillId="0" borderId="10" xfId="1008" applyNumberFormat="1" applyFont="1" applyBorder="1"/>
    <xf numFmtId="0" fontId="43" fillId="0" borderId="83" xfId="1008" applyFont="1" applyBorder="1" applyAlignment="1">
      <alignment horizontal="center"/>
    </xf>
    <xf numFmtId="168" fontId="43" fillId="0" borderId="10" xfId="28" applyFont="1" applyBorder="1" applyAlignment="1">
      <alignment horizontal="center"/>
    </xf>
    <xf numFmtId="0" fontId="43" fillId="0" borderId="10" xfId="1008" applyFont="1" applyBorder="1" applyAlignment="1">
      <alignment horizontal="center"/>
    </xf>
    <xf numFmtId="2" fontId="43" fillId="0" borderId="19" xfId="1008" applyNumberFormat="1" applyFont="1" applyBorder="1" applyAlignment="1">
      <alignment horizontal="center"/>
    </xf>
    <xf numFmtId="0" fontId="149" fillId="0" borderId="82" xfId="1008" applyFont="1" applyBorder="1" applyAlignment="1">
      <alignment horizontal="center"/>
    </xf>
    <xf numFmtId="0" fontId="149" fillId="0" borderId="19" xfId="1008" applyFont="1" applyBorder="1" applyAlignment="1">
      <alignment horizontal="center"/>
    </xf>
    <xf numFmtId="168" fontId="133" fillId="0" borderId="17" xfId="371" applyNumberFormat="1" applyFont="1" applyFill="1" applyBorder="1" applyAlignment="1">
      <alignment horizontal="center"/>
    </xf>
    <xf numFmtId="17" fontId="129" fillId="0" borderId="10" xfId="371" applyNumberFormat="1" applyFont="1" applyFill="1" applyBorder="1" applyAlignment="1">
      <alignment wrapText="1"/>
    </xf>
    <xf numFmtId="17" fontId="129" fillId="0" borderId="10" xfId="371" applyNumberFormat="1" applyFont="1" applyFill="1" applyBorder="1"/>
    <xf numFmtId="1" fontId="133" fillId="0" borderId="10" xfId="371" applyNumberFormat="1" applyFont="1" applyFill="1" applyBorder="1" applyAlignment="1">
      <alignment horizontal="center"/>
    </xf>
    <xf numFmtId="168" fontId="129" fillId="0" borderId="10" xfId="0" applyNumberFormat="1" applyFont="1" applyBorder="1" applyAlignment="1">
      <alignment horizontal="right"/>
    </xf>
    <xf numFmtId="17" fontId="0" fillId="0" borderId="0" xfId="0" applyNumberFormat="1"/>
    <xf numFmtId="168" fontId="129" fillId="0" borderId="10" xfId="371" applyNumberFormat="1" applyFont="1" applyFill="1" applyBorder="1" applyAlignment="1">
      <alignment horizontal="center" vertical="center" wrapText="1"/>
    </xf>
    <xf numFmtId="49" fontId="154" fillId="51" borderId="8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156" fillId="0" borderId="0" xfId="0" applyNumberFormat="1" applyFont="1" applyAlignment="1">
      <alignment vertical="top" wrapText="1"/>
    </xf>
    <xf numFmtId="0" fontId="155" fillId="24" borderId="0" xfId="0" applyNumberFormat="1" applyFont="1" applyFill="1" applyAlignment="1">
      <alignment vertical="center" wrapText="1"/>
    </xf>
    <xf numFmtId="0" fontId="0" fillId="24" borderId="0" xfId="0" applyNumberFormat="1" applyFont="1" applyFill="1" applyAlignment="1">
      <alignment vertical="top" wrapText="1"/>
    </xf>
    <xf numFmtId="0" fontId="155" fillId="0" borderId="85" xfId="0" applyNumberFormat="1" applyFont="1" applyFill="1" applyBorder="1" applyAlignment="1">
      <alignment vertical="top" wrapText="1"/>
    </xf>
    <xf numFmtId="49" fontId="155" fillId="0" borderId="85" xfId="0" applyNumberFormat="1" applyFont="1" applyFill="1" applyBorder="1" applyAlignment="1">
      <alignment vertical="top" wrapText="1"/>
    </xf>
    <xf numFmtId="49" fontId="156" fillId="0" borderId="85" xfId="0" applyNumberFormat="1" applyFont="1" applyFill="1" applyBorder="1" applyAlignment="1">
      <alignment vertical="top" wrapText="1"/>
    </xf>
    <xf numFmtId="0" fontId="156" fillId="0" borderId="85" xfId="0" applyFont="1" applyFill="1" applyBorder="1" applyAlignment="1">
      <alignment horizontal="center" vertical="center" wrapText="1"/>
    </xf>
    <xf numFmtId="213" fontId="156" fillId="0" borderId="85" xfId="0" applyNumberFormat="1" applyFont="1" applyFill="1" applyBorder="1" applyAlignment="1">
      <alignment horizontal="right" vertical="center" wrapText="1"/>
    </xf>
    <xf numFmtId="213" fontId="156" fillId="0" borderId="85" xfId="0" applyNumberFormat="1" applyFont="1" applyFill="1" applyBorder="1" applyAlignment="1">
      <alignment vertical="top" wrapText="1"/>
    </xf>
    <xf numFmtId="0" fontId="156" fillId="0" borderId="85" xfId="0" applyFont="1" applyFill="1" applyBorder="1" applyAlignment="1">
      <alignment horizontal="right" vertical="center" wrapText="1"/>
    </xf>
    <xf numFmtId="214" fontId="156" fillId="0" borderId="85" xfId="0" applyNumberFormat="1" applyFont="1" applyFill="1" applyBorder="1" applyAlignment="1">
      <alignment horizontal="right" vertical="center" wrapText="1"/>
    </xf>
    <xf numFmtId="215" fontId="156" fillId="0" borderId="85" xfId="0" applyNumberFormat="1" applyFont="1" applyFill="1" applyBorder="1" applyAlignment="1">
      <alignment horizontal="center" vertical="center" wrapText="1"/>
    </xf>
    <xf numFmtId="0" fontId="155" fillId="0" borderId="85" xfId="0" applyNumberFormat="1" applyFont="1" applyFill="1" applyBorder="1" applyAlignment="1">
      <alignment horizontal="center" vertical="center" wrapText="1"/>
    </xf>
    <xf numFmtId="0" fontId="154" fillId="0" borderId="85" xfId="0" applyFont="1" applyFill="1" applyBorder="1" applyAlignment="1">
      <alignment vertical="top" wrapText="1"/>
    </xf>
    <xf numFmtId="0" fontId="0" fillId="0" borderId="85" xfId="0" applyFont="1" applyFill="1" applyBorder="1" applyAlignment="1">
      <alignment vertical="top" wrapText="1"/>
    </xf>
    <xf numFmtId="0" fontId="156" fillId="0" borderId="85" xfId="0" applyFont="1" applyFill="1" applyBorder="1" applyAlignment="1">
      <alignment vertical="top" wrapText="1"/>
    </xf>
    <xf numFmtId="0" fontId="0" fillId="0" borderId="86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55" fillId="0" borderId="80" xfId="0" applyFont="1" applyFill="1" applyBorder="1" applyAlignment="1">
      <alignment horizontal="center" vertical="center" wrapText="1"/>
    </xf>
    <xf numFmtId="213" fontId="155" fillId="0" borderId="23" xfId="0" applyNumberFormat="1" applyFont="1" applyFill="1" applyBorder="1" applyAlignment="1">
      <alignment horizontal="right" vertical="center" wrapText="1"/>
    </xf>
    <xf numFmtId="0" fontId="155" fillId="0" borderId="23" xfId="0" applyFont="1" applyFill="1" applyBorder="1" applyAlignment="1">
      <alignment horizontal="right" vertical="center" wrapText="1"/>
    </xf>
    <xf numFmtId="214" fontId="155" fillId="0" borderId="23" xfId="0" applyNumberFormat="1" applyFont="1" applyFill="1" applyBorder="1" applyAlignment="1">
      <alignment horizontal="right" vertical="center" wrapText="1"/>
    </xf>
    <xf numFmtId="0" fontId="0" fillId="0" borderId="87" xfId="0" applyFont="1" applyFill="1" applyBorder="1" applyAlignment="1">
      <alignment vertical="top" wrapText="1"/>
    </xf>
    <xf numFmtId="213" fontId="159" fillId="0" borderId="85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 applyAlignment="1">
      <alignment horizontal="left" vertical="center" wrapText="1"/>
    </xf>
    <xf numFmtId="213" fontId="0" fillId="0" borderId="87" xfId="0" applyNumberFormat="1" applyFont="1" applyFill="1" applyBorder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213" fontId="159" fillId="0" borderId="88" xfId="0" applyNumberFormat="1" applyFont="1" applyFill="1" applyBorder="1" applyAlignment="1">
      <alignment horizontal="center" vertical="center" wrapText="1"/>
    </xf>
    <xf numFmtId="213" fontId="163" fillId="0" borderId="90" xfId="0" applyNumberFormat="1" applyFont="1" applyFill="1" applyBorder="1" applyAlignment="1">
      <alignment horizontal="center" vertical="center" wrapText="1"/>
    </xf>
    <xf numFmtId="0" fontId="164" fillId="0" borderId="62" xfId="0" applyFont="1" applyFill="1" applyBorder="1" applyAlignment="1">
      <alignment horizontal="left" vertical="center" wrapText="1"/>
    </xf>
    <xf numFmtId="216" fontId="163" fillId="0" borderId="85" xfId="45" applyNumberFormat="1" applyFont="1" applyFill="1" applyBorder="1" applyAlignment="1">
      <alignment horizontal="center" vertical="center" wrapText="1"/>
    </xf>
    <xf numFmtId="0" fontId="22" fillId="0" borderId="0" xfId="0" applyFont="1"/>
    <xf numFmtId="15" fontId="0" fillId="0" borderId="0" xfId="0" applyNumberFormat="1"/>
    <xf numFmtId="10" fontId="0" fillId="0" borderId="0" xfId="0" applyNumberFormat="1"/>
    <xf numFmtId="14" fontId="0" fillId="0" borderId="0" xfId="0" applyNumberFormat="1"/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65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0" fontId="166" fillId="64" borderId="0" xfId="0" applyFont="1" applyFill="1" applyAlignment="1">
      <alignment horizontal="center"/>
    </xf>
    <xf numFmtId="3" fontId="166" fillId="0" borderId="0" xfId="0" applyNumberFormat="1" applyFont="1" applyAlignment="1">
      <alignment horizontal="center"/>
    </xf>
    <xf numFmtId="0" fontId="166" fillId="0" borderId="0" xfId="0" applyFont="1" applyAlignment="1"/>
    <xf numFmtId="0" fontId="0" fillId="0" borderId="0" xfId="0" applyFont="1" applyAlignment="1"/>
    <xf numFmtId="3" fontId="168" fillId="65" borderId="0" xfId="0" applyNumberFormat="1" applyFont="1" applyFill="1" applyAlignment="1">
      <alignment horizontal="center" vertical="center"/>
    </xf>
    <xf numFmtId="3" fontId="168" fillId="65" borderId="0" xfId="0" applyNumberFormat="1" applyFont="1" applyFill="1" applyAlignment="1">
      <alignment horizontal="center"/>
    </xf>
    <xf numFmtId="0" fontId="167" fillId="65" borderId="0" xfId="0" applyFont="1" applyFill="1"/>
    <xf numFmtId="0" fontId="165" fillId="0" borderId="0" xfId="0" applyFont="1" applyAlignment="1">
      <alignment horizontal="center" wrapText="1"/>
    </xf>
    <xf numFmtId="3" fontId="0" fillId="0" borderId="0" xfId="0" applyNumberFormat="1"/>
    <xf numFmtId="3" fontId="129" fillId="0" borderId="0" xfId="0" applyNumberFormat="1" applyFont="1"/>
    <xf numFmtId="168" fontId="133" fillId="0" borderId="0" xfId="371" applyNumberFormat="1" applyFont="1" applyFill="1" applyBorder="1" applyAlignment="1">
      <alignment horizontal="left" vertical="center" wrapText="1"/>
    </xf>
    <xf numFmtId="168" fontId="129" fillId="0" borderId="85" xfId="371" applyNumberFormat="1" applyFont="1" applyFill="1" applyBorder="1" applyAlignment="1">
      <alignment horizontal="center" vertical="top" wrapText="1"/>
    </xf>
    <xf numFmtId="17" fontId="129" fillId="0" borderId="28" xfId="371" applyNumberFormat="1" applyFont="1" applyFill="1" applyBorder="1" applyAlignment="1">
      <alignment horizontal="left" vertical="top" wrapText="1"/>
    </xf>
    <xf numFmtId="49" fontId="169" fillId="0" borderId="92" xfId="0" applyNumberFormat="1" applyFont="1" applyBorder="1" applyAlignment="1">
      <alignment horizontal="left" vertical="top" indent="2"/>
    </xf>
    <xf numFmtId="49" fontId="170" fillId="0" borderId="93" xfId="0" applyNumberFormat="1" applyFont="1" applyBorder="1" applyAlignment="1">
      <alignment horizontal="center" vertical="top" wrapText="1"/>
    </xf>
    <xf numFmtId="49" fontId="169" fillId="0" borderId="94" xfId="0" applyNumberFormat="1" applyFont="1" applyBorder="1" applyAlignment="1">
      <alignment horizontal="left" vertical="top" indent="2"/>
    </xf>
    <xf numFmtId="49" fontId="169" fillId="0" borderId="61" xfId="0" applyNumberFormat="1" applyFont="1" applyBorder="1" applyAlignment="1">
      <alignment horizontal="center" vertical="top" wrapText="1"/>
    </xf>
    <xf numFmtId="49" fontId="171" fillId="0" borderId="61" xfId="0" applyNumberFormat="1" applyFont="1" applyBorder="1" applyAlignment="1">
      <alignment horizontal="center" vertical="top" wrapText="1"/>
    </xf>
    <xf numFmtId="49" fontId="169" fillId="0" borderId="59" xfId="0" applyNumberFormat="1" applyFont="1" applyBorder="1" applyAlignment="1">
      <alignment horizontal="left" vertical="top" indent="2"/>
    </xf>
    <xf numFmtId="49" fontId="169" fillId="0" borderId="85" xfId="0" applyNumberFormat="1" applyFont="1" applyBorder="1" applyAlignment="1">
      <alignment horizontal="center" vertical="top"/>
    </xf>
    <xf numFmtId="17" fontId="129" fillId="0" borderId="95" xfId="371" applyNumberFormat="1" applyFont="1" applyFill="1" applyBorder="1" applyAlignment="1">
      <alignment horizontal="left" vertical="top" wrapText="1"/>
    </xf>
    <xf numFmtId="49" fontId="171" fillId="0" borderId="94" xfId="0" applyNumberFormat="1" applyFont="1" applyBorder="1" applyAlignment="1">
      <alignment vertical="top"/>
    </xf>
    <xf numFmtId="168" fontId="171" fillId="0" borderId="61" xfId="28" applyFont="1" applyBorder="1" applyAlignment="1">
      <alignment horizontal="right" vertical="top"/>
    </xf>
    <xf numFmtId="49" fontId="169" fillId="0" borderId="96" xfId="0" applyNumberFormat="1" applyFont="1" applyBorder="1" applyAlignment="1">
      <alignment horizontal="left" vertical="top" indent="2"/>
    </xf>
    <xf numFmtId="168" fontId="169" fillId="0" borderId="85" xfId="28" applyFont="1" applyBorder="1" applyAlignment="1">
      <alignment horizontal="right" vertical="top"/>
    </xf>
    <xf numFmtId="43" fontId="128" fillId="0" borderId="85" xfId="0" applyNumberFormat="1" applyFont="1" applyBorder="1"/>
    <xf numFmtId="0" fontId="84" fillId="0" borderId="59" xfId="0" applyFont="1" applyBorder="1"/>
    <xf numFmtId="0" fontId="84" fillId="0" borderId="56" xfId="0" applyFont="1" applyBorder="1"/>
    <xf numFmtId="0" fontId="171" fillId="0" borderId="0" xfId="0" applyFont="1"/>
    <xf numFmtId="0" fontId="172" fillId="0" borderId="0" xfId="0" applyFont="1"/>
    <xf numFmtId="0" fontId="172" fillId="0" borderId="0" xfId="0" applyFont="1" applyFill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177" fontId="171" fillId="0" borderId="0" xfId="28" applyNumberFormat="1" applyFont="1" applyFill="1" applyAlignment="1">
      <alignment horizontal="center" vertical="center" wrapText="1"/>
    </xf>
    <xf numFmtId="177" fontId="169" fillId="0" borderId="97" xfId="28" applyNumberFormat="1" applyFont="1" applyFill="1" applyBorder="1" applyAlignment="1">
      <alignment horizontal="center" vertical="center" wrapText="1"/>
    </xf>
    <xf numFmtId="177" fontId="171" fillId="0" borderId="0" xfId="28" applyNumberFormat="1" applyFont="1"/>
    <xf numFmtId="43" fontId="171" fillId="0" borderId="0" xfId="0" applyNumberFormat="1" applyFont="1"/>
    <xf numFmtId="177" fontId="128" fillId="0" borderId="85" xfId="0" applyNumberFormat="1" applyFont="1" applyBorder="1"/>
    <xf numFmtId="9" fontId="129" fillId="0" borderId="0" xfId="45" applyFont="1"/>
    <xf numFmtId="43" fontId="129" fillId="0" borderId="0" xfId="0" applyNumberFormat="1" applyFont="1"/>
    <xf numFmtId="10" fontId="129" fillId="0" borderId="0" xfId="45" applyNumberFormat="1" applyFont="1"/>
    <xf numFmtId="0" fontId="133" fillId="0" borderId="10" xfId="0" applyFont="1" applyFill="1" applyBorder="1" applyAlignment="1">
      <alignment horizontal="center" vertical="top"/>
    </xf>
    <xf numFmtId="0" fontId="133" fillId="0" borderId="22" xfId="0" applyFont="1" applyFill="1" applyBorder="1" applyAlignment="1">
      <alignment horizontal="center" vertical="top"/>
    </xf>
    <xf numFmtId="0" fontId="133" fillId="0" borderId="23" xfId="0" applyFont="1" applyFill="1" applyBorder="1" applyAlignment="1">
      <alignment horizontal="center" vertical="top"/>
    </xf>
    <xf numFmtId="0" fontId="129" fillId="0" borderId="22" xfId="0" applyFont="1" applyFill="1" applyBorder="1" applyAlignment="1">
      <alignment horizontal="center" vertical="center"/>
    </xf>
    <xf numFmtId="0" fontId="129" fillId="0" borderId="61" xfId="0" applyFont="1" applyFill="1" applyBorder="1" applyAlignment="1">
      <alignment horizontal="center" vertical="center"/>
    </xf>
    <xf numFmtId="0" fontId="129" fillId="0" borderId="23" xfId="0" applyFont="1" applyFill="1" applyBorder="1" applyAlignment="1">
      <alignment horizontal="center" vertical="center"/>
    </xf>
    <xf numFmtId="17" fontId="129" fillId="0" borderId="28" xfId="371" applyNumberFormat="1" applyFont="1" applyFill="1" applyBorder="1" applyAlignment="1">
      <alignment horizontal="center" vertical="top" wrapText="1"/>
    </xf>
    <xf numFmtId="17" fontId="129" fillId="0" borderId="25" xfId="371" applyNumberFormat="1" applyFont="1" applyFill="1" applyBorder="1" applyAlignment="1">
      <alignment horizontal="center" vertical="top" wrapText="1"/>
    </xf>
    <xf numFmtId="17" fontId="129" fillId="0" borderId="10" xfId="28" applyNumberFormat="1" applyFont="1" applyFill="1" applyBorder="1" applyAlignment="1">
      <alignment horizontal="center" vertical="top" wrapText="1"/>
    </xf>
    <xf numFmtId="168" fontId="129" fillId="0" borderId="19" xfId="28" applyFont="1" applyFill="1" applyBorder="1" applyAlignment="1">
      <alignment horizontal="center" vertical="top" wrapText="1"/>
    </xf>
    <xf numFmtId="168" fontId="133" fillId="0" borderId="28" xfId="371" applyNumberFormat="1" applyFont="1" applyFill="1" applyBorder="1" applyAlignment="1">
      <alignment horizontal="left" vertical="center" wrapText="1"/>
    </xf>
    <xf numFmtId="168" fontId="133" fillId="0" borderId="25" xfId="371" applyNumberFormat="1" applyFont="1" applyFill="1" applyBorder="1" applyAlignment="1">
      <alignment horizontal="left" vertical="center" wrapText="1"/>
    </xf>
    <xf numFmtId="17" fontId="129" fillId="0" borderId="28" xfId="371" applyNumberFormat="1" applyFont="1" applyFill="1" applyBorder="1" applyAlignment="1">
      <alignment horizontal="left" vertical="top" wrapText="1"/>
    </xf>
    <xf numFmtId="17" fontId="129" fillId="0" borderId="25" xfId="371" applyNumberFormat="1" applyFont="1" applyFill="1" applyBorder="1" applyAlignment="1">
      <alignment horizontal="left" vertical="top" wrapText="1"/>
    </xf>
    <xf numFmtId="168" fontId="129" fillId="0" borderId="10" xfId="371" applyNumberFormat="1" applyFont="1" applyFill="1" applyBorder="1" applyAlignment="1">
      <alignment horizontal="center" vertical="center" wrapText="1"/>
    </xf>
    <xf numFmtId="17" fontId="133" fillId="0" borderId="10" xfId="371" applyNumberFormat="1" applyFont="1" applyFill="1" applyBorder="1" applyAlignment="1">
      <alignment horizontal="left" vertical="top" wrapText="1"/>
    </xf>
    <xf numFmtId="0" fontId="133" fillId="0" borderId="10" xfId="0" applyFont="1" applyBorder="1" applyAlignment="1">
      <alignment horizontal="left" vertical="center"/>
    </xf>
    <xf numFmtId="0" fontId="133" fillId="0" borderId="17" xfId="0" applyFont="1" applyBorder="1" applyAlignment="1">
      <alignment horizontal="left"/>
    </xf>
    <xf numFmtId="0" fontId="133" fillId="0" borderId="29" xfId="0" applyFont="1" applyBorder="1" applyAlignment="1">
      <alignment horizontal="left"/>
    </xf>
    <xf numFmtId="0" fontId="133" fillId="0" borderId="25" xfId="0" applyFont="1" applyBorder="1" applyAlignment="1">
      <alignment horizontal="left"/>
    </xf>
    <xf numFmtId="17" fontId="133" fillId="63" borderId="22" xfId="371" applyNumberFormat="1" applyFont="1" applyFill="1" applyBorder="1" applyAlignment="1">
      <alignment horizontal="center" vertical="center" wrapText="1"/>
    </xf>
    <xf numFmtId="17" fontId="133" fillId="63" borderId="61" xfId="371" applyNumberFormat="1" applyFont="1" applyFill="1" applyBorder="1" applyAlignment="1">
      <alignment horizontal="center" vertical="center" wrapText="1"/>
    </xf>
    <xf numFmtId="17" fontId="133" fillId="63" borderId="23" xfId="371" applyNumberFormat="1" applyFont="1" applyFill="1" applyBorder="1" applyAlignment="1">
      <alignment horizontal="center" vertical="center" wrapText="1"/>
    </xf>
    <xf numFmtId="17" fontId="133" fillId="0" borderId="22" xfId="371" applyNumberFormat="1" applyFont="1" applyFill="1" applyBorder="1" applyAlignment="1">
      <alignment horizontal="center" vertical="center" wrapText="1"/>
    </xf>
    <xf numFmtId="17" fontId="133" fillId="0" borderId="61" xfId="371" applyNumberFormat="1" applyFont="1" applyFill="1" applyBorder="1" applyAlignment="1">
      <alignment horizontal="center" vertical="center" wrapText="1"/>
    </xf>
    <xf numFmtId="168" fontId="133" fillId="0" borderId="17" xfId="371" applyNumberFormat="1" applyFont="1" applyFill="1" applyBorder="1" applyAlignment="1">
      <alignment horizontal="left" vertical="top" wrapText="1"/>
    </xf>
    <xf numFmtId="168" fontId="133" fillId="0" borderId="29" xfId="371" applyNumberFormat="1" applyFont="1" applyFill="1" applyBorder="1" applyAlignment="1">
      <alignment horizontal="left" vertical="top" wrapText="1"/>
    </xf>
    <xf numFmtId="168" fontId="133" fillId="0" borderId="25" xfId="371" applyNumberFormat="1" applyFont="1" applyFill="1" applyBorder="1" applyAlignment="1">
      <alignment horizontal="left" vertical="top" wrapText="1"/>
    </xf>
    <xf numFmtId="17" fontId="129" fillId="0" borderId="18" xfId="371" applyNumberFormat="1" applyFont="1" applyFill="1" applyBorder="1" applyAlignment="1">
      <alignment vertical="center" wrapText="1"/>
    </xf>
    <xf numFmtId="17" fontId="129" fillId="0" borderId="50" xfId="371" applyNumberFormat="1" applyFont="1" applyFill="1" applyBorder="1" applyAlignment="1">
      <alignment vertical="center" wrapText="1"/>
    </xf>
    <xf numFmtId="9" fontId="129" fillId="0" borderId="18" xfId="45" applyFont="1" applyFill="1" applyBorder="1" applyAlignment="1">
      <alignment horizontal="center" vertical="top" wrapText="1"/>
    </xf>
    <xf numFmtId="9" fontId="129" fillId="0" borderId="51" xfId="45" applyFont="1" applyFill="1" applyBorder="1" applyAlignment="1">
      <alignment horizontal="center" vertical="top" wrapText="1"/>
    </xf>
    <xf numFmtId="168" fontId="129" fillId="0" borderId="28" xfId="371" applyNumberFormat="1" applyFont="1" applyFill="1" applyBorder="1" applyAlignment="1">
      <alignment horizontal="center" vertical="center" wrapText="1"/>
    </xf>
    <xf numFmtId="168" fontId="129" fillId="0" borderId="25" xfId="371" applyNumberFormat="1" applyFont="1" applyFill="1" applyBorder="1" applyAlignment="1">
      <alignment horizontal="center" vertical="center" wrapText="1"/>
    </xf>
    <xf numFmtId="168" fontId="133" fillId="0" borderId="54" xfId="371" applyNumberFormat="1" applyFont="1" applyFill="1" applyBorder="1" applyAlignment="1">
      <alignment horizontal="left" vertical="center" wrapText="1"/>
    </xf>
    <xf numFmtId="168" fontId="133" fillId="0" borderId="11" xfId="371" applyNumberFormat="1" applyFont="1" applyFill="1" applyBorder="1" applyAlignment="1">
      <alignment horizontal="left" vertical="center" wrapText="1"/>
    </xf>
    <xf numFmtId="168" fontId="133" fillId="0" borderId="55" xfId="371" applyNumberFormat="1" applyFont="1" applyFill="1" applyBorder="1" applyAlignment="1">
      <alignment horizontal="left" vertical="center" wrapText="1"/>
    </xf>
    <xf numFmtId="168" fontId="129" fillId="0" borderId="17" xfId="371" applyNumberFormat="1" applyFont="1" applyFill="1" applyBorder="1" applyAlignment="1">
      <alignment horizontal="left" vertical="top" wrapText="1"/>
    </xf>
    <xf numFmtId="168" fontId="129" fillId="0" borderId="29" xfId="371" applyNumberFormat="1" applyFont="1" applyFill="1" applyBorder="1" applyAlignment="1">
      <alignment horizontal="left" vertical="top" wrapText="1"/>
    </xf>
    <xf numFmtId="168" fontId="129" fillId="0" borderId="25" xfId="371" applyNumberFormat="1" applyFont="1" applyFill="1" applyBorder="1" applyAlignment="1">
      <alignment horizontal="left" vertical="top" wrapText="1"/>
    </xf>
    <xf numFmtId="168" fontId="133" fillId="0" borderId="15" xfId="371" applyNumberFormat="1" applyFont="1" applyFill="1" applyBorder="1" applyAlignment="1">
      <alignment horizontal="left" vertical="top" wrapText="1"/>
    </xf>
    <xf numFmtId="168" fontId="133" fillId="0" borderId="49" xfId="371" applyNumberFormat="1" applyFont="1" applyFill="1" applyBorder="1" applyAlignment="1">
      <alignment horizontal="left" vertical="top" wrapText="1"/>
    </xf>
    <xf numFmtId="168" fontId="133" fillId="0" borderId="16" xfId="371" applyNumberFormat="1" applyFont="1" applyFill="1" applyBorder="1" applyAlignment="1">
      <alignment horizontal="left" vertical="top" wrapText="1"/>
    </xf>
    <xf numFmtId="168" fontId="133" fillId="0" borderId="18" xfId="371" applyNumberFormat="1" applyFont="1" applyFill="1" applyBorder="1" applyAlignment="1">
      <alignment horizontal="right" vertical="top" wrapText="1"/>
    </xf>
    <xf numFmtId="168" fontId="133" fillId="0" borderId="49" xfId="371" applyNumberFormat="1" applyFont="1" applyFill="1" applyBorder="1" applyAlignment="1">
      <alignment horizontal="right" vertical="top" wrapText="1"/>
    </xf>
    <xf numFmtId="168" fontId="133" fillId="56" borderId="32" xfId="371" applyNumberFormat="1" applyFont="1" applyFill="1" applyBorder="1" applyAlignment="1">
      <alignment horizontal="center" vertical="center" wrapText="1"/>
    </xf>
    <xf numFmtId="168" fontId="133" fillId="56" borderId="33" xfId="371" applyNumberFormat="1" applyFont="1" applyFill="1" applyBorder="1" applyAlignment="1">
      <alignment horizontal="center" vertical="center" wrapText="1"/>
    </xf>
    <xf numFmtId="168" fontId="133" fillId="56" borderId="53" xfId="371" applyNumberFormat="1" applyFont="1" applyFill="1" applyBorder="1" applyAlignment="1">
      <alignment horizontal="center" vertical="center" wrapText="1"/>
    </xf>
    <xf numFmtId="17" fontId="129" fillId="0" borderId="10" xfId="371" applyNumberFormat="1" applyFont="1" applyFill="1" applyBorder="1" applyAlignment="1">
      <alignment horizontal="center" vertical="top" wrapText="1"/>
    </xf>
    <xf numFmtId="17" fontId="129" fillId="0" borderId="19" xfId="371" applyNumberFormat="1" applyFont="1" applyFill="1" applyBorder="1" applyAlignment="1">
      <alignment horizontal="center" vertical="top" wrapText="1"/>
    </xf>
    <xf numFmtId="17" fontId="129" fillId="0" borderId="48" xfId="371" applyNumberFormat="1" applyFont="1" applyFill="1" applyBorder="1" applyAlignment="1">
      <alignment vertical="center" wrapText="1"/>
    </xf>
    <xf numFmtId="17" fontId="129" fillId="0" borderId="49" xfId="371" applyNumberFormat="1" applyFont="1" applyFill="1" applyBorder="1" applyAlignment="1">
      <alignment vertical="center" wrapText="1"/>
    </xf>
    <xf numFmtId="9" fontId="129" fillId="0" borderId="18" xfId="371" applyNumberFormat="1" applyFont="1" applyFill="1" applyBorder="1" applyAlignment="1">
      <alignment horizontal="center" vertical="center" wrapText="1"/>
    </xf>
    <xf numFmtId="9" fontId="129" fillId="0" borderId="49" xfId="371" applyNumberFormat="1" applyFont="1" applyFill="1" applyBorder="1" applyAlignment="1">
      <alignment horizontal="center" vertical="center" wrapText="1"/>
    </xf>
    <xf numFmtId="0" fontId="129" fillId="62" borderId="17" xfId="371" applyNumberFormat="1" applyFont="1" applyFill="1" applyBorder="1" applyAlignment="1">
      <alignment horizontal="center" vertical="top" wrapText="1"/>
    </xf>
    <xf numFmtId="0" fontId="129" fillId="62" borderId="25" xfId="371" applyNumberFormat="1" applyFont="1" applyFill="1" applyBorder="1" applyAlignment="1">
      <alignment horizontal="center" vertical="top" wrapText="1"/>
    </xf>
    <xf numFmtId="168" fontId="129" fillId="62" borderId="10" xfId="371" applyNumberFormat="1" applyFont="1" applyFill="1" applyBorder="1" applyAlignment="1">
      <alignment horizontal="center" vertical="top" wrapText="1"/>
    </xf>
    <xf numFmtId="168" fontId="129" fillId="62" borderId="19" xfId="371" applyNumberFormat="1" applyFont="1" applyFill="1" applyBorder="1" applyAlignment="1">
      <alignment horizontal="center" vertical="top" wrapText="1"/>
    </xf>
    <xf numFmtId="168" fontId="133" fillId="0" borderId="10" xfId="371" applyNumberFormat="1" applyFont="1" applyFill="1" applyBorder="1" applyAlignment="1">
      <alignment horizontal="left" vertical="top" wrapText="1"/>
    </xf>
    <xf numFmtId="168" fontId="133" fillId="0" borderId="19" xfId="371" applyNumberFormat="1" applyFont="1" applyFill="1" applyBorder="1" applyAlignment="1">
      <alignment horizontal="left" vertical="top" wrapText="1"/>
    </xf>
    <xf numFmtId="168" fontId="129" fillId="0" borderId="10" xfId="371" applyNumberFormat="1" applyFont="1" applyFill="1" applyBorder="1" applyAlignment="1">
      <alignment horizontal="left" vertical="top" wrapText="1"/>
    </xf>
    <xf numFmtId="168" fontId="129" fillId="0" borderId="19" xfId="371" applyNumberFormat="1" applyFont="1" applyFill="1" applyBorder="1" applyAlignment="1">
      <alignment horizontal="left" vertical="top" wrapText="1"/>
    </xf>
    <xf numFmtId="168" fontId="133" fillId="0" borderId="16" xfId="371" applyNumberFormat="1" applyFont="1" applyFill="1" applyBorder="1" applyAlignment="1">
      <alignment horizontal="center" vertical="top" wrapText="1"/>
    </xf>
    <xf numFmtId="168" fontId="133" fillId="0" borderId="18" xfId="371" applyNumberFormat="1" applyFont="1" applyFill="1" applyBorder="1" applyAlignment="1">
      <alignment horizontal="left" vertical="top" wrapText="1"/>
    </xf>
    <xf numFmtId="168" fontId="133" fillId="0" borderId="51" xfId="371" applyNumberFormat="1" applyFont="1" applyFill="1" applyBorder="1" applyAlignment="1">
      <alignment horizontal="left" vertical="top" wrapText="1"/>
    </xf>
    <xf numFmtId="0" fontId="133" fillId="0" borderId="54" xfId="371" applyNumberFormat="1" applyFont="1" applyFill="1" applyBorder="1" applyAlignment="1">
      <alignment horizontal="center" vertical="center" wrapText="1"/>
    </xf>
    <xf numFmtId="0" fontId="133" fillId="0" borderId="27" xfId="371" applyNumberFormat="1" applyFont="1" applyFill="1" applyBorder="1" applyAlignment="1">
      <alignment horizontal="center" vertical="center" wrapText="1"/>
    </xf>
    <xf numFmtId="0" fontId="133" fillId="0" borderId="11" xfId="371" applyNumberFormat="1" applyFont="1" applyFill="1" applyBorder="1" applyAlignment="1">
      <alignment horizontal="center" vertical="center" wrapText="1"/>
    </xf>
    <xf numFmtId="0" fontId="133" fillId="0" borderId="35" xfId="371" applyNumberFormat="1" applyFont="1" applyFill="1" applyBorder="1" applyAlignment="1">
      <alignment horizontal="center" vertical="center" wrapText="1"/>
    </xf>
    <xf numFmtId="0" fontId="133" fillId="0" borderId="55" xfId="371" applyNumberFormat="1" applyFont="1" applyFill="1" applyBorder="1" applyAlignment="1">
      <alignment horizontal="center" vertical="center" wrapText="1"/>
    </xf>
    <xf numFmtId="0" fontId="133" fillId="0" borderId="56" xfId="371" applyNumberFormat="1" applyFont="1" applyFill="1" applyBorder="1" applyAlignment="1">
      <alignment horizontal="center" vertical="center" wrapText="1"/>
    </xf>
    <xf numFmtId="168" fontId="133" fillId="0" borderId="10" xfId="371" applyNumberFormat="1" applyFont="1" applyFill="1" applyBorder="1" applyAlignment="1">
      <alignment horizontal="center" wrapText="1"/>
    </xf>
    <xf numFmtId="168" fontId="133" fillId="56" borderId="10" xfId="371" applyNumberFormat="1" applyFont="1" applyFill="1" applyBorder="1" applyAlignment="1">
      <alignment horizontal="center" wrapText="1"/>
    </xf>
    <xf numFmtId="168" fontId="129" fillId="0" borderId="32" xfId="371" applyNumberFormat="1" applyFont="1" applyFill="1" applyBorder="1" applyAlignment="1">
      <alignment horizontal="left" wrapText="1"/>
    </xf>
    <xf numFmtId="168" fontId="129" fillId="0" borderId="68" xfId="371" applyNumberFormat="1" applyFont="1" applyFill="1" applyBorder="1" applyAlignment="1">
      <alignment horizontal="left" wrapText="1"/>
    </xf>
    <xf numFmtId="168" fontId="129" fillId="0" borderId="69" xfId="371" applyNumberFormat="1" applyFont="1" applyFill="1" applyBorder="1" applyAlignment="1">
      <alignment horizontal="left" wrapText="1"/>
    </xf>
    <xf numFmtId="168" fontId="129" fillId="0" borderId="33" xfId="371" applyNumberFormat="1" applyFont="1" applyFill="1" applyBorder="1" applyAlignment="1">
      <alignment horizontal="left" wrapText="1"/>
    </xf>
    <xf numFmtId="168" fontId="129" fillId="0" borderId="28" xfId="371" applyNumberFormat="1" applyFont="1" applyFill="1" applyBorder="1" applyAlignment="1">
      <alignment horizontal="left" vertical="center" wrapText="1"/>
    </xf>
    <xf numFmtId="168" fontId="129" fillId="0" borderId="25" xfId="371" applyNumberFormat="1" applyFont="1" applyFill="1" applyBorder="1" applyAlignment="1">
      <alignment horizontal="left" vertical="center" wrapText="1"/>
    </xf>
    <xf numFmtId="0" fontId="129" fillId="0" borderId="17" xfId="0" applyNumberFormat="1" applyFont="1" applyBorder="1" applyAlignment="1">
      <alignment horizontal="left" wrapText="1"/>
    </xf>
    <xf numFmtId="0" fontId="129" fillId="0" borderId="29" xfId="0" applyNumberFormat="1" applyFont="1" applyBorder="1" applyAlignment="1">
      <alignment horizontal="left" wrapText="1"/>
    </xf>
    <xf numFmtId="0" fontId="129" fillId="0" borderId="24" xfId="0" applyNumberFormat="1" applyFont="1" applyBorder="1" applyAlignment="1">
      <alignment horizontal="left" wrapText="1"/>
    </xf>
    <xf numFmtId="168" fontId="129" fillId="0" borderId="48" xfId="371" applyNumberFormat="1" applyFont="1" applyFill="1" applyBorder="1" applyAlignment="1">
      <alignment horizontal="left" vertical="center" wrapText="1"/>
    </xf>
    <xf numFmtId="168" fontId="129" fillId="0" borderId="49" xfId="371" applyNumberFormat="1" applyFont="1" applyFill="1" applyBorder="1" applyAlignment="1">
      <alignment horizontal="left" vertical="center" wrapText="1"/>
    </xf>
    <xf numFmtId="168" fontId="129" fillId="0" borderId="18" xfId="371" applyNumberFormat="1" applyFont="1" applyFill="1" applyBorder="1" applyAlignment="1">
      <alignment horizontal="center" vertical="center" wrapText="1"/>
    </xf>
    <xf numFmtId="0" fontId="129" fillId="0" borderId="49" xfId="0" applyFont="1" applyBorder="1"/>
    <xf numFmtId="168" fontId="129" fillId="0" borderId="50" xfId="371" applyNumberFormat="1" applyFont="1" applyFill="1" applyBorder="1" applyAlignment="1">
      <alignment horizontal="center" vertical="center" wrapText="1"/>
    </xf>
    <xf numFmtId="168" fontId="129" fillId="0" borderId="16" xfId="371" applyNumberFormat="1" applyFont="1" applyFill="1" applyBorder="1" applyAlignment="1">
      <alignment horizontal="center" vertical="center" wrapText="1"/>
    </xf>
    <xf numFmtId="168" fontId="129" fillId="0" borderId="20" xfId="371" applyNumberFormat="1" applyFont="1" applyFill="1" applyBorder="1" applyAlignment="1">
      <alignment horizontal="center" vertical="center" wrapText="1"/>
    </xf>
    <xf numFmtId="168" fontId="129" fillId="0" borderId="21" xfId="371" applyNumberFormat="1" applyFont="1" applyFill="1" applyBorder="1" applyAlignment="1">
      <alignment horizontal="center" wrapText="1"/>
    </xf>
    <xf numFmtId="168" fontId="129" fillId="0" borderId="47" xfId="371" applyNumberFormat="1" applyFont="1" applyFill="1" applyBorder="1" applyAlignment="1">
      <alignment horizontal="center" wrapText="1"/>
    </xf>
    <xf numFmtId="168" fontId="129" fillId="0" borderId="17" xfId="371" applyNumberFormat="1" applyFont="1" applyFill="1" applyBorder="1" applyAlignment="1">
      <alignment vertical="top" wrapText="1"/>
    </xf>
    <xf numFmtId="168" fontId="129" fillId="0" borderId="29" xfId="371" applyNumberFormat="1" applyFont="1" applyFill="1" applyBorder="1" applyAlignment="1">
      <alignment vertical="top" wrapText="1"/>
    </xf>
    <xf numFmtId="168" fontId="129" fillId="0" borderId="24" xfId="371" applyNumberFormat="1" applyFont="1" applyFill="1" applyBorder="1" applyAlignment="1">
      <alignment vertical="top" wrapText="1"/>
    </xf>
    <xf numFmtId="168" fontId="129" fillId="0" borderId="10" xfId="371" applyNumberFormat="1" applyFont="1" applyFill="1" applyBorder="1" applyAlignment="1">
      <alignment horizontal="left" vertical="center" wrapText="1"/>
    </xf>
    <xf numFmtId="168" fontId="133" fillId="0" borderId="54" xfId="371" applyNumberFormat="1" applyFont="1" applyFill="1" applyBorder="1" applyAlignment="1">
      <alignment horizontal="center" vertical="center" wrapText="1"/>
    </xf>
    <xf numFmtId="168" fontId="133" fillId="0" borderId="27" xfId="371" applyNumberFormat="1" applyFont="1" applyFill="1" applyBorder="1" applyAlignment="1">
      <alignment horizontal="center" vertical="center" wrapText="1"/>
    </xf>
    <xf numFmtId="168" fontId="133" fillId="0" borderId="55" xfId="371" applyNumberFormat="1" applyFont="1" applyFill="1" applyBorder="1" applyAlignment="1">
      <alignment horizontal="center" vertical="center" wrapText="1"/>
    </xf>
    <xf numFmtId="168" fontId="133" fillId="0" borderId="56" xfId="371" applyNumberFormat="1" applyFont="1" applyFill="1" applyBorder="1" applyAlignment="1">
      <alignment horizontal="center" vertical="center" wrapText="1"/>
    </xf>
    <xf numFmtId="168" fontId="133" fillId="0" borderId="10" xfId="371" applyNumberFormat="1" applyFont="1" applyFill="1" applyBorder="1" applyAlignment="1">
      <alignment horizontal="center" vertical="center" wrapText="1"/>
    </xf>
    <xf numFmtId="168" fontId="133" fillId="0" borderId="19" xfId="371" applyNumberFormat="1" applyFont="1" applyFill="1" applyBorder="1" applyAlignment="1">
      <alignment horizontal="center" vertical="center" wrapText="1"/>
    </xf>
    <xf numFmtId="168" fontId="133" fillId="0" borderId="28" xfId="371" applyNumberFormat="1" applyFont="1" applyFill="1" applyBorder="1" applyAlignment="1">
      <alignment horizontal="center" vertical="center" wrapText="1"/>
    </xf>
    <xf numFmtId="168" fontId="133" fillId="0" borderId="25" xfId="371" applyNumberFormat="1" applyFont="1" applyFill="1" applyBorder="1" applyAlignment="1">
      <alignment horizontal="center" vertical="center" wrapText="1"/>
    </xf>
    <xf numFmtId="168" fontId="129" fillId="61" borderId="17" xfId="371" applyNumberFormat="1" applyFont="1" applyFill="1" applyBorder="1" applyAlignment="1">
      <alignment horizontal="center" vertical="top" wrapText="1"/>
    </xf>
    <xf numFmtId="168" fontId="129" fillId="61" borderId="24" xfId="371" applyNumberFormat="1" applyFont="1" applyFill="1" applyBorder="1" applyAlignment="1">
      <alignment horizontal="center" vertical="top" wrapText="1"/>
    </xf>
    <xf numFmtId="168" fontId="129" fillId="60" borderId="17" xfId="371" applyNumberFormat="1" applyFont="1" applyFill="1" applyBorder="1" applyAlignment="1">
      <alignment horizontal="center" vertical="top" wrapText="1"/>
    </xf>
    <xf numFmtId="168" fontId="129" fillId="60" borderId="24" xfId="371" applyNumberFormat="1" applyFont="1" applyFill="1" applyBorder="1" applyAlignment="1">
      <alignment horizontal="center" vertical="top" wrapText="1"/>
    </xf>
    <xf numFmtId="17" fontId="129" fillId="0" borderId="17" xfId="371" applyNumberFormat="1" applyFont="1" applyFill="1" applyBorder="1" applyAlignment="1">
      <alignment horizontal="left" vertical="top" wrapText="1"/>
    </xf>
    <xf numFmtId="17" fontId="129" fillId="0" borderId="29" xfId="371" applyNumberFormat="1" applyFont="1" applyFill="1" applyBorder="1" applyAlignment="1">
      <alignment horizontal="left" vertical="top" wrapText="1"/>
    </xf>
    <xf numFmtId="0" fontId="129" fillId="54" borderId="10" xfId="371" applyNumberFormat="1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61" borderId="10" xfId="371" applyNumberFormat="1" applyFont="1" applyFill="1" applyBorder="1" applyAlignment="1">
      <alignment horizontal="center" vertical="center" wrapText="1"/>
    </xf>
    <xf numFmtId="0" fontId="129" fillId="60" borderId="10" xfId="371" applyNumberFormat="1" applyFont="1" applyFill="1" applyBorder="1" applyAlignment="1">
      <alignment horizontal="center" vertical="center" wrapText="1"/>
    </xf>
    <xf numFmtId="0" fontId="129" fillId="62" borderId="54" xfId="371" applyNumberFormat="1" applyFont="1" applyFill="1" applyBorder="1" applyAlignment="1">
      <alignment horizontal="center" vertical="center" wrapText="1"/>
    </xf>
    <xf numFmtId="0" fontId="129" fillId="62" borderId="27" xfId="371" applyNumberFormat="1" applyFont="1" applyFill="1" applyBorder="1" applyAlignment="1">
      <alignment horizontal="center" vertical="center" wrapText="1"/>
    </xf>
    <xf numFmtId="168" fontId="133" fillId="0" borderId="17" xfId="371" applyNumberFormat="1" applyFont="1" applyFill="1" applyBorder="1" applyAlignment="1">
      <alignment horizontal="center" vertical="top" wrapText="1"/>
    </xf>
    <xf numFmtId="168" fontId="133" fillId="0" borderId="29" xfId="371" applyNumberFormat="1" applyFont="1" applyFill="1" applyBorder="1" applyAlignment="1">
      <alignment horizontal="center" vertical="top" wrapText="1"/>
    </xf>
    <xf numFmtId="168" fontId="133" fillId="0" borderId="24" xfId="371" applyNumberFormat="1" applyFont="1" applyFill="1" applyBorder="1" applyAlignment="1">
      <alignment horizontal="center" vertical="top" wrapText="1"/>
    </xf>
    <xf numFmtId="0" fontId="43" fillId="0" borderId="28" xfId="1008" applyFont="1" applyBorder="1" applyAlignment="1">
      <alignment horizontal="center" vertical="center" wrapText="1"/>
    </xf>
    <xf numFmtId="0" fontId="43" fillId="0" borderId="29" xfId="1008" applyFont="1" applyBorder="1" applyAlignment="1">
      <alignment horizontal="center" vertical="center" wrapText="1"/>
    </xf>
    <xf numFmtId="0" fontId="43" fillId="0" borderId="24" xfId="1008" applyFont="1" applyBorder="1" applyAlignment="1">
      <alignment horizontal="center" vertical="center" wrapText="1"/>
    </xf>
    <xf numFmtId="0" fontId="149" fillId="0" borderId="28" xfId="1008" applyFont="1" applyBorder="1" applyAlignment="1">
      <alignment horizontal="left"/>
    </xf>
    <xf numFmtId="0" fontId="149" fillId="0" borderId="29" xfId="1008" applyFont="1" applyBorder="1" applyAlignment="1">
      <alignment horizontal="left"/>
    </xf>
    <xf numFmtId="0" fontId="149" fillId="0" borderId="24" xfId="1008" applyFont="1" applyBorder="1" applyAlignment="1">
      <alignment horizontal="left"/>
    </xf>
    <xf numFmtId="0" fontId="149" fillId="0" borderId="48" xfId="1008" applyFont="1" applyBorder="1" applyAlignment="1">
      <alignment horizontal="left"/>
    </xf>
    <xf numFmtId="0" fontId="149" fillId="0" borderId="50" xfId="1008" applyFont="1" applyBorder="1" applyAlignment="1">
      <alignment horizontal="left"/>
    </xf>
    <xf numFmtId="0" fontId="149" fillId="0" borderId="51" xfId="1008" applyFont="1" applyBorder="1" applyAlignment="1">
      <alignment horizontal="left"/>
    </xf>
    <xf numFmtId="168" fontId="133" fillId="0" borderId="10" xfId="371" applyNumberFormat="1" applyFont="1" applyFill="1" applyBorder="1" applyAlignment="1">
      <alignment horizontal="left"/>
    </xf>
    <xf numFmtId="168" fontId="135" fillId="0" borderId="30" xfId="371" applyNumberFormat="1" applyFont="1" applyFill="1" applyBorder="1" applyAlignment="1">
      <alignment horizontal="center"/>
    </xf>
    <xf numFmtId="168" fontId="133" fillId="0" borderId="17" xfId="371" applyNumberFormat="1" applyFont="1" applyFill="1" applyBorder="1" applyAlignment="1">
      <alignment horizontal="center"/>
    </xf>
    <xf numFmtId="168" fontId="133" fillId="0" borderId="29" xfId="371" applyNumberFormat="1" applyFont="1" applyFill="1" applyBorder="1" applyAlignment="1">
      <alignment horizontal="center"/>
    </xf>
    <xf numFmtId="1" fontId="133" fillId="0" borderId="17" xfId="371" applyNumberFormat="1" applyFont="1" applyFill="1" applyBorder="1" applyAlignment="1">
      <alignment horizontal="center"/>
    </xf>
    <xf numFmtId="1" fontId="133" fillId="0" borderId="29" xfId="371" applyNumberFormat="1" applyFont="1" applyFill="1" applyBorder="1" applyAlignment="1">
      <alignment horizontal="center"/>
    </xf>
    <xf numFmtId="1" fontId="133" fillId="0" borderId="25" xfId="371" applyNumberFormat="1" applyFont="1" applyFill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149" fillId="0" borderId="10" xfId="0" applyFont="1" applyBorder="1" applyAlignment="1">
      <alignment horizontal="center" wrapText="1"/>
    </xf>
    <xf numFmtId="0" fontId="149" fillId="0" borderId="10" xfId="0" applyFont="1" applyBorder="1" applyAlignment="1">
      <alignment horizontal="center"/>
    </xf>
    <xf numFmtId="0" fontId="1" fillId="0" borderId="10" xfId="70" applyFont="1" applyBorder="1" applyAlignment="1">
      <alignment horizontal="left" wrapText="1"/>
    </xf>
    <xf numFmtId="0" fontId="4" fillId="0" borderId="10" xfId="70" applyFont="1" applyBorder="1" applyAlignment="1">
      <alignment horizontal="left" wrapText="1"/>
    </xf>
    <xf numFmtId="0" fontId="3" fillId="0" borderId="10" xfId="70" applyFont="1" applyBorder="1" applyAlignment="1">
      <alignment horizontal="left" wrapText="1"/>
    </xf>
    <xf numFmtId="2" fontId="133" fillId="0" borderId="0" xfId="70" applyNumberFormat="1" applyFont="1" applyBorder="1" applyAlignment="1">
      <alignment horizontal="center" vertical="top" wrapText="1"/>
    </xf>
    <xf numFmtId="0" fontId="128" fillId="0" borderId="0" xfId="70" applyFont="1" applyBorder="1" applyAlignment="1">
      <alignment horizontal="left"/>
    </xf>
    <xf numFmtId="2" fontId="133" fillId="0" borderId="10" xfId="70" applyNumberFormat="1" applyFont="1" applyFill="1" applyBorder="1" applyAlignment="1">
      <alignment horizontal="left" vertical="top" wrapText="1"/>
    </xf>
    <xf numFmtId="0" fontId="133" fillId="0" borderId="31" xfId="70" applyFont="1" applyBorder="1" applyAlignment="1">
      <alignment horizontal="center" vertical="top" wrapText="1"/>
    </xf>
    <xf numFmtId="0" fontId="133" fillId="0" borderId="26" xfId="70" applyFont="1" applyBorder="1" applyAlignment="1">
      <alignment horizontal="center" vertical="top" wrapText="1"/>
    </xf>
    <xf numFmtId="0" fontId="133" fillId="0" borderId="10" xfId="70" applyFont="1" applyFill="1" applyBorder="1" applyAlignment="1">
      <alignment horizontal="left" vertical="top" wrapText="1"/>
    </xf>
    <xf numFmtId="0" fontId="128" fillId="0" borderId="59" xfId="70" applyFont="1" applyBorder="1" applyAlignment="1">
      <alignment horizontal="left"/>
    </xf>
    <xf numFmtId="0" fontId="128" fillId="0" borderId="30" xfId="70" applyFont="1" applyBorder="1" applyAlignment="1">
      <alignment horizontal="left"/>
    </xf>
    <xf numFmtId="0" fontId="128" fillId="0" borderId="10" xfId="70" applyFont="1" applyFill="1" applyBorder="1" applyAlignment="1">
      <alignment horizontal="left"/>
    </xf>
    <xf numFmtId="0" fontId="1" fillId="0" borderId="10" xfId="70" applyFont="1" applyBorder="1" applyAlignment="1">
      <alignment horizontal="right"/>
    </xf>
    <xf numFmtId="0" fontId="4" fillId="0" borderId="10" xfId="70" applyFont="1" applyBorder="1" applyAlignment="1">
      <alignment horizontal="right"/>
    </xf>
    <xf numFmtId="0" fontId="1" fillId="0" borderId="10" xfId="70" applyFont="1" applyBorder="1" applyAlignment="1">
      <alignment horizontal="left"/>
    </xf>
    <xf numFmtId="0" fontId="4" fillId="0" borderId="10" xfId="70" applyFont="1" applyBorder="1" applyAlignment="1">
      <alignment horizontal="left"/>
    </xf>
    <xf numFmtId="0" fontId="128" fillId="0" borderId="17" xfId="70" applyFont="1" applyBorder="1" applyAlignment="1">
      <alignment horizontal="center"/>
    </xf>
    <xf numFmtId="0" fontId="128" fillId="0" borderId="25" xfId="70" applyFont="1" applyBorder="1" applyAlignment="1">
      <alignment horizontal="center"/>
    </xf>
    <xf numFmtId="0" fontId="4" fillId="0" borderId="17" xfId="70" applyFont="1" applyBorder="1" applyAlignment="1">
      <alignment horizontal="center"/>
    </xf>
    <xf numFmtId="0" fontId="4" fillId="0" borderId="25" xfId="70" applyFont="1" applyBorder="1" applyAlignment="1">
      <alignment horizontal="center"/>
    </xf>
    <xf numFmtId="0" fontId="128" fillId="0" borderId="10" xfId="70" applyFont="1" applyBorder="1" applyAlignment="1">
      <alignment horizontal="center" vertical="top"/>
    </xf>
    <xf numFmtId="0" fontId="133" fillId="0" borderId="34" xfId="1008" applyFont="1" applyFill="1" applyBorder="1" applyAlignment="1">
      <alignment horizontal="center" vertical="center"/>
    </xf>
    <xf numFmtId="0" fontId="133" fillId="0" borderId="52" xfId="1008" applyFont="1" applyFill="1" applyBorder="1" applyAlignment="1">
      <alignment horizontal="center" vertical="center"/>
    </xf>
    <xf numFmtId="0" fontId="133" fillId="0" borderId="62" xfId="1008" applyFont="1" applyFill="1" applyBorder="1" applyAlignment="1">
      <alignment horizontal="center" vertical="center"/>
    </xf>
    <xf numFmtId="0" fontId="133" fillId="0" borderId="10" xfId="1008" applyFont="1" applyFill="1" applyBorder="1" applyAlignment="1">
      <alignment horizontal="center" vertical="center" wrapText="1"/>
    </xf>
    <xf numFmtId="0" fontId="129" fillId="0" borderId="10" xfId="1008" applyFont="1" applyFill="1" applyBorder="1" applyAlignment="1"/>
    <xf numFmtId="0" fontId="128" fillId="0" borderId="30" xfId="1008" applyFont="1" applyBorder="1" applyAlignment="1">
      <alignment horizontal="right"/>
    </xf>
    <xf numFmtId="0" fontId="129" fillId="0" borderId="10" xfId="1008" applyFont="1" applyFill="1" applyBorder="1" applyAlignment="1">
      <alignment wrapText="1"/>
    </xf>
    <xf numFmtId="0" fontId="133" fillId="0" borderId="22" xfId="1008" applyFont="1" applyFill="1" applyBorder="1" applyAlignment="1">
      <alignment horizontal="center" vertical="center" wrapText="1"/>
    </xf>
    <xf numFmtId="0" fontId="133" fillId="0" borderId="23" xfId="1008" applyFont="1" applyFill="1" applyBorder="1" applyAlignment="1">
      <alignment horizontal="center" vertical="center" wrapText="1"/>
    </xf>
    <xf numFmtId="0" fontId="133" fillId="0" borderId="31" xfId="1008" applyFont="1" applyFill="1" applyBorder="1" applyAlignment="1">
      <alignment horizontal="center" vertical="center" wrapText="1"/>
    </xf>
    <xf numFmtId="0" fontId="133" fillId="0" borderId="66" xfId="1008" applyFont="1" applyFill="1" applyBorder="1" applyAlignment="1">
      <alignment horizontal="center" vertical="center" wrapText="1"/>
    </xf>
    <xf numFmtId="0" fontId="129" fillId="0" borderId="64" xfId="1008" applyFont="1" applyFill="1" applyBorder="1" applyAlignment="1"/>
    <xf numFmtId="0" fontId="133" fillId="0" borderId="12" xfId="1008" applyFont="1" applyFill="1" applyBorder="1" applyAlignment="1">
      <alignment horizontal="center" vertical="center" wrapText="1"/>
    </xf>
    <xf numFmtId="0" fontId="129" fillId="0" borderId="57" xfId="1008" applyFont="1" applyFill="1" applyBorder="1" applyAlignment="1">
      <alignment wrapText="1"/>
    </xf>
    <xf numFmtId="0" fontId="133" fillId="0" borderId="64" xfId="1008" applyFont="1" applyFill="1" applyBorder="1" applyAlignment="1">
      <alignment horizontal="center" vertical="center" wrapText="1"/>
    </xf>
    <xf numFmtId="0" fontId="133" fillId="0" borderId="13" xfId="1008" applyFont="1" applyFill="1" applyBorder="1" applyAlignment="1">
      <alignment horizontal="center" vertical="center" wrapText="1"/>
    </xf>
    <xf numFmtId="0" fontId="133" fillId="0" borderId="65" xfId="1008" applyFont="1" applyFill="1" applyBorder="1" applyAlignment="1">
      <alignment horizontal="center" vertical="center" wrapText="1"/>
    </xf>
    <xf numFmtId="0" fontId="133" fillId="0" borderId="32" xfId="1008" applyFont="1" applyFill="1" applyBorder="1" applyAlignment="1">
      <alignment horizontal="center" vertical="center" wrapText="1"/>
    </xf>
    <xf numFmtId="0" fontId="133" fillId="0" borderId="48" xfId="1008" applyFont="1" applyFill="1" applyBorder="1" applyAlignment="1">
      <alignment horizontal="center" vertical="center" wrapText="1"/>
    </xf>
    <xf numFmtId="0" fontId="133" fillId="0" borderId="78" xfId="286" applyFont="1" applyFill="1" applyBorder="1" applyAlignment="1">
      <alignment horizontal="center" vertical="center"/>
    </xf>
    <xf numFmtId="0" fontId="133" fillId="0" borderId="77" xfId="286" applyFont="1" applyFill="1" applyBorder="1" applyAlignment="1">
      <alignment horizontal="center" vertical="center"/>
    </xf>
    <xf numFmtId="0" fontId="133" fillId="0" borderId="78" xfId="1008" applyFont="1" applyFill="1" applyBorder="1" applyAlignment="1">
      <alignment horizontal="center" vertical="center" wrapText="1"/>
    </xf>
    <xf numFmtId="0" fontId="133" fillId="0" borderId="77" xfId="1008" applyFont="1" applyFill="1" applyBorder="1" applyAlignment="1">
      <alignment horizontal="center" vertical="center" wrapText="1"/>
    </xf>
    <xf numFmtId="0" fontId="133" fillId="0" borderId="10" xfId="1008" applyFont="1" applyBorder="1" applyAlignment="1">
      <alignment horizontal="center" vertical="center"/>
    </xf>
    <xf numFmtId="0" fontId="129" fillId="0" borderId="10" xfId="1008" applyFont="1" applyBorder="1" applyAlignment="1">
      <alignment horizontal="center" vertical="center"/>
    </xf>
    <xf numFmtId="0" fontId="129" fillId="0" borderId="10" xfId="1008" applyFont="1" applyFill="1" applyBorder="1" applyAlignment="1">
      <alignment horizontal="center" vertical="center"/>
    </xf>
    <xf numFmtId="0" fontId="129" fillId="0" borderId="22" xfId="1008" applyFont="1" applyFill="1" applyBorder="1" applyAlignment="1">
      <alignment horizontal="center" vertical="center"/>
    </xf>
    <xf numFmtId="0" fontId="129" fillId="0" borderId="61" xfId="1008" applyFont="1" applyFill="1" applyBorder="1" applyAlignment="1">
      <alignment horizontal="center" vertical="center"/>
    </xf>
    <xf numFmtId="0" fontId="129" fillId="0" borderId="23" xfId="1008" applyFont="1" applyFill="1" applyBorder="1" applyAlignment="1">
      <alignment horizontal="center" vertical="center"/>
    </xf>
    <xf numFmtId="0" fontId="133" fillId="0" borderId="22" xfId="1008" applyFont="1" applyBorder="1" applyAlignment="1">
      <alignment horizontal="center" vertical="center"/>
    </xf>
    <xf numFmtId="0" fontId="133" fillId="0" borderId="61" xfId="1008" applyFont="1" applyBorder="1" applyAlignment="1">
      <alignment horizontal="center" vertical="center"/>
    </xf>
    <xf numFmtId="0" fontId="133" fillId="0" borderId="23" xfId="1008" applyFont="1" applyBorder="1" applyAlignment="1">
      <alignment horizontal="center" vertical="center"/>
    </xf>
    <xf numFmtId="0" fontId="129" fillId="0" borderId="25" xfId="1008" applyFont="1" applyBorder="1" applyAlignment="1">
      <alignment horizontal="center" vertical="center"/>
    </xf>
    <xf numFmtId="0" fontId="133" fillId="0" borderId="10" xfId="0" applyFont="1" applyBorder="1" applyAlignment="1">
      <alignment horizontal="center"/>
    </xf>
    <xf numFmtId="0" fontId="150" fillId="55" borderId="17" xfId="0" applyFont="1" applyFill="1" applyBorder="1" applyAlignment="1">
      <alignment horizontal="center" vertical="center" wrapText="1"/>
    </xf>
    <xf numFmtId="0" fontId="150" fillId="55" borderId="29" xfId="0" applyFont="1" applyFill="1" applyBorder="1" applyAlignment="1">
      <alignment horizontal="center" vertical="center" wrapText="1"/>
    </xf>
    <xf numFmtId="0" fontId="150" fillId="55" borderId="25" xfId="0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/>
    </xf>
    <xf numFmtId="0" fontId="128" fillId="0" borderId="10" xfId="0" applyFont="1" applyBorder="1" applyAlignment="1">
      <alignment horizontal="center"/>
    </xf>
    <xf numFmtId="0" fontId="148" fillId="55" borderId="17" xfId="0" applyFont="1" applyFill="1" applyBorder="1" applyAlignment="1">
      <alignment horizontal="center" vertical="center" wrapText="1"/>
    </xf>
    <xf numFmtId="0" fontId="148" fillId="55" borderId="29" xfId="0" applyFont="1" applyFill="1" applyBorder="1" applyAlignment="1">
      <alignment horizontal="center" vertical="center" wrapText="1"/>
    </xf>
    <xf numFmtId="0" fontId="148" fillId="55" borderId="25" xfId="0" applyFont="1" applyFill="1" applyBorder="1" applyAlignment="1">
      <alignment horizontal="center" vertical="center" wrapText="1"/>
    </xf>
    <xf numFmtId="0" fontId="157" fillId="0" borderId="88" xfId="0" applyFont="1" applyFill="1" applyBorder="1" applyAlignment="1">
      <alignment horizontal="left" vertical="center" wrapText="1"/>
    </xf>
    <xf numFmtId="0" fontId="156" fillId="0" borderId="88" xfId="0" applyFont="1" applyFill="1" applyBorder="1" applyAlignment="1">
      <alignment horizontal="left" vertical="center" wrapText="1"/>
    </xf>
    <xf numFmtId="0" fontId="161" fillId="0" borderId="89" xfId="0" applyFont="1" applyFill="1" applyBorder="1" applyAlignment="1">
      <alignment horizontal="left" vertical="center" wrapText="1"/>
    </xf>
    <xf numFmtId="0" fontId="155" fillId="0" borderId="90" xfId="0" applyFont="1" applyFill="1" applyBorder="1" applyAlignment="1">
      <alignment horizontal="left" vertical="center" wrapText="1"/>
    </xf>
    <xf numFmtId="0" fontId="161" fillId="0" borderId="85" xfId="0" applyFont="1" applyFill="1" applyBorder="1" applyAlignment="1">
      <alignment horizontal="left" vertical="center" wrapText="1"/>
    </xf>
    <xf numFmtId="0" fontId="155" fillId="0" borderId="85" xfId="0" applyFont="1" applyFill="1" applyBorder="1" applyAlignment="1">
      <alignment horizontal="left" vertical="center" wrapText="1"/>
    </xf>
    <xf numFmtId="0" fontId="155" fillId="0" borderId="85" xfId="0" applyNumberFormat="1" applyFont="1" applyFill="1" applyBorder="1" applyAlignment="1">
      <alignment vertical="center" wrapText="1"/>
    </xf>
    <xf numFmtId="215" fontId="156" fillId="0" borderId="85" xfId="0" applyNumberFormat="1" applyFont="1" applyFill="1" applyBorder="1" applyAlignment="1">
      <alignment horizontal="center" vertical="center" wrapText="1"/>
    </xf>
    <xf numFmtId="0" fontId="155" fillId="0" borderId="57" xfId="0" applyFont="1" applyFill="1" applyBorder="1" applyAlignment="1">
      <alignment horizontal="center" vertical="center" wrapText="1"/>
    </xf>
    <xf numFmtId="0" fontId="155" fillId="0" borderId="63" xfId="0" applyNumberFormat="1" applyFont="1" applyFill="1" applyBorder="1" applyAlignment="1">
      <alignment horizontal="center" vertical="center" wrapText="1"/>
    </xf>
    <xf numFmtId="0" fontId="157" fillId="0" borderId="85" xfId="0" applyFont="1" applyFill="1" applyBorder="1" applyAlignment="1">
      <alignment horizontal="left" vertical="center" wrapText="1"/>
    </xf>
    <xf numFmtId="0" fontId="156" fillId="0" borderId="85" xfId="0" applyFont="1" applyFill="1" applyBorder="1" applyAlignment="1">
      <alignment horizontal="left" vertical="center" wrapText="1"/>
    </xf>
    <xf numFmtId="0" fontId="167" fillId="65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 wrapText="1"/>
    </xf>
    <xf numFmtId="49" fontId="77" fillId="0" borderId="0" xfId="0" applyNumberFormat="1" applyFont="1" applyAlignment="1">
      <alignment vertical="top"/>
    </xf>
    <xf numFmtId="49" fontId="169" fillId="0" borderId="91" xfId="0" applyNumberFormat="1" applyFont="1" applyBorder="1" applyAlignment="1">
      <alignment vertical="top"/>
    </xf>
    <xf numFmtId="16" fontId="129" fillId="0" borderId="0" xfId="0" applyNumberFormat="1" applyFont="1"/>
    <xf numFmtId="218" fontId="149" fillId="0" borderId="10" xfId="1008" applyNumberFormat="1" applyFont="1" applyBorder="1" applyAlignment="1">
      <alignment horizontal="center"/>
    </xf>
    <xf numFmtId="206" fontId="129" fillId="0" borderId="0" xfId="0" applyNumberFormat="1" applyFont="1"/>
  </cellXfs>
  <cellStyles count="1307">
    <cellStyle name="??" xfId="419"/>
    <cellStyle name="?? [0.00]_laroux" xfId="420"/>
    <cellStyle name="???? [0.00]_laroux" xfId="421"/>
    <cellStyle name="????_laroux" xfId="422"/>
    <cellStyle name="??_??" xfId="423"/>
    <cellStyle name="\ JY" xfId="424"/>
    <cellStyle name="_~7690850" xfId="425"/>
    <cellStyle name="_~7690850 2" xfId="905"/>
    <cellStyle name="_B D M C-R A BILL -3" xfId="426"/>
    <cellStyle name="_B D M C-R A BILL -4a" xfId="427"/>
    <cellStyle name="_COI0809" xfId="428"/>
    <cellStyle name="_COI0809 2" xfId="906"/>
    <cellStyle name="_DPR 190806" xfId="429"/>
    <cellStyle name="_ele wiring  6A-B-C 25-06-09" xfId="430"/>
    <cellStyle name="_ele wiring  6A-B-C 25-06-09 2" xfId="907"/>
    <cellStyle name="_Estimated Cost" xfId="431"/>
    <cellStyle name="_Flooring boq PUNE" xfId="432"/>
    <cellStyle name="_MIS - Sept'06" xfId="433"/>
    <cellStyle name="_Mrs-May-08" xfId="434"/>
    <cellStyle name="_R A BILL NO-2-GEL(Corrected)" xfId="435"/>
    <cellStyle name="_RA BILL- 5" xfId="436"/>
    <cellStyle name="£ BP" xfId="437"/>
    <cellStyle name="￡ BP" xfId="438"/>
    <cellStyle name="¥ JY" xfId="439"/>
    <cellStyle name="=C:\WINNT\SYSTEM32\COMMAND.COM" xfId="440"/>
    <cellStyle name="=C:\WINNT\SYSTEM32\COMMAND.COM 2" xfId="441"/>
    <cellStyle name="=C:\WINNT\SYSTEM32\COMMAND.COM 2 2" xfId="908"/>
    <cellStyle name="=C:\WINNT\SYSTEM32\COMMAND.COM_March 2009 file" xfId="442"/>
    <cellStyle name="•W_Electrical" xfId="443"/>
    <cellStyle name="0,0_x000a__x000a_NA_x000a__x000a_" xfId="444"/>
    <cellStyle name="0,0_x000a__x000a_NA_x000a__x000a_ 2" xfId="875"/>
    <cellStyle name="20% - Accent1" xfId="1" builtinId="30" customBuiltin="1"/>
    <cellStyle name="20% - Accent1 2" xfId="74"/>
    <cellStyle name="20% - Accent1 2 2" xfId="129"/>
    <cellStyle name="20% - Accent1 3" xfId="130"/>
    <cellStyle name="20% - Accent1 3 2" xfId="445"/>
    <cellStyle name="20% - Accent1 4" xfId="131"/>
    <cellStyle name="20% - Accent1 4 2" xfId="446"/>
    <cellStyle name="20% - Accent1 5" xfId="132"/>
    <cellStyle name="20% - Accent1 5 2" xfId="447"/>
    <cellStyle name="20% - Accent1 6" xfId="133"/>
    <cellStyle name="20% - Accent1 7" xfId="134"/>
    <cellStyle name="20% - Accent2" xfId="2" builtinId="34" customBuiltin="1"/>
    <cellStyle name="20% - Accent2 2" xfId="75"/>
    <cellStyle name="20% - Accent2 2 2" xfId="135"/>
    <cellStyle name="20% - Accent2 3" xfId="136"/>
    <cellStyle name="20% - Accent2 3 2" xfId="448"/>
    <cellStyle name="20% - Accent2 4" xfId="137"/>
    <cellStyle name="20% - Accent2 4 2" xfId="449"/>
    <cellStyle name="20% - Accent2 5" xfId="138"/>
    <cellStyle name="20% - Accent2 5 2" xfId="450"/>
    <cellStyle name="20% - Accent2 6" xfId="139"/>
    <cellStyle name="20% - Accent2 7" xfId="140"/>
    <cellStyle name="20% - Accent3" xfId="3" builtinId="38" customBuiltin="1"/>
    <cellStyle name="20% - Accent3 2" xfId="76"/>
    <cellStyle name="20% - Accent3 2 2" xfId="141"/>
    <cellStyle name="20% - Accent3 3" xfId="142"/>
    <cellStyle name="20% - Accent3 3 2" xfId="451"/>
    <cellStyle name="20% - Accent3 4" xfId="143"/>
    <cellStyle name="20% - Accent3 4 2" xfId="452"/>
    <cellStyle name="20% - Accent3 5" xfId="144"/>
    <cellStyle name="20% - Accent3 5 2" xfId="453"/>
    <cellStyle name="20% - Accent3 6" xfId="145"/>
    <cellStyle name="20% - Accent3 7" xfId="146"/>
    <cellStyle name="20% - Accent4" xfId="4" builtinId="42" customBuiltin="1"/>
    <cellStyle name="20% - Accent4 2" xfId="77"/>
    <cellStyle name="20% - Accent4 2 2" xfId="147"/>
    <cellStyle name="20% - Accent4 3" xfId="148"/>
    <cellStyle name="20% - Accent4 3 2" xfId="454"/>
    <cellStyle name="20% - Accent4 4" xfId="149"/>
    <cellStyle name="20% - Accent4 4 2" xfId="455"/>
    <cellStyle name="20% - Accent4 5" xfId="150"/>
    <cellStyle name="20% - Accent4 5 2" xfId="456"/>
    <cellStyle name="20% - Accent4 6" xfId="151"/>
    <cellStyle name="20% - Accent4 7" xfId="152"/>
    <cellStyle name="20% - Accent5" xfId="5" builtinId="46" customBuiltin="1"/>
    <cellStyle name="20% - Accent5 2" xfId="78"/>
    <cellStyle name="20% - Accent5 2 2" xfId="153"/>
    <cellStyle name="20% - Accent5 3" xfId="154"/>
    <cellStyle name="20% - Accent5 3 2" xfId="457"/>
    <cellStyle name="20% - Accent5 4" xfId="155"/>
    <cellStyle name="20% - Accent5 4 2" xfId="458"/>
    <cellStyle name="20% - Accent5 5" xfId="156"/>
    <cellStyle name="20% - Accent5 5 2" xfId="459"/>
    <cellStyle name="20% - Accent5 6" xfId="157"/>
    <cellStyle name="20% - Accent5 7" xfId="158"/>
    <cellStyle name="20% - Accent6" xfId="6" builtinId="50" customBuiltin="1"/>
    <cellStyle name="20% - Accent6 2" xfId="79"/>
    <cellStyle name="20% - Accent6 2 2" xfId="159"/>
    <cellStyle name="20% - Accent6 3" xfId="160"/>
    <cellStyle name="20% - Accent6 3 2" xfId="460"/>
    <cellStyle name="20% - Accent6 4" xfId="161"/>
    <cellStyle name="20% - Accent6 4 2" xfId="461"/>
    <cellStyle name="20% - Accent6 5" xfId="162"/>
    <cellStyle name="20% - Accent6 5 2" xfId="462"/>
    <cellStyle name="20% - Accent6 6" xfId="163"/>
    <cellStyle name="20% - Accent6 7" xfId="164"/>
    <cellStyle name="40% - Accent1" xfId="7" builtinId="31" customBuiltin="1"/>
    <cellStyle name="40% - Accent1 2" xfId="80"/>
    <cellStyle name="40% - Accent1 2 2" xfId="165"/>
    <cellStyle name="40% - Accent1 3" xfId="166"/>
    <cellStyle name="40% - Accent1 3 2" xfId="463"/>
    <cellStyle name="40% - Accent1 4" xfId="167"/>
    <cellStyle name="40% - Accent1 4 2" xfId="464"/>
    <cellStyle name="40% - Accent1 5" xfId="168"/>
    <cellStyle name="40% - Accent1 5 2" xfId="465"/>
    <cellStyle name="40% - Accent1 6" xfId="169"/>
    <cellStyle name="40% - Accent1 7" xfId="170"/>
    <cellStyle name="40% - Accent2" xfId="8" builtinId="35" customBuiltin="1"/>
    <cellStyle name="40% - Accent2 2" xfId="81"/>
    <cellStyle name="40% - Accent2 2 2" xfId="171"/>
    <cellStyle name="40% - Accent2 3" xfId="172"/>
    <cellStyle name="40% - Accent2 3 2" xfId="466"/>
    <cellStyle name="40% - Accent2 4" xfId="173"/>
    <cellStyle name="40% - Accent2 4 2" xfId="467"/>
    <cellStyle name="40% - Accent2 5" xfId="174"/>
    <cellStyle name="40% - Accent2 5 2" xfId="468"/>
    <cellStyle name="40% - Accent2 6" xfId="175"/>
    <cellStyle name="40% - Accent2 7" xfId="176"/>
    <cellStyle name="40% - Accent3" xfId="9" builtinId="39" customBuiltin="1"/>
    <cellStyle name="40% - Accent3 2" xfId="82"/>
    <cellStyle name="40% - Accent3 2 2" xfId="177"/>
    <cellStyle name="40% - Accent3 3" xfId="178"/>
    <cellStyle name="40% - Accent3 3 2" xfId="469"/>
    <cellStyle name="40% - Accent3 4" xfId="179"/>
    <cellStyle name="40% - Accent3 4 2" xfId="470"/>
    <cellStyle name="40% - Accent3 5" xfId="180"/>
    <cellStyle name="40% - Accent3 5 2" xfId="471"/>
    <cellStyle name="40% - Accent3 6" xfId="181"/>
    <cellStyle name="40% - Accent3 7" xfId="182"/>
    <cellStyle name="40% - Accent4" xfId="10" builtinId="43" customBuiltin="1"/>
    <cellStyle name="40% - Accent4 2" xfId="83"/>
    <cellStyle name="40% - Accent4 2 2" xfId="183"/>
    <cellStyle name="40% - Accent4 3" xfId="184"/>
    <cellStyle name="40% - Accent4 3 2" xfId="472"/>
    <cellStyle name="40% - Accent4 4" xfId="185"/>
    <cellStyle name="40% - Accent4 4 2" xfId="473"/>
    <cellStyle name="40% - Accent4 5" xfId="186"/>
    <cellStyle name="40% - Accent4 5 2" xfId="474"/>
    <cellStyle name="40% - Accent4 6" xfId="187"/>
    <cellStyle name="40% - Accent4 7" xfId="188"/>
    <cellStyle name="40% - Accent5" xfId="11" builtinId="47" customBuiltin="1"/>
    <cellStyle name="40% - Accent5 2" xfId="84"/>
    <cellStyle name="40% - Accent5 2 2" xfId="189"/>
    <cellStyle name="40% - Accent5 3" xfId="190"/>
    <cellStyle name="40% - Accent5 3 2" xfId="475"/>
    <cellStyle name="40% - Accent5 4" xfId="191"/>
    <cellStyle name="40% - Accent5 4 2" xfId="476"/>
    <cellStyle name="40% - Accent5 5" xfId="192"/>
    <cellStyle name="40% - Accent5 5 2" xfId="477"/>
    <cellStyle name="40% - Accent5 6" xfId="193"/>
    <cellStyle name="40% - Accent5 7" xfId="194"/>
    <cellStyle name="40% - Accent6" xfId="12" builtinId="51" customBuiltin="1"/>
    <cellStyle name="40% - Accent6 2" xfId="85"/>
    <cellStyle name="40% - Accent6 2 2" xfId="195"/>
    <cellStyle name="40% - Accent6 3" xfId="196"/>
    <cellStyle name="40% - Accent6 3 2" xfId="478"/>
    <cellStyle name="40% - Accent6 4" xfId="197"/>
    <cellStyle name="40% - Accent6 4 2" xfId="479"/>
    <cellStyle name="40% - Accent6 5" xfId="198"/>
    <cellStyle name="40% - Accent6 5 2" xfId="480"/>
    <cellStyle name="40% - Accent6 6" xfId="199"/>
    <cellStyle name="40% - Accent6 7" xfId="200"/>
    <cellStyle name="60% - Accent1" xfId="13" builtinId="32" customBuiltin="1"/>
    <cellStyle name="60% - Accent1 2" xfId="86"/>
    <cellStyle name="60% - Accent1 2 2" xfId="201"/>
    <cellStyle name="60% - Accent1 3" xfId="202"/>
    <cellStyle name="60% - Accent1 4" xfId="481"/>
    <cellStyle name="60% - Accent1 5" xfId="482"/>
    <cellStyle name="60% - Accent2" xfId="14" builtinId="36" customBuiltin="1"/>
    <cellStyle name="60% - Accent2 2" xfId="87"/>
    <cellStyle name="60% - Accent2 2 2" xfId="203"/>
    <cellStyle name="60% - Accent2 3" xfId="204"/>
    <cellStyle name="60% - Accent2 4" xfId="483"/>
    <cellStyle name="60% - Accent2 5" xfId="484"/>
    <cellStyle name="60% - Accent3" xfId="15" builtinId="40" customBuiltin="1"/>
    <cellStyle name="60% - Accent3 2" xfId="88"/>
    <cellStyle name="60% - Accent3 2 2" xfId="205"/>
    <cellStyle name="60% - Accent3 3" xfId="206"/>
    <cellStyle name="60% - Accent3 4" xfId="485"/>
    <cellStyle name="60% - Accent3 5" xfId="486"/>
    <cellStyle name="60% - Accent4" xfId="16" builtinId="44" customBuiltin="1"/>
    <cellStyle name="60% - Accent4 2" xfId="89"/>
    <cellStyle name="60% - Accent4 2 2" xfId="207"/>
    <cellStyle name="60% - Accent4 3" xfId="208"/>
    <cellStyle name="60% - Accent4 4" xfId="487"/>
    <cellStyle name="60% - Accent4 5" xfId="488"/>
    <cellStyle name="60% - Accent5" xfId="17" builtinId="48" customBuiltin="1"/>
    <cellStyle name="60% - Accent5 2" xfId="90"/>
    <cellStyle name="60% - Accent5 2 2" xfId="209"/>
    <cellStyle name="60% - Accent5 3" xfId="210"/>
    <cellStyle name="60% - Accent5 4" xfId="489"/>
    <cellStyle name="60% - Accent5 5" xfId="490"/>
    <cellStyle name="60% - Accent6" xfId="18" builtinId="52" customBuiltin="1"/>
    <cellStyle name="60% - Accent6 2" xfId="91"/>
    <cellStyle name="60% - Accent6 2 2" xfId="211"/>
    <cellStyle name="60% - Accent6 3" xfId="212"/>
    <cellStyle name="60% - Accent6 4" xfId="491"/>
    <cellStyle name="60% - Accent6 5" xfId="492"/>
    <cellStyle name="Accent1" xfId="19" builtinId="29" customBuiltin="1"/>
    <cellStyle name="Accent1 2" xfId="92"/>
    <cellStyle name="Accent1 2 2" xfId="213"/>
    <cellStyle name="Accent1 3" xfId="214"/>
    <cellStyle name="Accent1 4" xfId="493"/>
    <cellStyle name="Accent1 5" xfId="494"/>
    <cellStyle name="Accent2" xfId="20" builtinId="33" customBuiltin="1"/>
    <cellStyle name="Accent2 2" xfId="93"/>
    <cellStyle name="Accent2 2 2" xfId="215"/>
    <cellStyle name="Accent2 3" xfId="216"/>
    <cellStyle name="Accent2 4" xfId="495"/>
    <cellStyle name="Accent2 5" xfId="496"/>
    <cellStyle name="Accent3" xfId="21" builtinId="37" customBuiltin="1"/>
    <cellStyle name="Accent3 2" xfId="94"/>
    <cellStyle name="Accent3 2 2" xfId="217"/>
    <cellStyle name="Accent3 3" xfId="218"/>
    <cellStyle name="Accent3 4" xfId="497"/>
    <cellStyle name="Accent3 5" xfId="498"/>
    <cellStyle name="Accent4" xfId="22" builtinId="41" customBuiltin="1"/>
    <cellStyle name="Accent4 2" xfId="95"/>
    <cellStyle name="Accent4 2 2" xfId="219"/>
    <cellStyle name="Accent4 3" xfId="220"/>
    <cellStyle name="Accent4 4" xfId="499"/>
    <cellStyle name="Accent4 5" xfId="500"/>
    <cellStyle name="Accent5" xfId="23" builtinId="45" customBuiltin="1"/>
    <cellStyle name="Accent5 2" xfId="96"/>
    <cellStyle name="Accent5 2 2" xfId="221"/>
    <cellStyle name="Accent5 3" xfId="222"/>
    <cellStyle name="Accent5 4" xfId="501"/>
    <cellStyle name="Accent5 5" xfId="502"/>
    <cellStyle name="Accent6" xfId="24" builtinId="49" customBuiltin="1"/>
    <cellStyle name="Accent6 2" xfId="97"/>
    <cellStyle name="Accent6 2 2" xfId="223"/>
    <cellStyle name="Accent6 3" xfId="224"/>
    <cellStyle name="Accent6 4" xfId="503"/>
    <cellStyle name="Accent6 5" xfId="504"/>
    <cellStyle name="AFE" xfId="505"/>
    <cellStyle name="AFE 2" xfId="909"/>
    <cellStyle name="Bad" xfId="25" builtinId="27" customBuiltin="1"/>
    <cellStyle name="Bad 2" xfId="98"/>
    <cellStyle name="Bad 2 2" xfId="225"/>
    <cellStyle name="Bad 3" xfId="226"/>
    <cellStyle name="Bad 4" xfId="506"/>
    <cellStyle name="Bad 5" xfId="507"/>
    <cellStyle name="Body" xfId="508"/>
    <cellStyle name="Bold/Border" xfId="509"/>
    <cellStyle name="Bullet" xfId="510"/>
    <cellStyle name="ca" xfId="511"/>
    <cellStyle name="Calc Currency (0)" xfId="512"/>
    <cellStyle name="Calculation" xfId="26" builtinId="22" customBuiltin="1"/>
    <cellStyle name="Calculation 2" xfId="99"/>
    <cellStyle name="Calculation 2 2" xfId="227"/>
    <cellStyle name="Calculation 3" xfId="228"/>
    <cellStyle name="Calculation 4" xfId="513"/>
    <cellStyle name="Calculation 5" xfId="514"/>
    <cellStyle name="category" xfId="515"/>
    <cellStyle name="Check Cell" xfId="27" builtinId="23" customBuiltin="1"/>
    <cellStyle name="Check Cell 2" xfId="100"/>
    <cellStyle name="Check Cell 2 2" xfId="229"/>
    <cellStyle name="Check Cell 3" xfId="230"/>
    <cellStyle name="Check Cell 4" xfId="516"/>
    <cellStyle name="Check Cell 5" xfId="517"/>
    <cellStyle name="Comma" xfId="28" builtinId="3"/>
    <cellStyle name="Comma  - Style1" xfId="518"/>
    <cellStyle name="Comma  - Style2" xfId="519"/>
    <cellStyle name="Comma  - Style3" xfId="520"/>
    <cellStyle name="Comma  - Style4" xfId="521"/>
    <cellStyle name="Comma  - Style5" xfId="522"/>
    <cellStyle name="Comma  - Style6" xfId="523"/>
    <cellStyle name="Comma  - Style7" xfId="524"/>
    <cellStyle name="Comma  - Style8" xfId="525"/>
    <cellStyle name="Comma [0] 2" xfId="526"/>
    <cellStyle name="Comma [0] 2 2" xfId="527"/>
    <cellStyle name="Comma [0] 2 2 2" xfId="912"/>
    <cellStyle name="Comma [0] 2 3" xfId="911"/>
    <cellStyle name="Comma 10" xfId="61"/>
    <cellStyle name="Comma 10 2" xfId="232"/>
    <cellStyle name="Comma 10 2 2" xfId="530"/>
    <cellStyle name="Comma 10 2 2 2" xfId="914"/>
    <cellStyle name="Comma 10 2 3" xfId="529"/>
    <cellStyle name="Comma 10 3" xfId="531"/>
    <cellStyle name="Comma 10 3 2" xfId="915"/>
    <cellStyle name="Comma 10 4" xfId="532"/>
    <cellStyle name="Comma 10 4 2" xfId="916"/>
    <cellStyle name="Comma 10 5" xfId="913"/>
    <cellStyle name="Comma 10 6" xfId="528"/>
    <cellStyle name="Comma 11" xfId="233"/>
    <cellStyle name="Comma 11 2" xfId="534"/>
    <cellStyle name="Comma 11 2 2" xfId="535"/>
    <cellStyle name="Comma 11 2 2 2" xfId="863"/>
    <cellStyle name="Comma 11 2 2 2 2" xfId="1088"/>
    <cellStyle name="Comma 11 2 2 2 2 2" xfId="1127"/>
    <cellStyle name="Comma 11 2 2 2 3" xfId="1126"/>
    <cellStyle name="Comma 11 2 2 3" xfId="917"/>
    <cellStyle name="Comma 11 2 2 3 2" xfId="1128"/>
    <cellStyle name="Comma 11 2 2 4" xfId="1125"/>
    <cellStyle name="Comma 11 3" xfId="536"/>
    <cellStyle name="Comma 11 3 2" xfId="918"/>
    <cellStyle name="Comma 11 3 2 2" xfId="1130"/>
    <cellStyle name="Comma 11 3 3" xfId="877"/>
    <cellStyle name="Comma 11 3 3 2" xfId="1094"/>
    <cellStyle name="Comma 11 3 4" xfId="1129"/>
    <cellStyle name="Comma 11 4" xfId="537"/>
    <cellStyle name="Comma 11 5" xfId="533"/>
    <cellStyle name="Comma 12" xfId="234"/>
    <cellStyle name="Comma 12 2" xfId="539"/>
    <cellStyle name="Comma 12 2 2" xfId="860"/>
    <cellStyle name="Comma 12 2 2 2" xfId="1085"/>
    <cellStyle name="Comma 12 2 2 2 2" xfId="1133"/>
    <cellStyle name="Comma 12 2 2 3" xfId="1132"/>
    <cellStyle name="Comma 12 2 3" xfId="920"/>
    <cellStyle name="Comma 12 2 3 2" xfId="1134"/>
    <cellStyle name="Comma 12 2 4" xfId="1131"/>
    <cellStyle name="Comma 12 3" xfId="540"/>
    <cellStyle name="Comma 12 3 2" xfId="921"/>
    <cellStyle name="Comma 12 4" xfId="919"/>
    <cellStyle name="Comma 12 5" xfId="538"/>
    <cellStyle name="Comma 13" xfId="235"/>
    <cellStyle name="Comma 13 2" xfId="542"/>
    <cellStyle name="Comma 13 3" xfId="543"/>
    <cellStyle name="Comma 13 3 2" xfId="923"/>
    <cellStyle name="Comma 13 4" xfId="544"/>
    <cellStyle name="Comma 13 4 2" xfId="924"/>
    <cellStyle name="Comma 13 5" xfId="922"/>
    <cellStyle name="Comma 13 6" xfId="541"/>
    <cellStyle name="Comma 14" xfId="231"/>
    <cellStyle name="Comma 14 2" xfId="401"/>
    <cellStyle name="Comma 14 2 2" xfId="925"/>
    <cellStyle name="Comma 14 2 3" xfId="546"/>
    <cellStyle name="Comma 14 3" xfId="545"/>
    <cellStyle name="Comma 15" xfId="547"/>
    <cellStyle name="Comma 15 2" xfId="548"/>
    <cellStyle name="Comma 15 3" xfId="549"/>
    <cellStyle name="Comma 15 3 2" xfId="927"/>
    <cellStyle name="Comma 15 4" xfId="926"/>
    <cellStyle name="Comma 16" xfId="62"/>
    <cellStyle name="Comma 16 2" xfId="550"/>
    <cellStyle name="Comma 17" xfId="551"/>
    <cellStyle name="Comma 17 2" xfId="928"/>
    <cellStyle name="Comma 18" xfId="552"/>
    <cellStyle name="Comma 19" xfId="553"/>
    <cellStyle name="Comma 19 2" xfId="929"/>
    <cellStyle name="Comma 2" xfId="29"/>
    <cellStyle name="Comma 2 10" xfId="1105"/>
    <cellStyle name="Comma 2 2" xfId="102"/>
    <cellStyle name="Comma 2 2 2" xfId="236"/>
    <cellStyle name="Comma 2 2 2 2" xfId="555"/>
    <cellStyle name="Comma 2 2 2 3" xfId="556"/>
    <cellStyle name="Comma 2 2 2 3 2" xfId="931"/>
    <cellStyle name="Comma 2 2 2 4" xfId="557"/>
    <cellStyle name="Comma 2 2 2 4 2" xfId="932"/>
    <cellStyle name="Comma 2 2 2 5" xfId="558"/>
    <cellStyle name="Comma 2 2 2 5 2" xfId="933"/>
    <cellStyle name="Comma 2 2 2 6" xfId="930"/>
    <cellStyle name="Comma 2 2 2 7" xfId="554"/>
    <cellStyle name="Comma 2 2 3" xfId="371"/>
    <cellStyle name="Comma 2 2 3 2" xfId="560"/>
    <cellStyle name="Comma 2 2 3 2 2" xfId="934"/>
    <cellStyle name="Comma 2 2 3 3" xfId="559"/>
    <cellStyle name="Comma 2 2 4" xfId="561"/>
    <cellStyle name="Comma 2 2 5" xfId="562"/>
    <cellStyle name="Comma 2 2 5 2" xfId="935"/>
    <cellStyle name="Comma 2 2 6" xfId="563"/>
    <cellStyle name="Comma 2 2 6 2" xfId="936"/>
    <cellStyle name="Comma 2 2 7" xfId="879"/>
    <cellStyle name="Comma 2 2 7 2" xfId="1096"/>
    <cellStyle name="Comma 2 2 8" xfId="1110"/>
    <cellStyle name="Comma 2 2_3feb10-panvel 80 (i)" xfId="564"/>
    <cellStyle name="Comma 2 3" xfId="237"/>
    <cellStyle name="Comma 2 3 2" xfId="565"/>
    <cellStyle name="Comma 2 3 2 2" xfId="566"/>
    <cellStyle name="Comma 2 3 2 2 2" xfId="939"/>
    <cellStyle name="Comma 2 3 2 3" xfId="567"/>
    <cellStyle name="Comma 2 3 2 3 2" xfId="940"/>
    <cellStyle name="Comma 2 3 2 4" xfId="568"/>
    <cellStyle name="Comma 2 3 2 4 2" xfId="941"/>
    <cellStyle name="Comma 2 3 2 5" xfId="569"/>
    <cellStyle name="Comma 2 3 2 5 2" xfId="942"/>
    <cellStyle name="Comma 2 3 2 6" xfId="938"/>
    <cellStyle name="Comma 2 3 3" xfId="570"/>
    <cellStyle name="Comma 2 3 3 2" xfId="943"/>
    <cellStyle name="Comma 2 3 4" xfId="571"/>
    <cellStyle name="Comma 2 3 4 2" xfId="944"/>
    <cellStyle name="Comma 2 3 5" xfId="572"/>
    <cellStyle name="Comma 2 3 5 2" xfId="945"/>
    <cellStyle name="Comma 2 3 6" xfId="573"/>
    <cellStyle name="Comma 2 3 6 2" xfId="946"/>
    <cellStyle name="Comma 2 3 7" xfId="880"/>
    <cellStyle name="Comma 2 3 7 2" xfId="1097"/>
    <cellStyle name="Comma 2 3 7 2 2" xfId="1136"/>
    <cellStyle name="Comma 2 3 7 3" xfId="1135"/>
    <cellStyle name="Comma 2 3 8" xfId="937"/>
    <cellStyle name="Comma 2 3 9" xfId="1120"/>
    <cellStyle name="Comma 2 4" xfId="238"/>
    <cellStyle name="Comma 2 4 2" xfId="881"/>
    <cellStyle name="Comma 2 4 2 2" xfId="1098"/>
    <cellStyle name="Comma 2 4 3" xfId="947"/>
    <cellStyle name="Comma 2 4 4" xfId="574"/>
    <cellStyle name="Comma 2 5" xfId="575"/>
    <cellStyle name="Comma 2 5 2" xfId="948"/>
    <cellStyle name="Comma 2 6" xfId="576"/>
    <cellStyle name="Comma 2 7" xfId="577"/>
    <cellStyle name="Comma 2 8" xfId="878"/>
    <cellStyle name="Comma 2 8 2" xfId="1095"/>
    <cellStyle name="Comma 2 9" xfId="1108"/>
    <cellStyle name="Comma 2_1001 KL Balance Sheet 2009-10" xfId="578"/>
    <cellStyle name="Comma 20" xfId="579"/>
    <cellStyle name="Comma 20 2" xfId="949"/>
    <cellStyle name="Comma 21" xfId="30"/>
    <cellStyle name="Comma 21 2" xfId="65"/>
    <cellStyle name="Comma 21 2 2" xfId="387"/>
    <cellStyle name="Comma 21 2 2 2" xfId="1139"/>
    <cellStyle name="Comma 21 2 3" xfId="950"/>
    <cellStyle name="Comma 21 2 4" xfId="1138"/>
    <cellStyle name="Comma 21 3" xfId="66"/>
    <cellStyle name="Comma 21 3 2" xfId="388"/>
    <cellStyle name="Comma 21 3 2 2" xfId="1141"/>
    <cellStyle name="Comma 21 3 3" xfId="1140"/>
    <cellStyle name="Comma 21 4" xfId="103"/>
    <cellStyle name="Comma 21 4 2" xfId="394"/>
    <cellStyle name="Comma 21 4 2 2" xfId="1143"/>
    <cellStyle name="Comma 21 4 3" xfId="1142"/>
    <cellStyle name="Comma 21 5" xfId="239"/>
    <cellStyle name="Comma 21 5 2" xfId="402"/>
    <cellStyle name="Comma 21 5 2 2" xfId="1145"/>
    <cellStyle name="Comma 21 5 3" xfId="1144"/>
    <cellStyle name="Comma 21 6" xfId="379"/>
    <cellStyle name="Comma 21 6 2" xfId="1146"/>
    <cellStyle name="Comma 21 7" xfId="580"/>
    <cellStyle name="Comma 21 8" xfId="1137"/>
    <cellStyle name="Comma 22" xfId="581"/>
    <cellStyle name="Comma 22 2" xfId="951"/>
    <cellStyle name="Comma 23" xfId="582"/>
    <cellStyle name="Comma 23 2" xfId="952"/>
    <cellStyle name="Comma 24" xfId="583"/>
    <cellStyle name="Comma 24 2" xfId="953"/>
    <cellStyle name="Comma 24 2 2" xfId="1148"/>
    <cellStyle name="Comma 24 3" xfId="1147"/>
    <cellStyle name="Comma 25" xfId="584"/>
    <cellStyle name="Comma 25 2" xfId="954"/>
    <cellStyle name="Comma 26" xfId="585"/>
    <cellStyle name="Comma 26 2" xfId="955"/>
    <cellStyle name="Comma 27" xfId="862"/>
    <cellStyle name="Comma 27 2" xfId="1087"/>
    <cellStyle name="Comma 27 2 2" xfId="1150"/>
    <cellStyle name="Comma 27 3" xfId="1149"/>
    <cellStyle name="Comma 28" xfId="867"/>
    <cellStyle name="Comma 28 2" xfId="1089"/>
    <cellStyle name="Comma 28 2 2" xfId="1152"/>
    <cellStyle name="Comma 28 3" xfId="1151"/>
    <cellStyle name="Comma 29" xfId="869"/>
    <cellStyle name="Comma 29 2" xfId="1091"/>
    <cellStyle name="Comma 29 2 2" xfId="1154"/>
    <cellStyle name="Comma 29 3" xfId="1153"/>
    <cellStyle name="Comma 3" xfId="31"/>
    <cellStyle name="Comma 3 2" xfId="67"/>
    <cellStyle name="Comma 3 2 2" xfId="242"/>
    <cellStyle name="Comma 3 2 2 2" xfId="404"/>
    <cellStyle name="Comma 3 2 2 2 2" xfId="957"/>
    <cellStyle name="Comma 3 2 2 2 3" xfId="1157"/>
    <cellStyle name="Comma 3 2 2 3" xfId="588"/>
    <cellStyle name="Comma 3 2 2 4" xfId="1156"/>
    <cellStyle name="Comma 3 2 3" xfId="241"/>
    <cellStyle name="Comma 3 2 3 2" xfId="958"/>
    <cellStyle name="Comma 3 2 3 3" xfId="589"/>
    <cellStyle name="Comma 3 2 4" xfId="367"/>
    <cellStyle name="Comma 3 2 4 2" xfId="411"/>
    <cellStyle name="Comma 3 2 4 2 2" xfId="1159"/>
    <cellStyle name="Comma 3 2 4 3" xfId="956"/>
    <cellStyle name="Comma 3 2 4 3 2" xfId="1160"/>
    <cellStyle name="Comma 3 2 4 4" xfId="1158"/>
    <cellStyle name="Comma 3 2 5" xfId="389"/>
    <cellStyle name="Comma 3 2 5 2" xfId="1161"/>
    <cellStyle name="Comma 3 2 6" xfId="587"/>
    <cellStyle name="Comma 3 2 6 2" xfId="1162"/>
    <cellStyle name="Comma 3 2 7" xfId="1155"/>
    <cellStyle name="Comma 3 3" xfId="68"/>
    <cellStyle name="Comma 3 3 2" xfId="390"/>
    <cellStyle name="Comma 3 3 2 2" xfId="959"/>
    <cellStyle name="Comma 3 3 2 3" xfId="591"/>
    <cellStyle name="Comma 3 3 2 4" xfId="1164"/>
    <cellStyle name="Comma 3 3 3" xfId="590"/>
    <cellStyle name="Comma 3 3 4" xfId="1163"/>
    <cellStyle name="Comma 3 4" xfId="104"/>
    <cellStyle name="Comma 3 4 2" xfId="243"/>
    <cellStyle name="Comma 3 4 2 2" xfId="405"/>
    <cellStyle name="Comma 3 4 2 2 2" xfId="1099"/>
    <cellStyle name="Comma 3 4 2 2 2 2" xfId="1167"/>
    <cellStyle name="Comma 3 4 2 2 3" xfId="1166"/>
    <cellStyle name="Comma 3 4 2 3" xfId="883"/>
    <cellStyle name="Comma 3 4 2 3 2" xfId="1168"/>
    <cellStyle name="Comma 3 4 2 4" xfId="1165"/>
    <cellStyle name="Comma 3 4 3" xfId="372"/>
    <cellStyle name="Comma 3 4 3 2" xfId="414"/>
    <cellStyle name="Comma 3 4 3 2 2" xfId="1170"/>
    <cellStyle name="Comma 3 4 3 3" xfId="1169"/>
    <cellStyle name="Comma 3 4 4" xfId="592"/>
    <cellStyle name="Comma 3 4 4 2" xfId="1171"/>
    <cellStyle name="Comma 3 4 5" xfId="1106"/>
    <cellStyle name="Comma 3 4 5 2" xfId="1172"/>
    <cellStyle name="Comma 3 5" xfId="240"/>
    <cellStyle name="Comma 3 5 2" xfId="403"/>
    <cellStyle name="Comma 3 5 2 2" xfId="1174"/>
    <cellStyle name="Comma 3 5 3" xfId="593"/>
    <cellStyle name="Comma 3 5 4" xfId="1173"/>
    <cellStyle name="Comma 3 6" xfId="366"/>
    <cellStyle name="Comma 3 6 2" xfId="410"/>
    <cellStyle name="Comma 3 6 2 2" xfId="960"/>
    <cellStyle name="Comma 3 6 2 2 2" xfId="1177"/>
    <cellStyle name="Comma 3 6 2 3" xfId="1176"/>
    <cellStyle name="Comma 3 6 3" xfId="594"/>
    <cellStyle name="Comma 3 6 3 2" xfId="1178"/>
    <cellStyle name="Comma 3 6 4" xfId="1175"/>
    <cellStyle name="Comma 3 7" xfId="380"/>
    <cellStyle name="Comma 3 7 2" xfId="882"/>
    <cellStyle name="Comma 3 8" xfId="586"/>
    <cellStyle name="Comma 3_Sheet1" xfId="595"/>
    <cellStyle name="Comma 30" xfId="876"/>
    <cellStyle name="Comma 30 2" xfId="1093"/>
    <cellStyle name="Comma 31" xfId="910"/>
    <cellStyle name="Comma 32" xfId="1104"/>
    <cellStyle name="Comma 32 2" xfId="1179"/>
    <cellStyle name="Comma 33" xfId="1107"/>
    <cellStyle name="Comma 33 2" xfId="1180"/>
    <cellStyle name="Comma 34" xfId="1113"/>
    <cellStyle name="Comma 34 2" xfId="1181"/>
    <cellStyle name="Comma 35" xfId="1114"/>
    <cellStyle name="Comma 36" xfId="1122"/>
    <cellStyle name="Comma 4" xfId="49"/>
    <cellStyle name="Comma 4 2" xfId="57"/>
    <cellStyle name="Comma 4 2 2" xfId="127"/>
    <cellStyle name="Comma 4 2 2 2" xfId="962"/>
    <cellStyle name="Comma 4 2 3" xfId="245"/>
    <cellStyle name="Comma 4 2 3 2" xfId="963"/>
    <cellStyle name="Comma 4 2 3 3" xfId="597"/>
    <cellStyle name="Comma 4 2 4" xfId="961"/>
    <cellStyle name="Comma 4 2 5" xfId="596"/>
    <cellStyle name="Comma 4 3" xfId="121"/>
    <cellStyle name="Comma 4 3 2" xfId="246"/>
    <cellStyle name="Comma 4 3 2 2" xfId="964"/>
    <cellStyle name="Comma 4 4" xfId="244"/>
    <cellStyle name="Comma 4 4 2" xfId="598"/>
    <cellStyle name="Comma 4 5" xfId="884"/>
    <cellStyle name="Comma 4 5 2" xfId="1100"/>
    <cellStyle name="Comma 4_March 10 Analysis" xfId="599"/>
    <cellStyle name="Comma 5" xfId="52"/>
    <cellStyle name="Comma 5 10" xfId="1115"/>
    <cellStyle name="Comma 5 11" xfId="1182"/>
    <cellStyle name="Comma 5 2" xfId="122"/>
    <cellStyle name="Comma 5 2 2" xfId="248"/>
    <cellStyle name="Comma 5 2 2 2" xfId="406"/>
    <cellStyle name="Comma 5 2 2 2 2" xfId="1185"/>
    <cellStyle name="Comma 5 2 2 3" xfId="966"/>
    <cellStyle name="Comma 5 2 2 4" xfId="1184"/>
    <cellStyle name="Comma 5 2 3" xfId="395"/>
    <cellStyle name="Comma 5 2 3 2" xfId="1186"/>
    <cellStyle name="Comma 5 2 4" xfId="601"/>
    <cellStyle name="Comma 5 2 5" xfId="1183"/>
    <cellStyle name="Comma 5 3" xfId="249"/>
    <cellStyle name="Comma 5 3 2" xfId="407"/>
    <cellStyle name="Comma 5 3 2 2" xfId="1188"/>
    <cellStyle name="Comma 5 3 3" xfId="602"/>
    <cellStyle name="Comma 5 3 4" xfId="1187"/>
    <cellStyle name="Comma 5 4" xfId="247"/>
    <cellStyle name="Comma 5 4 2" xfId="603"/>
    <cellStyle name="Comma 5 5" xfId="368"/>
    <cellStyle name="Comma 5 5 2" xfId="412"/>
    <cellStyle name="Comma 5 5 2 2" xfId="1101"/>
    <cellStyle name="Comma 5 5 2 2 2" xfId="1191"/>
    <cellStyle name="Comma 5 5 2 3" xfId="1190"/>
    <cellStyle name="Comma 5 5 3" xfId="885"/>
    <cellStyle name="Comma 5 5 3 2" xfId="1192"/>
    <cellStyle name="Comma 5 5 4" xfId="1189"/>
    <cellStyle name="Comma 5 6" xfId="373"/>
    <cellStyle name="Comma 5 6 2" xfId="415"/>
    <cellStyle name="Comma 5 6 2 2" xfId="1194"/>
    <cellStyle name="Comma 5 6 3" xfId="965"/>
    <cellStyle name="Comma 5 6 4" xfId="1193"/>
    <cellStyle name="Comma 5 7" xfId="381"/>
    <cellStyle name="Comma 5 7 2" xfId="1195"/>
    <cellStyle name="Comma 5 8" xfId="600"/>
    <cellStyle name="Comma 5 9" xfId="1112"/>
    <cellStyle name="Comma 5_March 10 Analysis" xfId="604"/>
    <cellStyle name="Comma 6" xfId="55"/>
    <cellStyle name="Comma 6 2" xfId="125"/>
    <cellStyle name="Comma 6 2 2" xfId="398"/>
    <cellStyle name="Comma 6 2 2 2" xfId="969"/>
    <cellStyle name="Comma 6 2 2 3" xfId="606"/>
    <cellStyle name="Comma 6 2 2 4" xfId="1198"/>
    <cellStyle name="Comma 6 2 3" xfId="607"/>
    <cellStyle name="Comma 6 2 3 2" xfId="970"/>
    <cellStyle name="Comma 6 2 4" xfId="968"/>
    <cellStyle name="Comma 6 2 4 2" xfId="1199"/>
    <cellStyle name="Comma 6 2 5" xfId="1197"/>
    <cellStyle name="Comma 6 3" xfId="250"/>
    <cellStyle name="Comma 6 3 2" xfId="971"/>
    <cellStyle name="Comma 6 3 3" xfId="608"/>
    <cellStyle name="Comma 6 4" xfId="384"/>
    <cellStyle name="Comma 6 4 2" xfId="967"/>
    <cellStyle name="Comma 6 4 3" xfId="1200"/>
    <cellStyle name="Comma 6 5" xfId="605"/>
    <cellStyle name="Comma 6 6" xfId="1196"/>
    <cellStyle name="Comma 7" xfId="69"/>
    <cellStyle name="Comma 7 2" xfId="101"/>
    <cellStyle name="Comma 7 2 2" xfId="611"/>
    <cellStyle name="Comma 7 2 2 2" xfId="973"/>
    <cellStyle name="Comma 7 2 3" xfId="972"/>
    <cellStyle name="Comma 7 2 3 2" xfId="1202"/>
    <cellStyle name="Comma 7 2 4" xfId="610"/>
    <cellStyle name="Comma 7 2 4 2" xfId="1203"/>
    <cellStyle name="Comma 7 3" xfId="251"/>
    <cellStyle name="Comma 7 3 2" xfId="974"/>
    <cellStyle name="Comma 7 3 3" xfId="612"/>
    <cellStyle name="Comma 7 4" xfId="391"/>
    <cellStyle name="Comma 7 4 2" xfId="1204"/>
    <cellStyle name="Comma 7 5" xfId="609"/>
    <cellStyle name="Comma 7 6" xfId="1201"/>
    <cellStyle name="Comma 8" xfId="73"/>
    <cellStyle name="Comma 8 2" xfId="252"/>
    <cellStyle name="Comma 8 2 2" xfId="615"/>
    <cellStyle name="Comma 8 2 2 2" xfId="976"/>
    <cellStyle name="Comma 8 2 3" xfId="616"/>
    <cellStyle name="Comma 8 2 3 2" xfId="977"/>
    <cellStyle name="Comma 8 2 4" xfId="614"/>
    <cellStyle name="Comma 8 3" xfId="617"/>
    <cellStyle name="Comma 8 3 2" xfId="978"/>
    <cellStyle name="Comma 8 4" xfId="618"/>
    <cellStyle name="Comma 8 4 2" xfId="979"/>
    <cellStyle name="Comma 8 5" xfId="886"/>
    <cellStyle name="Comma 8 5 2" xfId="1102"/>
    <cellStyle name="Comma 8 5 2 2" xfId="1206"/>
    <cellStyle name="Comma 8 5 3" xfId="1205"/>
    <cellStyle name="Comma 8 6" xfId="975"/>
    <cellStyle name="Comma 8 7" xfId="613"/>
    <cellStyle name="Comma 9" xfId="253"/>
    <cellStyle name="Comma 9 2" xfId="374"/>
    <cellStyle name="Comma 9 2 2" xfId="621"/>
    <cellStyle name="Comma 9 2 2 2" xfId="981"/>
    <cellStyle name="Comma 9 2 2 2 2" xfId="1208"/>
    <cellStyle name="Comma 9 2 2 3" xfId="1207"/>
    <cellStyle name="Comma 9 2 3" xfId="620"/>
    <cellStyle name="Comma 9 3" xfId="622"/>
    <cellStyle name="Comma 9 3 2" xfId="982"/>
    <cellStyle name="Comma 9 3 2 2" xfId="1210"/>
    <cellStyle name="Comma 9 3 3" xfId="1209"/>
    <cellStyle name="Comma 9 4" xfId="623"/>
    <cellStyle name="Comma 9 4 2" xfId="983"/>
    <cellStyle name="Comma 9 5" xfId="980"/>
    <cellStyle name="Comma 9 6" xfId="619"/>
    <cellStyle name="Comma0" xfId="624"/>
    <cellStyle name="Comma0 - Style1" xfId="625"/>
    <cellStyle name="Comma0 - Style2" xfId="626"/>
    <cellStyle name="Copied" xfId="627"/>
    <cellStyle name="CRORE" xfId="628"/>
    <cellStyle name="Curren - Style1" xfId="629"/>
    <cellStyle name="Curren - Style2" xfId="630"/>
    <cellStyle name="Curren - Style3" xfId="631"/>
    <cellStyle name="Curren - Style4" xfId="632"/>
    <cellStyle name="Curren - Style5" xfId="633"/>
    <cellStyle name="Curren - Style6" xfId="634"/>
    <cellStyle name="Curren - Style7" xfId="635"/>
    <cellStyle name="Curren - Style8" xfId="636"/>
    <cellStyle name="Currency $" xfId="637"/>
    <cellStyle name="Currency0" xfId="638"/>
    <cellStyle name="Custom - Style1" xfId="254"/>
    <cellStyle name="Custom - Style8" xfId="255"/>
    <cellStyle name="Custom - Style8 2" xfId="639"/>
    <cellStyle name="Dash" xfId="640"/>
    <cellStyle name="Data   - Style2" xfId="256"/>
    <cellStyle name="Data   - Style2 2" xfId="641"/>
    <cellStyle name="Date" xfId="642"/>
    <cellStyle name="Default" xfId="643"/>
    <cellStyle name="Default 2" xfId="984"/>
    <cellStyle name="Entered" xfId="644"/>
    <cellStyle name="Euro" xfId="257"/>
    <cellStyle name="Euro 2" xfId="645"/>
    <cellStyle name="Euro 2 2" xfId="986"/>
    <cellStyle name="Euro 3" xfId="985"/>
    <cellStyle name="Excel Built-in Normal" xfId="646"/>
    <cellStyle name="Excel Built-in Normal 2" xfId="647"/>
    <cellStyle name="Excel Built-in Normal 2 2" xfId="988"/>
    <cellStyle name="Excel Built-in Normal 3" xfId="987"/>
    <cellStyle name="Excel_5f_BuiltIn_5f_Comma" xfId="648"/>
    <cellStyle name="Explanatory Text" xfId="32" builtinId="53" customBuiltin="1"/>
    <cellStyle name="Explanatory Text 2" xfId="105"/>
    <cellStyle name="Explanatory Text 2 2" xfId="258"/>
    <cellStyle name="Explanatory Text 3" xfId="259"/>
    <cellStyle name="Explanatory Text 4" xfId="649"/>
    <cellStyle name="Explanatory Text 5" xfId="650"/>
    <cellStyle name="F2" xfId="651"/>
    <cellStyle name="F2 2" xfId="989"/>
    <cellStyle name="F3" xfId="652"/>
    <cellStyle name="F3 2" xfId="990"/>
    <cellStyle name="F4" xfId="653"/>
    <cellStyle name="F4 2" xfId="991"/>
    <cellStyle name="F5" xfId="654"/>
    <cellStyle name="F5 2" xfId="992"/>
    <cellStyle name="F6" xfId="655"/>
    <cellStyle name="F6 2" xfId="993"/>
    <cellStyle name="F7" xfId="656"/>
    <cellStyle name="F7 2" xfId="994"/>
    <cellStyle name="F8" xfId="657"/>
    <cellStyle name="F8 2" xfId="995"/>
    <cellStyle name="Fixed" xfId="658"/>
    <cellStyle name="fnote1" xfId="659"/>
    <cellStyle name="for" xfId="660"/>
    <cellStyle name="FORM" xfId="661"/>
    <cellStyle name="Good" xfId="33" builtinId="26" customBuiltin="1"/>
    <cellStyle name="Good 2" xfId="106"/>
    <cellStyle name="Good 2 2" xfId="260"/>
    <cellStyle name="Good 3" xfId="261"/>
    <cellStyle name="Good 4" xfId="662"/>
    <cellStyle name="Good 5" xfId="663"/>
    <cellStyle name="Grey" xfId="664"/>
    <cellStyle name="Grey 2" xfId="665"/>
    <cellStyle name="HEADER" xfId="666"/>
    <cellStyle name="Header1" xfId="667"/>
    <cellStyle name="Header2" xfId="668"/>
    <cellStyle name="Heading 1" xfId="34" builtinId="16" customBuiltin="1"/>
    <cellStyle name="Heading 1 2" xfId="107"/>
    <cellStyle name="Heading 1 2 2" xfId="262"/>
    <cellStyle name="Heading 1 3" xfId="263"/>
    <cellStyle name="Heading 1 4" xfId="669"/>
    <cellStyle name="Heading 1 5" xfId="670"/>
    <cellStyle name="Heading 2" xfId="35" builtinId="17" customBuiltin="1"/>
    <cellStyle name="Heading 2 2" xfId="108"/>
    <cellStyle name="Heading 2 2 2" xfId="264"/>
    <cellStyle name="Heading 2 3" xfId="265"/>
    <cellStyle name="Heading 2 4" xfId="671"/>
    <cellStyle name="Heading 2 5" xfId="672"/>
    <cellStyle name="Heading 3" xfId="36" builtinId="18" customBuiltin="1"/>
    <cellStyle name="Heading 3 2" xfId="109"/>
    <cellStyle name="Heading 3 2 2" xfId="266"/>
    <cellStyle name="Heading 3 3" xfId="267"/>
    <cellStyle name="Heading 3 4" xfId="673"/>
    <cellStyle name="Heading 3 5" xfId="674"/>
    <cellStyle name="Heading 4" xfId="37" builtinId="19" customBuiltin="1"/>
    <cellStyle name="Heading 4 2" xfId="110"/>
    <cellStyle name="Heading 4 2 2" xfId="268"/>
    <cellStyle name="Heading 4 3" xfId="269"/>
    <cellStyle name="Heading 4 4" xfId="675"/>
    <cellStyle name="Heading 4 5" xfId="676"/>
    <cellStyle name="Heading1" xfId="677"/>
    <cellStyle name="Heading2" xfId="678"/>
    <cellStyle name="Headings2" xfId="270"/>
    <cellStyle name="Hyperlink 2" xfId="271"/>
    <cellStyle name="Hyperlink 2 2" xfId="680"/>
    <cellStyle name="Hyperlink 2 3" xfId="681"/>
    <cellStyle name="Hyperlink 2 4" xfId="679"/>
    <cellStyle name="Hyperlink 3" xfId="272"/>
    <cellStyle name="Hyperlink 3 2" xfId="682"/>
    <cellStyle name="Input" xfId="38" builtinId="20" customBuiltin="1"/>
    <cellStyle name="Input [yellow]" xfId="683"/>
    <cellStyle name="Input [yellow] 2" xfId="684"/>
    <cellStyle name="Input 2" xfId="111"/>
    <cellStyle name="Input 2 2" xfId="273"/>
    <cellStyle name="Input 3" xfId="274"/>
    <cellStyle name="Input 4" xfId="685"/>
    <cellStyle name="Input 5" xfId="686"/>
    <cellStyle name="INR" xfId="687"/>
    <cellStyle name="INR 2" xfId="688"/>
    <cellStyle name="inr.ps" xfId="689"/>
    <cellStyle name="inr.ps 2" xfId="996"/>
    <cellStyle name="INR_1001 KL Balance Sheet 2009-10" xfId="690"/>
    <cellStyle name="INR-PS" xfId="691"/>
    <cellStyle name="INR-PS 2" xfId="692"/>
    <cellStyle name="item2" xfId="693"/>
    <cellStyle name="Labels - Style3" xfId="275"/>
    <cellStyle name="Labels - Style3 2" xfId="694"/>
    <cellStyle name="Linked Cell" xfId="39" builtinId="24" customBuiltin="1"/>
    <cellStyle name="Linked Cell 2" xfId="112"/>
    <cellStyle name="Linked Cell 2 2" xfId="276"/>
    <cellStyle name="Linked Cell 3" xfId="277"/>
    <cellStyle name="Linked Cell 4" xfId="695"/>
    <cellStyle name="Linked Cell 5" xfId="696"/>
    <cellStyle name="MANKAD" xfId="697"/>
    <cellStyle name="Model" xfId="698"/>
    <cellStyle name="Neutral" xfId="40" builtinId="28" customBuiltin="1"/>
    <cellStyle name="Neutral 2" xfId="113"/>
    <cellStyle name="Neutral 2 2" xfId="278"/>
    <cellStyle name="Neutral 3" xfId="279"/>
    <cellStyle name="Neutral 4" xfId="699"/>
    <cellStyle name="Neutral 5" xfId="700"/>
    <cellStyle name="no dec" xfId="701"/>
    <cellStyle name="Nor}al" xfId="702"/>
    <cellStyle name="Nor}al 2" xfId="997"/>
    <cellStyle name="Normal" xfId="0" builtinId="0"/>
    <cellStyle name="Normal - Style1" xfId="280"/>
    <cellStyle name="Normal - Style1 2" xfId="703"/>
    <cellStyle name="Normal 10" xfId="70"/>
    <cellStyle name="Normal 10 2" xfId="704"/>
    <cellStyle name="Normal 10 2 2" xfId="998"/>
    <cellStyle name="Normal 10 3" xfId="887"/>
    <cellStyle name="Normal 11" xfId="281"/>
    <cellStyle name="Normal 11 2" xfId="706"/>
    <cellStyle name="Normal 11 2 2" xfId="999"/>
    <cellStyle name="Normal 11 2 2 2" xfId="1212"/>
    <cellStyle name="Normal 11 2 3" xfId="1211"/>
    <cellStyle name="Normal 11 3" xfId="707"/>
    <cellStyle name="Normal 11 3 2" xfId="1000"/>
    <cellStyle name="Normal 11 3 2 2" xfId="1214"/>
    <cellStyle name="Normal 11 3 3" xfId="1213"/>
    <cellStyle name="Normal 11 4" xfId="705"/>
    <cellStyle name="Normal 12" xfId="282"/>
    <cellStyle name="Normal 12 2" xfId="709"/>
    <cellStyle name="Normal 12 2 2" xfId="1002"/>
    <cellStyle name="Normal 12 3" xfId="1001"/>
    <cellStyle name="Normal 12 4" xfId="708"/>
    <cellStyle name="Normal 13" xfId="283"/>
    <cellStyle name="Normal 13 2" xfId="284"/>
    <cellStyle name="Normal 13 2 2" xfId="711"/>
    <cellStyle name="Normal 13 3" xfId="1003"/>
    <cellStyle name="Normal 13 4" xfId="710"/>
    <cellStyle name="Normal 14" xfId="285"/>
    <cellStyle name="Normal 14 2" xfId="286"/>
    <cellStyle name="Normal 14 3" xfId="888"/>
    <cellStyle name="Normal 14 4" xfId="1123"/>
    <cellStyle name="Normal 15" xfId="287"/>
    <cellStyle name="Normal 15 2" xfId="1004"/>
    <cellStyle name="Normal 15 3" xfId="712"/>
    <cellStyle name="Normal 16" xfId="288"/>
    <cellStyle name="Normal 16 2" xfId="1005"/>
    <cellStyle name="Normal 16 3" xfId="713"/>
    <cellStyle name="Normal 17" xfId="289"/>
    <cellStyle name="Normal 17 2" xfId="1006"/>
    <cellStyle name="Normal 17 2 2" xfId="1215"/>
    <cellStyle name="Normal 17 3" xfId="714"/>
    <cellStyle name="Normal 17 3 2" xfId="1216"/>
    <cellStyle name="Normal 18" xfId="290"/>
    <cellStyle name="Normal 18 2" xfId="1007"/>
    <cellStyle name="Normal 18 2 2" xfId="1217"/>
    <cellStyle name="Normal 18 3" xfId="715"/>
    <cellStyle name="Normal 18 3 2" xfId="1218"/>
    <cellStyle name="Normal 19" xfId="291"/>
    <cellStyle name="Normal 19 2" xfId="292"/>
    <cellStyle name="Normal 2" xfId="41"/>
    <cellStyle name="Normal 2 10" xfId="1008"/>
    <cellStyle name="Normal 2 14 2" xfId="1305"/>
    <cellStyle name="Normal 2 2" xfId="60"/>
    <cellStyle name="Normal 2 2 2" xfId="294"/>
    <cellStyle name="Normal 2 2 2 2" xfId="718"/>
    <cellStyle name="Normal 2 2 2 2 2" xfId="1009"/>
    <cellStyle name="Normal 2 2 2 3" xfId="719"/>
    <cellStyle name="Normal 2 2 2 3 2" xfId="1010"/>
    <cellStyle name="Normal 2 2 2 4" xfId="720"/>
    <cellStyle name="Normal 2 2 2 4 2" xfId="1011"/>
    <cellStyle name="Normal 2 2 2 5" xfId="721"/>
    <cellStyle name="Normal 2 2 2 5 2" xfId="1012"/>
    <cellStyle name="Normal 2 2 2 6" xfId="717"/>
    <cellStyle name="Normal 2 2 2_Sheet1" xfId="722"/>
    <cellStyle name="Normal 2 2 3" xfId="723"/>
    <cellStyle name="Normal 2 2 4" xfId="724"/>
    <cellStyle name="Normal 2 2 4 2" xfId="1013"/>
    <cellStyle name="Normal 2 2 5" xfId="725"/>
    <cellStyle name="Normal 2 2 5 2" xfId="1014"/>
    <cellStyle name="Normal 2 2 6" xfId="726"/>
    <cellStyle name="Normal 2 2 6 2" xfId="1015"/>
    <cellStyle name="Normal 2 2 7" xfId="890"/>
    <cellStyle name="Normal 2 2 8" xfId="716"/>
    <cellStyle name="Normal 2 2_Sheet1" xfId="727"/>
    <cellStyle name="Normal 2 3" xfId="114"/>
    <cellStyle name="Normal 2 3 2" xfId="729"/>
    <cellStyle name="Normal 2 3 2 2" xfId="730"/>
    <cellStyle name="Normal 2 3 2 2 2" xfId="1018"/>
    <cellStyle name="Normal 2 3 2 3" xfId="731"/>
    <cellStyle name="Normal 2 3 2 3 2" xfId="1019"/>
    <cellStyle name="Normal 2 3 2 4" xfId="732"/>
    <cellStyle name="Normal 2 3 2 4 2" xfId="1020"/>
    <cellStyle name="Normal 2 3 2 5" xfId="733"/>
    <cellStyle name="Normal 2 3 2 5 2" xfId="1021"/>
    <cellStyle name="Normal 2 3 2 6" xfId="1017"/>
    <cellStyle name="Normal 2 3 2 7" xfId="1116"/>
    <cellStyle name="Normal 2 3 2_Sheet1" xfId="734"/>
    <cellStyle name="Normal 2 3 3" xfId="735"/>
    <cellStyle name="Normal 2 3 3 2" xfId="1022"/>
    <cellStyle name="Normal 2 3 4" xfId="736"/>
    <cellStyle name="Normal 2 3 4 2" xfId="1023"/>
    <cellStyle name="Normal 2 3 5" xfId="737"/>
    <cellStyle name="Normal 2 3 5 2" xfId="1024"/>
    <cellStyle name="Normal 2 3 6" xfId="738"/>
    <cellStyle name="Normal 2 3 6 2" xfId="1025"/>
    <cellStyle name="Normal 2 3 7" xfId="1016"/>
    <cellStyle name="Normal 2 3 7 2" xfId="1219"/>
    <cellStyle name="Normal 2 3 8" xfId="728"/>
    <cellStyle name="Normal 2 3 8 2" xfId="1220"/>
    <cellStyle name="Normal 2 3_Sheet1" xfId="739"/>
    <cellStyle name="Normal 2 4" xfId="63"/>
    <cellStyle name="Normal 2 4 2" xfId="741"/>
    <cellStyle name="Normal 2 4 2 2" xfId="1027"/>
    <cellStyle name="Normal 2 4 3" xfId="1026"/>
    <cellStyle name="Normal 2 4 4" xfId="740"/>
    <cellStyle name="Normal 2 5" xfId="64"/>
    <cellStyle name="Normal 2 5 2" xfId="1028"/>
    <cellStyle name="Normal 2 5 2 2" xfId="1121"/>
    <cellStyle name="Normal 2 5 3" xfId="742"/>
    <cellStyle name="Normal 2 5 4" xfId="1119"/>
    <cellStyle name="Normal 2 6" xfId="293"/>
    <cellStyle name="Normal 2 6 2" xfId="744"/>
    <cellStyle name="Normal 2 6 2 2" xfId="1030"/>
    <cellStyle name="Normal 2 6 3" xfId="1029"/>
    <cellStyle name="Normal 2 6 4" xfId="743"/>
    <cellStyle name="Normal 2 7" xfId="745"/>
    <cellStyle name="Normal 2 8" xfId="746"/>
    <cellStyle name="Normal 2 9" xfId="889"/>
    <cellStyle name="Normal 2_2009-10 Main Sheet" xfId="747"/>
    <cellStyle name="Normal 20" xfId="42"/>
    <cellStyle name="Normal 20 2" xfId="115"/>
    <cellStyle name="Normal 20 2 2" xfId="296"/>
    <cellStyle name="Normal 20 2 3" xfId="295"/>
    <cellStyle name="Normal 21" xfId="297"/>
    <cellStyle name="Normal 21 2" xfId="1031"/>
    <cellStyle name="Normal 21 2 2" xfId="1221"/>
    <cellStyle name="Normal 21 3" xfId="748"/>
    <cellStyle name="Normal 21 3 2" xfId="1222"/>
    <cellStyle name="Normal 22" xfId="298"/>
    <cellStyle name="Normal 22 2" xfId="749"/>
    <cellStyle name="Normal 23" xfId="299"/>
    <cellStyle name="Normal 23 2" xfId="1083"/>
    <cellStyle name="Normal 23 2 2" xfId="1223"/>
    <cellStyle name="Normal 23 3" xfId="858"/>
    <cellStyle name="Normal 23 3 2" xfId="1224"/>
    <cellStyle name="Normal 24" xfId="300"/>
    <cellStyle name="Normal 24 2" xfId="1084"/>
    <cellStyle name="Normal 24 2 2" xfId="1225"/>
    <cellStyle name="Normal 24 3" xfId="859"/>
    <cellStyle name="Normal 24 3 2" xfId="1226"/>
    <cellStyle name="Normal 25" xfId="301"/>
    <cellStyle name="Normal 25 2" xfId="1086"/>
    <cellStyle name="Normal 25 2 2" xfId="1227"/>
    <cellStyle name="Normal 25 3" xfId="861"/>
    <cellStyle name="Normal 25 3 2" xfId="1228"/>
    <cellStyle name="Normal 26" xfId="302"/>
    <cellStyle name="Normal 26 2" xfId="865"/>
    <cellStyle name="Normal 26 2 2" xfId="873"/>
    <cellStyle name="Normal 26 2 2 2" xfId="1230"/>
    <cellStyle name="Normal 26 2 3" xfId="1229"/>
    <cellStyle name="Normal 26 3" xfId="872"/>
    <cellStyle name="Normal 26 3 2" xfId="1231"/>
    <cellStyle name="Normal 26 4" xfId="864"/>
    <cellStyle name="Normal 26 4 2" xfId="1232"/>
    <cellStyle name="Normal 27" xfId="303"/>
    <cellStyle name="Normal 27 2" xfId="871"/>
    <cellStyle name="Normal 27 2 2" xfId="1233"/>
    <cellStyle name="Normal 27 3" xfId="866"/>
    <cellStyle name="Normal 27 3 2" xfId="1234"/>
    <cellStyle name="Normal 28" xfId="304"/>
    <cellStyle name="Normal 29" xfId="305"/>
    <cellStyle name="Normal 29 2" xfId="1090"/>
    <cellStyle name="Normal 29 2 2" xfId="1235"/>
    <cellStyle name="Normal 29 3" xfId="868"/>
    <cellStyle name="Normal 29 3 2" xfId="1236"/>
    <cellStyle name="Normal 3" xfId="51"/>
    <cellStyle name="Normal 3 10" xfId="750"/>
    <cellStyle name="Normal 3 2" xfId="72"/>
    <cellStyle name="Normal 3 2 2" xfId="393"/>
    <cellStyle name="Normal 3 2 2 2" xfId="752"/>
    <cellStyle name="Normal 3 2 2 3" xfId="1238"/>
    <cellStyle name="Normal 3 2 3" xfId="753"/>
    <cellStyle name="Normal 3 2 3 2" xfId="1032"/>
    <cellStyle name="Normal 3 2 4" xfId="754"/>
    <cellStyle name="Normal 3 2 4 2" xfId="892"/>
    <cellStyle name="Normal 3 2 4 3" xfId="1033"/>
    <cellStyle name="Normal 3 2 4 3 2" xfId="1240"/>
    <cellStyle name="Normal 3 2 4 4" xfId="1239"/>
    <cellStyle name="Normal 3 2 5" xfId="755"/>
    <cellStyle name="Normal 3 2 5 2" xfId="1034"/>
    <cellStyle name="Normal 3 2 6" xfId="751"/>
    <cellStyle name="Normal 3 2 7" xfId="1237"/>
    <cellStyle name="Normal 3 2_Sheet1" xfId="756"/>
    <cellStyle name="Normal 3 3" xfId="306"/>
    <cellStyle name="Normal 3 3 2" xfId="758"/>
    <cellStyle name="Normal 3 3 2 2" xfId="1035"/>
    <cellStyle name="Normal 3 3 3" xfId="759"/>
    <cellStyle name="Normal 3 3 4" xfId="757"/>
    <cellStyle name="Normal 3 4" xfId="376"/>
    <cellStyle name="Normal 3 4 2" xfId="416"/>
    <cellStyle name="Normal 3 4 2 2" xfId="1242"/>
    <cellStyle name="Normal 3 4 3" xfId="760"/>
    <cellStyle name="Normal 3 4 4" xfId="1241"/>
    <cellStyle name="Normal 3 5" xfId="761"/>
    <cellStyle name="Normal 3 6" xfId="762"/>
    <cellStyle name="Normal 3 6 2" xfId="1036"/>
    <cellStyle name="Normal 3 7" xfId="763"/>
    <cellStyle name="Normal 3 8" xfId="893"/>
    <cellStyle name="Normal 3 9" xfId="891"/>
    <cellStyle name="Normal 3_Book1 (8)" xfId="764"/>
    <cellStyle name="Normal 30" xfId="307"/>
    <cellStyle name="Normal 30 2" xfId="1092"/>
    <cellStyle name="Normal 30 2 2" xfId="1243"/>
    <cellStyle name="Normal 30 3" xfId="870"/>
    <cellStyle name="Normal 30 3 2" xfId="1244"/>
    <cellStyle name="Normal 31" xfId="308"/>
    <cellStyle name="Normal 31 2" xfId="874"/>
    <cellStyle name="Normal 32" xfId="309"/>
    <cellStyle name="Normal 32 2" xfId="904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54"/>
    <cellStyle name="Normal 4 2" xfId="124"/>
    <cellStyle name="Normal 4 2 2" xfId="397"/>
    <cellStyle name="Normal 4 2 2 2" xfId="766"/>
    <cellStyle name="Normal 4 2 2 3" xfId="1247"/>
    <cellStyle name="Normal 4 2 3" xfId="1038"/>
    <cellStyle name="Normal 4 2 3 2" xfId="1248"/>
    <cellStyle name="Normal 4 2 4" xfId="1246"/>
    <cellStyle name="Normal 4 3" xfId="317"/>
    <cellStyle name="Normal 4 3 2" xfId="1039"/>
    <cellStyle name="Normal 4 3 2 2" xfId="1249"/>
    <cellStyle name="Normal 4 3 3" xfId="767"/>
    <cellStyle name="Normal 4 3 3 2" xfId="1250"/>
    <cellStyle name="Normal 4 4" xfId="383"/>
    <cellStyle name="Normal 4 4 2" xfId="1040"/>
    <cellStyle name="Normal 4 4 2 2" xfId="1252"/>
    <cellStyle name="Normal 4 4 3" xfId="1251"/>
    <cellStyle name="Normal 4 5" xfId="768"/>
    <cellStyle name="Normal 4 5 2" xfId="1041"/>
    <cellStyle name="Normal 4 5 2 2" xfId="1254"/>
    <cellStyle name="Normal 4 5 3" xfId="1253"/>
    <cellStyle name="Normal 4 6" xfId="769"/>
    <cellStyle name="Normal 4 6 2" xfId="1042"/>
    <cellStyle name="Normal 4 7" xfId="1037"/>
    <cellStyle name="Normal 4 8" xfId="765"/>
    <cellStyle name="Normal 4 9" xfId="1245"/>
    <cellStyle name="Normal 4_Final Land scape PhII 23-11-08" xfId="770"/>
    <cellStyle name="Normal 40" xfId="365"/>
    <cellStyle name="Normal 41" xfId="369"/>
    <cellStyle name="Normal 41 2" xfId="413"/>
    <cellStyle name="Normal 41 2 2" xfId="1256"/>
    <cellStyle name="Normal 41 3" xfId="1255"/>
    <cellStyle name="Normal 42" xfId="370"/>
    <cellStyle name="Normal 43" xfId="375"/>
    <cellStyle name="Normal 44" xfId="377"/>
    <cellStyle name="Normal 45" xfId="378"/>
    <cellStyle name="Normal 45 2" xfId="417"/>
    <cellStyle name="Normal 45 2 2" xfId="1258"/>
    <cellStyle name="Normal 45 3" xfId="1257"/>
    <cellStyle name="Normal 46" xfId="418"/>
    <cellStyle name="Normal 47" xfId="1103"/>
    <cellStyle name="Normal 47 2" xfId="1259"/>
    <cellStyle name="Normal 48" xfId="1111"/>
    <cellStyle name="Normal 48 2" xfId="1260"/>
    <cellStyle name="Normal 49" xfId="1118"/>
    <cellStyle name="Normal 5" xfId="56"/>
    <cellStyle name="Normal 5 2" xfId="126"/>
    <cellStyle name="Normal 5 2 2" xfId="319"/>
    <cellStyle name="Normal 5 2 2 2" xfId="771"/>
    <cellStyle name="Normal 5 2 3" xfId="399"/>
    <cellStyle name="Normal 5 2 3 2" xfId="1043"/>
    <cellStyle name="Normal 5 2 3 3" xfId="1263"/>
    <cellStyle name="Normal 5 2 4" xfId="1262"/>
    <cellStyle name="Normal 5 3" xfId="318"/>
    <cellStyle name="Normal 5 3 2" xfId="772"/>
    <cellStyle name="Normal 5 3 3" xfId="1117"/>
    <cellStyle name="Normal 5 4" xfId="385"/>
    <cellStyle name="Normal 5 4 2" xfId="1044"/>
    <cellStyle name="Normal 5 4 3" xfId="773"/>
    <cellStyle name="Normal 5 4 4" xfId="1264"/>
    <cellStyle name="Normal 5 5" xfId="774"/>
    <cellStyle name="Normal 5 5 2" xfId="1045"/>
    <cellStyle name="Normal 5 6" xfId="894"/>
    <cellStyle name="Normal 5 7" xfId="1261"/>
    <cellStyle name="Normal 5_Sheet1" xfId="775"/>
    <cellStyle name="Normal 50" xfId="1124"/>
    <cellStyle name="Normal 51" xfId="1304"/>
    <cellStyle name="Normal 52" xfId="1306"/>
    <cellStyle name="Normal 54" xfId="776"/>
    <cellStyle name="Normal 54 2" xfId="1046"/>
    <cellStyle name="Normal 57" xfId="777"/>
    <cellStyle name="Normal 57 2" xfId="1047"/>
    <cellStyle name="Normal 6" xfId="320"/>
    <cellStyle name="Normal 6 2" xfId="321"/>
    <cellStyle name="Normal 6 2 2" xfId="1048"/>
    <cellStyle name="Normal 6 3" xfId="778"/>
    <cellStyle name="Normal 6 4" xfId="895"/>
    <cellStyle name="Normal 7" xfId="322"/>
    <cellStyle name="Normal 7 14" xfId="780"/>
    <cellStyle name="Normal 7 14 2" xfId="1050"/>
    <cellStyle name="Normal 7 2" xfId="323"/>
    <cellStyle name="Normal 7 2 2" xfId="782"/>
    <cellStyle name="Normal 7 2 2 2" xfId="1052"/>
    <cellStyle name="Normal 7 2 3" xfId="1051"/>
    <cellStyle name="Normal 7 2 3 2" xfId="1265"/>
    <cellStyle name="Normal 7 2 4" xfId="781"/>
    <cellStyle name="Normal 7 2 4 2" xfId="1266"/>
    <cellStyle name="Normal 7 3" xfId="783"/>
    <cellStyle name="Normal 7 3 2" xfId="1053"/>
    <cellStyle name="Normal 7 3 2 2" xfId="1268"/>
    <cellStyle name="Normal 7 3 3" xfId="1267"/>
    <cellStyle name="Normal 7 4" xfId="784"/>
    <cellStyle name="Normal 7 4 2" xfId="1054"/>
    <cellStyle name="Normal 7 4 2 2" xfId="1270"/>
    <cellStyle name="Normal 7 4 3" xfId="1269"/>
    <cellStyle name="Normal 7 5" xfId="785"/>
    <cellStyle name="Normal 7 6" xfId="1049"/>
    <cellStyle name="Normal 7 7" xfId="779"/>
    <cellStyle name="Normal 8" xfId="324"/>
    <cellStyle name="Normal 8 2" xfId="325"/>
    <cellStyle name="Normal 8 2 2" xfId="787"/>
    <cellStyle name="Normal 8 2 2 2" xfId="1056"/>
    <cellStyle name="Normal 8 2 2 2 2" xfId="1272"/>
    <cellStyle name="Normal 8 2 2 3" xfId="1271"/>
    <cellStyle name="Normal 8 2 3" xfId="788"/>
    <cellStyle name="Normal 8 2 3 2" xfId="1057"/>
    <cellStyle name="Normal 8 2 3 2 2" xfId="1274"/>
    <cellStyle name="Normal 8 2 3 3" xfId="1273"/>
    <cellStyle name="Normal 8 2 4" xfId="786"/>
    <cellStyle name="Normal 8 3" xfId="789"/>
    <cellStyle name="Normal 8 3 2" xfId="1058"/>
    <cellStyle name="Normal 8 4" xfId="790"/>
    <cellStyle name="Normal 8 4 2" xfId="1059"/>
    <cellStyle name="Normal 8 4 2 2" xfId="1276"/>
    <cellStyle name="Normal 8 4 3" xfId="1275"/>
    <cellStyle name="Normal 8 5" xfId="791"/>
    <cellStyle name="Normal 8 5 2" xfId="1060"/>
    <cellStyle name="Normal 8 5 2 2" xfId="1278"/>
    <cellStyle name="Normal 8 5 3" xfId="1277"/>
    <cellStyle name="Normal 8 6" xfId="792"/>
    <cellStyle name="Normal 8 6 2" xfId="1061"/>
    <cellStyle name="Normal 8 6 2 2" xfId="1280"/>
    <cellStyle name="Normal 8 6 3" xfId="1279"/>
    <cellStyle name="Normal 8 7" xfId="896"/>
    <cellStyle name="Normal 8 7 2" xfId="1281"/>
    <cellStyle name="Normal 8 8" xfId="1055"/>
    <cellStyle name="Normal 9" xfId="326"/>
    <cellStyle name="Normal 9 2" xfId="794"/>
    <cellStyle name="Normal 9 2 2" xfId="1063"/>
    <cellStyle name="Normal 9 3" xfId="795"/>
    <cellStyle name="Normal 9 3 2" xfId="1064"/>
    <cellStyle name="Normal 9 4" xfId="796"/>
    <cellStyle name="Normal 9 5" xfId="897"/>
    <cellStyle name="Normal 9 5 2" xfId="1282"/>
    <cellStyle name="Normal 9 6" xfId="1062"/>
    <cellStyle name="Normal 9 7" xfId="793"/>
    <cellStyle name="Note" xfId="43" builtinId="10" customBuiltin="1"/>
    <cellStyle name="Note 2" xfId="116"/>
    <cellStyle name="Note 2 2" xfId="327"/>
    <cellStyle name="Note 2 3" xfId="797"/>
    <cellStyle name="Note 3" xfId="328"/>
    <cellStyle name="Note 3 2" xfId="798"/>
    <cellStyle name="Note 4" xfId="329"/>
    <cellStyle name="Note 4 2" xfId="799"/>
    <cellStyle name="Note 5" xfId="330"/>
    <cellStyle name="Note 5 2" xfId="800"/>
    <cellStyle name="Note 6" xfId="331"/>
    <cellStyle name="Note 7" xfId="332"/>
    <cellStyle name="Output" xfId="44" builtinId="21" customBuiltin="1"/>
    <cellStyle name="Output 2" xfId="117"/>
    <cellStyle name="Output 2 2" xfId="333"/>
    <cellStyle name="Output 3" xfId="334"/>
    <cellStyle name="Output 4" xfId="801"/>
    <cellStyle name="Output 5" xfId="802"/>
    <cellStyle name="Output 6" xfId="903"/>
    <cellStyle name="OverHead" xfId="803"/>
    <cellStyle name="Percent" xfId="45" builtinId="5"/>
    <cellStyle name="Percent [2]" xfId="804"/>
    <cellStyle name="Percent [2] 2" xfId="1065"/>
    <cellStyle name="Percent 10" xfId="805"/>
    <cellStyle name="Percent 10 2" xfId="1066"/>
    <cellStyle name="Percent 11" xfId="1109"/>
    <cellStyle name="Percent 11 2" xfId="1283"/>
    <cellStyle name="Percent 2" xfId="50"/>
    <cellStyle name="Percent 2 2" xfId="59"/>
    <cellStyle name="Percent 2 2 2" xfId="806"/>
    <cellStyle name="Percent 2 2 3" xfId="899"/>
    <cellStyle name="Percent 2 3" xfId="336"/>
    <cellStyle name="Percent 2 3 2" xfId="1067"/>
    <cellStyle name="Percent 2 3 3" xfId="807"/>
    <cellStyle name="Percent 2 4" xfId="808"/>
    <cellStyle name="Percent 2 4 2" xfId="1068"/>
    <cellStyle name="Percent 2 5" xfId="809"/>
    <cellStyle name="Percent 2 5 2" xfId="1069"/>
    <cellStyle name="Percent 2 6" xfId="810"/>
    <cellStyle name="Percent 2 7" xfId="898"/>
    <cellStyle name="Percent 3" xfId="53"/>
    <cellStyle name="Percent 3 2" xfId="123"/>
    <cellStyle name="Percent 3 2 2" xfId="338"/>
    <cellStyle name="Percent 3 2 2 2" xfId="409"/>
    <cellStyle name="Percent 3 2 2 2 2" xfId="1287"/>
    <cellStyle name="Percent 3 2 2 3" xfId="1070"/>
    <cellStyle name="Percent 3 2 2 4" xfId="1286"/>
    <cellStyle name="Percent 3 2 3" xfId="396"/>
    <cellStyle name="Percent 3 2 3 2" xfId="1288"/>
    <cellStyle name="Percent 3 2 4" xfId="812"/>
    <cellStyle name="Percent 3 2 5" xfId="1285"/>
    <cellStyle name="Percent 3 3" xfId="337"/>
    <cellStyle name="Percent 3 3 2" xfId="813"/>
    <cellStyle name="Percent 3 4" xfId="382"/>
    <cellStyle name="Percent 3 4 2" xfId="900"/>
    <cellStyle name="Percent 3 4 3" xfId="1289"/>
    <cellStyle name="Percent 3 5" xfId="811"/>
    <cellStyle name="Percent 3 6" xfId="1284"/>
    <cellStyle name="Percent 4" xfId="58"/>
    <cellStyle name="Percent 4 2" xfId="128"/>
    <cellStyle name="Percent 4 2 2" xfId="340"/>
    <cellStyle name="Percent 4 2 3" xfId="400"/>
    <cellStyle name="Percent 4 2 3 2" xfId="1292"/>
    <cellStyle name="Percent 4 2 4" xfId="814"/>
    <cellStyle name="Percent 4 2 5" xfId="1291"/>
    <cellStyle name="Percent 4 3" xfId="339"/>
    <cellStyle name="Percent 4 3 2" xfId="815"/>
    <cellStyle name="Percent 4 4" xfId="386"/>
    <cellStyle name="Percent 4 4 2" xfId="1071"/>
    <cellStyle name="Percent 4 4 3" xfId="816"/>
    <cellStyle name="Percent 4 4 4" xfId="1293"/>
    <cellStyle name="Percent 4 5" xfId="901"/>
    <cellStyle name="Percent 4 6" xfId="1290"/>
    <cellStyle name="Percent 5" xfId="71"/>
    <cellStyle name="Percent 5 2" xfId="341"/>
    <cellStyle name="Percent 5 2 2" xfId="1073"/>
    <cellStyle name="Percent 5 2 2 2" xfId="1295"/>
    <cellStyle name="Percent 5 2 3" xfId="817"/>
    <cellStyle name="Percent 5 2 3 2" xfId="1296"/>
    <cellStyle name="Percent 5 3" xfId="392"/>
    <cellStyle name="Percent 5 3 2" xfId="1074"/>
    <cellStyle name="Percent 5 3 2 2" xfId="1298"/>
    <cellStyle name="Percent 5 3 3" xfId="1297"/>
    <cellStyle name="Percent 5 4" xfId="818"/>
    <cellStyle name="Percent 5 5" xfId="902"/>
    <cellStyle name="Percent 5 5 2" xfId="1299"/>
    <cellStyle name="Percent 5 6" xfId="1072"/>
    <cellStyle name="Percent 5 7" xfId="1294"/>
    <cellStyle name="Percent 6" xfId="342"/>
    <cellStyle name="Percent 6 2" xfId="1075"/>
    <cellStyle name="Percent 7" xfId="335"/>
    <cellStyle name="Percent 7 2" xfId="408"/>
    <cellStyle name="Percent 7 2 2" xfId="1076"/>
    <cellStyle name="Percent 7 2 2 2" xfId="1300"/>
    <cellStyle name="Percent 7 3" xfId="819"/>
    <cellStyle name="Percent 7 3 2" xfId="1301"/>
    <cellStyle name="Percent 8" xfId="820"/>
    <cellStyle name="Percent 8 2" xfId="1077"/>
    <cellStyle name="Percent 9" xfId="821"/>
    <cellStyle name="Percent 9 2" xfId="1078"/>
    <cellStyle name="Percent 9 2 2" xfId="1303"/>
    <cellStyle name="Percent 9 3" xfId="1302"/>
    <cellStyle name="prop" xfId="822"/>
    <cellStyle name="PSChar" xfId="343"/>
    <cellStyle name="Quantity" xfId="823"/>
    <cellStyle name="Quantity 2" xfId="1079"/>
    <cellStyle name="Reset  - Style4" xfId="344"/>
    <cellStyle name="Reset  - Style7" xfId="345"/>
    <cellStyle name="Reset  - Style7 2" xfId="824"/>
    <cellStyle name="RevList" xfId="825"/>
    <cellStyle name="rs" xfId="826"/>
    <cellStyle name="rs 2" xfId="1080"/>
    <cellStyle name="S" xfId="827"/>
    <cellStyle name="seall" xfId="828"/>
    <cellStyle name="Style 1" xfId="829"/>
    <cellStyle name="Style 1 2" xfId="830"/>
    <cellStyle name="Style 1 2 2" xfId="831"/>
    <cellStyle name="Style 1 2 3" xfId="1082"/>
    <cellStyle name="Style 1 3" xfId="1081"/>
    <cellStyle name="Style 1_March 10 Analysis" xfId="832"/>
    <cellStyle name="subhead" xfId="833"/>
    <cellStyle name="Subtotal" xfId="834"/>
    <cellStyle name="Table  - Style5" xfId="346"/>
    <cellStyle name="Table  - Style6" xfId="347"/>
    <cellStyle name="Table  - Style6 2" xfId="835"/>
    <cellStyle name="Times New Roman" xfId="836"/>
    <cellStyle name="Title" xfId="46" builtinId="15" customBuiltin="1"/>
    <cellStyle name="Title  - Style1" xfId="348"/>
    <cellStyle name="Title  - Style1 2" xfId="837"/>
    <cellStyle name="Title  - Style6" xfId="349"/>
    <cellStyle name="Title 2" xfId="118"/>
    <cellStyle name="Title 2 2" xfId="350"/>
    <cellStyle name="Title 3" xfId="351"/>
    <cellStyle name="Title 3 2" xfId="838"/>
    <cellStyle name="Title 4" xfId="352"/>
    <cellStyle name="Title 5" xfId="353"/>
    <cellStyle name="Title 6" xfId="354"/>
    <cellStyle name="Title 7" xfId="355"/>
    <cellStyle name="Title 8" xfId="356"/>
    <cellStyle name="Titre1" xfId="839"/>
    <cellStyle name="Total" xfId="47" builtinId="25" customBuiltin="1"/>
    <cellStyle name="Total 2" xfId="119"/>
    <cellStyle name="Total 2 2" xfId="357"/>
    <cellStyle name="Total 3" xfId="358"/>
    <cellStyle name="Total 4" xfId="840"/>
    <cellStyle name="Total 5" xfId="841"/>
    <cellStyle name="TotCol - Style5" xfId="359"/>
    <cellStyle name="TotCol - Style5 2" xfId="842"/>
    <cellStyle name="TotCol - Style7" xfId="360"/>
    <cellStyle name="TotRow - Style4" xfId="361"/>
    <cellStyle name="TotRow - Style4 2" xfId="843"/>
    <cellStyle name="TotRow - Style8" xfId="362"/>
    <cellStyle name="Tusental (0)_pldt" xfId="844"/>
    <cellStyle name="Tusental_pldt" xfId="845"/>
    <cellStyle name="v" xfId="846"/>
    <cellStyle name="Valuta (0)_pldt" xfId="847"/>
    <cellStyle name="Valuta_pldt" xfId="848"/>
    <cellStyle name="Vide" xfId="849"/>
    <cellStyle name="vj" xfId="850"/>
    <cellStyle name="Warning Text" xfId="48" builtinId="11" customBuiltin="1"/>
    <cellStyle name="Warning Text 2" xfId="120"/>
    <cellStyle name="Warning Text 2 2" xfId="363"/>
    <cellStyle name="Warning Text 3" xfId="364"/>
    <cellStyle name="Warning Text 4" xfId="851"/>
    <cellStyle name="Warning Text 5" xfId="852"/>
    <cellStyle name="桁区切り [0.00]_laroux" xfId="853"/>
    <cellStyle name="桁区切り_laroux" xfId="854"/>
    <cellStyle name="標準_94物件" xfId="855"/>
    <cellStyle name="通貨 [0.00]_laroux" xfId="856"/>
    <cellStyle name="通貨_laroux" xfId="8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4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61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14</xdr:row>
      <xdr:rowOff>78105</xdr:rowOff>
    </xdr:from>
    <xdr:to>
      <xdr:col>2</xdr:col>
      <xdr:colOff>762000</xdr:colOff>
      <xdr:row>24</xdr:row>
      <xdr:rowOff>89534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8801100" y="2990850"/>
          <a:ext cx="238125" cy="161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MKCO\SYS\ACCOUNTS\DBSLEAS\97\BAL9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uaterly%20balancesheet%20of%20spv's\07-08\31.12.07\Serene\Serene%20IGAAP-Dec'07-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P2007%20FS\Ishaan%20FS%20September'07\Serene%20Properties%20Private%20Limited%20as%20on%2030%20September'0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aveen/Desktop/FINANCIALS%20-%20APR02-MAR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7C88GHDK/march2002-tax%20accoun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VSAT98-99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OLK54\IO-June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_zinobia\c\raj\loan%20file\Syndicate-30%20CR%20-%20New-14-1-04\Sales-30-11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MIS-Premises%20on%20Lotus%20No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2.168.8.7\Department\Finance%20&amp;%20Accounts\Accounts%20General\Draft%20Balance%20Sheets%20Yearwise\Mar%2012\RUL\Balance%20Sheet%20March%2012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ilserver\infobank\Documents%20and%20Settings\venkatraman\Local%20Settings\Temporary%20Internet%20Files\OLK4\Trading%20Density%20For%20July%20and%20Aug%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anjeev\Local%20Settings\Temporary%20Internet%20Files\OLK2\PP_Maste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.ACC_ANIL\Local%20Settings\Temporary%20Internet%20Files\Content.IE5\S9RN81SJ\SALES-31-01-08%20-%20SDL-amenities.-AUT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con\fincon\Documents%20and%20Settings\Ashisj%20%20Jain\Local%20Settings\Temporary%20Internet%20Files\OLKAD\Dec%202007%20Results%20working%20folder\Dec%202007_Merger_Demerger\IBFSL_Conso_Dec_07_08%20after%20schem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mhofps001\working%20(e)\0000%20Work\Job%20-%200042%20-%20DSK%20Kunjaban\DSK%20-%20Kunjaban%20-%20Costing-%2027.3.2012\Estimate_DSK_Kunjaban_A_Bldg_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lip%20Singh\AppData\Local\Microsoft\Windows\Temporary%20Internet%20Files\Content.Outlook\F39S7SR0\PROJECTS\M&amp;S\Marvel\Marvel%20Edge\Edge%20Enhancement%20projections%20-%20V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dserver\department\Finance%20&amp;%20Accounts\Accounts%20General\I.Tax_W.Tax%20(Only%20Files%20Common%20for%20Whole%20Group)\F.Y.%2007-08\eFiling%20IT%20Return%20Y.E.%2031.3.08\KRUPL\KRUPL%20IT%20Return%2031.3.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puran\Desktop\Bhoiser%20%20Project%20Manek%20Legacy\ManekLegacy_cashflow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dserver\department\Finance%20&amp;%20Accounts\Accounts%20General\Draft%20Balance%20Sheets%20Yearwise\KRUPL\Provisional%20Balance%20She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ybf\SEA%20TEAM\monthly%20reports\jul\global\MMR_Treasury_v420_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OLK3D0\big%20ticket%20final%20folder\bt%20intt%20-%20feb%2008%20final%20saur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%20folder\Pradeep\CONSO..SHEET\ICSL\INCENTIVE\Conso-Incentive-ICSL-Dec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perations\sourcing\Raw%20and%20Pack%20Pricing%20Ve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mhofps001\working%20(e)\0000%20Work\Job%20-%200042%20-%20DSK%20Kunjaban\DSK%20-%20Kunjaban%20-%20Costing-%2027.3.2012\0000%20Work\Job%20-%200030%20-%20Urban%20Space\ESTIMATE%20-REVISED%209\Revised%20Costing%2010-04-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iyush%20mittal\Local%20Settings\Temp\Clients\New%20Holland\March%202004\Statutory%20audit%20-%20March%2031,%202004\Final%20delivearables\Financials%20Mar_2004Final.xl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F\Ruchira\Ruchira%20Iris%20Cash%20Flow%2001-10-2018%20(2)%20(version%201)%20(Recovered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mhofps001\working%20(e)\0000%20Work\Job%20-%200042%20-%20DSK%20Kunjaban\DSK%20-%20Kunjaban%20-%20Costing-%2027.3.2012\Documents%20and%20Settings\Administrator\My%20Documents\Downloads\2%20BHK%20Premiu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3.119\credit\BFL\Builders\SHL\Pune\Kolte%20Patil\Updated%20as%20on%2016-Oct-2015\Glamore%20V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dserver\department\Finance%20&amp;%20Accounts\Accounts%20General\ENTITYWISE%20Folders\KRUPL\Z-Folders\Workings\FY%2010-11\SAP\Upload\Refl\Refl%20GL%20(Dr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_rakesh\d-drive\Rakesh\2000-01\BalanceSheet-01\2000-01-shfc-bs-pl-projec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98\a98-rpt\YTD-se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98\a98-rpt\YTD-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SYDNF1\FNSHARE\FactAcc\0001\Budget\Volumes%20-%20paced%20dat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lip%20Singh\AppData\Local\Microsoft\Windows\Temporary%20Internet%20Files\Content.Outlook\F39S7SR0\PROJECTS\M&amp;S\GGG\Proj%20-%20Orange%20Walk\Projections%20&amp;%20DPR\Orange%20Walk%20-%20Projections%20V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iyush%20mittal\Local%20Settings\Temp\SCJ%20Reporting\FY06\June%2006\FY06%20Reporting%20Pack%20Template-Master-June'%2006%20(Re%20Classified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oraclecorp.com/content/Groups/Australia/Balance%20Sheet%20Reconciliation/FY02/P07%20December%202001/15100%20Prepaid%20Exp%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THWAY_NT\USR\FILING\HATHINV\ACCS9596\JAYESH\DEL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jesh\c\raj\RAJ-2003-04\HENKEL-03-04\2002-03-henkel-p&amp;l-Bs-18mths-31-03-03-new%20audi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\hr%20_c\SUJIT\Tax\final%20Accounts%20Qtr%20Mar06-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x1\c\Nilesh\HENKAL\BSPL0203\2001-02-Henk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_rajesh\d$\raj\Raj-2005-06\Henkel-2005-06-mar-06\2005-06-Henkel-bs-pl-mar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142.32.197\data\DOCUME~1\IN_MVE~1.SCB\LOCALS~1\Temp\APcfg9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-03%20AUDIT%20SCHE/FINANCIALS%20-%20APR02-MAR03INCL%20&amp;%20EX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IN_RSRINIV5\Local%20Settings\Temp\CCPL\PL_PPRs_ver%2010_with%20top%20u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3.119\credit\Project%20Finance\Proposals\EAST\Shrachi%20Group\Solis%20&amp;%20Square%2045%20Cr\CO%20Note\Latest\Shrachi%20Solis-%20Cash%20Flo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96-97"/>
      <sheetName val="Bs schd"/>
      <sheetName val="Inv Prop Sch 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"/>
      <sheetName val="Cov"/>
      <sheetName val="BS"/>
      <sheetName val="PL"/>
      <sheetName val="BS SCH"/>
      <sheetName val="FA"/>
      <sheetName val="PL SCH"/>
      <sheetName val="CF"/>
      <sheetName val="Main"/>
      <sheetName val="Opg-hybd"/>
      <sheetName val="abstract"/>
      <sheetName val="TB"/>
      <sheetName val="Prov-D"/>
      <sheetName val="Interest"/>
      <sheetName val="H.O."/>
      <sheetName val="POCS"/>
      <sheetName val="adjstmnt-serene details"/>
      <sheetName val="final"/>
      <sheetName val="adjstmnt-serene (wrkg)"/>
      <sheetName val="Prov"/>
      <sheetName val="adjstmnt-hy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"/>
      <sheetName val="Cov"/>
      <sheetName val="BS"/>
      <sheetName val="PL"/>
      <sheetName val="BS SCH"/>
      <sheetName val="FA"/>
      <sheetName val="PL SCH"/>
      <sheetName val="Opg-hybd"/>
      <sheetName val="abstract"/>
      <sheetName val="CF"/>
      <sheetName val="AS-22"/>
      <sheetName val="Main"/>
      <sheetName val="H.O."/>
      <sheetName val="POCS"/>
      <sheetName val="adjstmnt-serene details"/>
      <sheetName val="final"/>
      <sheetName val="adjstmnt-serene (wrkg)"/>
      <sheetName val="Prov"/>
      <sheetName val="adjstmnt-hyb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ATFAR"/>
      <sheetName val="98-99"/>
      <sheetName val="DELETIONS VSAT 97-98"/>
      <sheetName val="CAL OF WDV VSAT PARTS"/>
      <sheetName val="CAL OF WDV VSAT PARTS (2)"/>
      <sheetName val="VSATLOST ENTRY &amp; SUMMARY"/>
      <sheetName val="VSATLOST ENTRY &amp; SUMMARY (2)"/>
      <sheetName val="95-96 DEF&amp; SUMMARY"/>
      <sheetName val="94-95 DEFAULTERS"/>
      <sheetName val="96-97 DEFAULTERS"/>
      <sheetName val=" 97-98 DEFAULTEERS"/>
      <sheetName val="VICTORY FIN"/>
      <sheetName val="Sheet3"/>
      <sheetName val="nri fIN  DEFAULTER"/>
      <sheetName val="lost &amp; replace entr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IO"/>
    </sheetNames>
    <sheetDataSet>
      <sheetData sheetId="0" refreshError="1"/>
      <sheetData sheetId="1" refreshError="1">
        <row r="3">
          <cell r="A3" t="str">
            <v>2100</v>
          </cell>
          <cell r="I3">
            <v>39253</v>
          </cell>
        </row>
        <row r="4">
          <cell r="A4" t="str">
            <v>2100</v>
          </cell>
          <cell r="I4">
            <v>39253</v>
          </cell>
        </row>
        <row r="5">
          <cell r="A5" t="str">
            <v>2100</v>
          </cell>
          <cell r="I5">
            <v>39253</v>
          </cell>
        </row>
        <row r="6">
          <cell r="A6" t="str">
            <v>2100</v>
          </cell>
          <cell r="I6">
            <v>39252</v>
          </cell>
        </row>
        <row r="7">
          <cell r="A7" t="str">
            <v>2100</v>
          </cell>
          <cell r="I7">
            <v>39253</v>
          </cell>
        </row>
        <row r="8">
          <cell r="A8" t="str">
            <v>2100</v>
          </cell>
          <cell r="I8">
            <v>39252</v>
          </cell>
        </row>
        <row r="9">
          <cell r="A9" t="str">
            <v>2100</v>
          </cell>
          <cell r="I9">
            <v>39253</v>
          </cell>
        </row>
        <row r="10">
          <cell r="A10" t="str">
            <v>2100</v>
          </cell>
          <cell r="I10">
            <v>39253</v>
          </cell>
        </row>
        <row r="11">
          <cell r="A11" t="str">
            <v>2100</v>
          </cell>
          <cell r="I11">
            <v>39253</v>
          </cell>
        </row>
        <row r="12">
          <cell r="A12" t="str">
            <v>2100</v>
          </cell>
          <cell r="I12">
            <v>39253</v>
          </cell>
        </row>
        <row r="13">
          <cell r="A13" t="str">
            <v>2100</v>
          </cell>
          <cell r="I13">
            <v>39253</v>
          </cell>
        </row>
        <row r="14">
          <cell r="A14" t="str">
            <v>2100</v>
          </cell>
          <cell r="I14">
            <v>39253</v>
          </cell>
        </row>
        <row r="15">
          <cell r="A15" t="str">
            <v>2100</v>
          </cell>
          <cell r="I15">
            <v>39253</v>
          </cell>
        </row>
        <row r="16">
          <cell r="A16" t="str">
            <v>2100</v>
          </cell>
          <cell r="I16">
            <v>39253</v>
          </cell>
        </row>
        <row r="17">
          <cell r="A17" t="str">
            <v>2100</v>
          </cell>
          <cell r="I17">
            <v>39253</v>
          </cell>
        </row>
        <row r="18">
          <cell r="A18" t="str">
            <v>2100</v>
          </cell>
          <cell r="I18">
            <v>39260</v>
          </cell>
        </row>
        <row r="19">
          <cell r="A19" t="str">
            <v>2100</v>
          </cell>
          <cell r="I19">
            <v>39252</v>
          </cell>
        </row>
        <row r="20">
          <cell r="A20" t="str">
            <v>2100</v>
          </cell>
          <cell r="I20">
            <v>39256</v>
          </cell>
        </row>
        <row r="21">
          <cell r="A21" t="str">
            <v>2100</v>
          </cell>
          <cell r="I21">
            <v>39253</v>
          </cell>
        </row>
        <row r="22">
          <cell r="A22" t="str">
            <v>2100</v>
          </cell>
          <cell r="I22">
            <v>39253</v>
          </cell>
        </row>
        <row r="23">
          <cell r="A23" t="str">
            <v>2100</v>
          </cell>
          <cell r="I23">
            <v>39253</v>
          </cell>
        </row>
        <row r="24">
          <cell r="A24" t="str">
            <v>2100</v>
          </cell>
          <cell r="I24">
            <v>39253</v>
          </cell>
        </row>
        <row r="25">
          <cell r="A25" t="str">
            <v>2100</v>
          </cell>
          <cell r="I25">
            <v>39253</v>
          </cell>
        </row>
        <row r="26">
          <cell r="A26" t="str">
            <v>2100</v>
          </cell>
          <cell r="I26">
            <v>39253</v>
          </cell>
        </row>
        <row r="27">
          <cell r="A27" t="str">
            <v>2100</v>
          </cell>
          <cell r="I27">
            <v>39256</v>
          </cell>
        </row>
        <row r="28">
          <cell r="A28" t="str">
            <v>2100</v>
          </cell>
          <cell r="I28">
            <v>39259</v>
          </cell>
        </row>
        <row r="29">
          <cell r="A29" t="str">
            <v>2100</v>
          </cell>
          <cell r="I29">
            <v>39259</v>
          </cell>
        </row>
        <row r="30">
          <cell r="A30" t="str">
            <v>2100</v>
          </cell>
          <cell r="I30">
            <v>39259</v>
          </cell>
        </row>
        <row r="31">
          <cell r="A31" t="str">
            <v>2100</v>
          </cell>
          <cell r="I31">
            <v>39259</v>
          </cell>
        </row>
        <row r="32">
          <cell r="A32" t="str">
            <v>2100</v>
          </cell>
          <cell r="I32">
            <v>39259</v>
          </cell>
        </row>
        <row r="33">
          <cell r="A33" t="str">
            <v>2100</v>
          </cell>
          <cell r="I33">
            <v>39248</v>
          </cell>
        </row>
        <row r="34">
          <cell r="A34" t="str">
            <v>2100</v>
          </cell>
          <cell r="I34">
            <v>39248</v>
          </cell>
        </row>
        <row r="35">
          <cell r="A35" t="str">
            <v>2100</v>
          </cell>
          <cell r="I35">
            <v>39252</v>
          </cell>
        </row>
        <row r="36">
          <cell r="A36" t="str">
            <v>2100</v>
          </cell>
          <cell r="I36">
            <v>39259</v>
          </cell>
        </row>
        <row r="37">
          <cell r="A37" t="str">
            <v>2100</v>
          </cell>
          <cell r="I37">
            <v>39259</v>
          </cell>
        </row>
        <row r="38">
          <cell r="A38" t="str">
            <v>2100</v>
          </cell>
          <cell r="I38">
            <v>39251</v>
          </cell>
        </row>
        <row r="39">
          <cell r="A39" t="str">
            <v>2100</v>
          </cell>
          <cell r="I39">
            <v>39260</v>
          </cell>
        </row>
        <row r="40">
          <cell r="A40" t="str">
            <v>2100</v>
          </cell>
          <cell r="I40">
            <v>39259</v>
          </cell>
        </row>
        <row r="41">
          <cell r="A41" t="str">
            <v>2100</v>
          </cell>
          <cell r="I41">
            <v>39259</v>
          </cell>
        </row>
        <row r="42">
          <cell r="A42" t="str">
            <v>2100</v>
          </cell>
          <cell r="I42">
            <v>39260</v>
          </cell>
        </row>
        <row r="43">
          <cell r="A43" t="str">
            <v>2100</v>
          </cell>
          <cell r="I43">
            <v>39260</v>
          </cell>
        </row>
        <row r="44">
          <cell r="A44" t="str">
            <v>2100</v>
          </cell>
          <cell r="I44">
            <v>39255</v>
          </cell>
        </row>
        <row r="45">
          <cell r="A45" t="str">
            <v>2100</v>
          </cell>
          <cell r="I45">
            <v>39247</v>
          </cell>
        </row>
        <row r="46">
          <cell r="A46" t="str">
            <v>2100</v>
          </cell>
          <cell r="I46">
            <v>39255</v>
          </cell>
        </row>
        <row r="47">
          <cell r="A47" t="str">
            <v>2100</v>
          </cell>
          <cell r="I47">
            <v>39255</v>
          </cell>
        </row>
        <row r="48">
          <cell r="A48" t="str">
            <v>2100</v>
          </cell>
          <cell r="I48">
            <v>39255</v>
          </cell>
        </row>
        <row r="49">
          <cell r="A49" t="str">
            <v>2100</v>
          </cell>
          <cell r="I49">
            <v>39256</v>
          </cell>
        </row>
        <row r="50">
          <cell r="A50" t="str">
            <v>2100</v>
          </cell>
          <cell r="I50">
            <v>39256</v>
          </cell>
        </row>
        <row r="51">
          <cell r="A51" t="str">
            <v>2100</v>
          </cell>
          <cell r="I51">
            <v>39256</v>
          </cell>
        </row>
        <row r="52">
          <cell r="A52" t="str">
            <v>2100</v>
          </cell>
          <cell r="I52">
            <v>39256</v>
          </cell>
        </row>
        <row r="53">
          <cell r="A53" t="str">
            <v>2100</v>
          </cell>
          <cell r="I53">
            <v>39256</v>
          </cell>
        </row>
        <row r="54">
          <cell r="A54" t="str">
            <v>2100</v>
          </cell>
          <cell r="I54">
            <v>39256</v>
          </cell>
        </row>
        <row r="55">
          <cell r="A55" t="str">
            <v>2100</v>
          </cell>
          <cell r="I55">
            <v>39256</v>
          </cell>
        </row>
        <row r="56">
          <cell r="A56" t="str">
            <v>2100</v>
          </cell>
          <cell r="I56">
            <v>39256</v>
          </cell>
        </row>
        <row r="57">
          <cell r="A57" t="str">
            <v>2100</v>
          </cell>
          <cell r="I57">
            <v>39256</v>
          </cell>
        </row>
        <row r="58">
          <cell r="A58" t="str">
            <v>2100</v>
          </cell>
          <cell r="I58">
            <v>39256</v>
          </cell>
        </row>
        <row r="59">
          <cell r="A59" t="str">
            <v>2100</v>
          </cell>
          <cell r="I59">
            <v>39255</v>
          </cell>
        </row>
        <row r="60">
          <cell r="A60" t="str">
            <v>2100</v>
          </cell>
          <cell r="I60">
            <v>39255</v>
          </cell>
        </row>
        <row r="61">
          <cell r="A61" t="str">
            <v>2100</v>
          </cell>
          <cell r="I61">
            <v>39255</v>
          </cell>
        </row>
        <row r="62">
          <cell r="A62" t="str">
            <v>2100</v>
          </cell>
          <cell r="I62">
            <v>39255</v>
          </cell>
        </row>
        <row r="63">
          <cell r="A63" t="str">
            <v>2100</v>
          </cell>
          <cell r="I63">
            <v>39255</v>
          </cell>
        </row>
        <row r="64">
          <cell r="A64" t="str">
            <v>2100</v>
          </cell>
          <cell r="I64">
            <v>39255</v>
          </cell>
        </row>
        <row r="65">
          <cell r="A65" t="str">
            <v>2100</v>
          </cell>
          <cell r="I65">
            <v>39248</v>
          </cell>
        </row>
        <row r="66">
          <cell r="A66" t="str">
            <v>2100</v>
          </cell>
          <cell r="I66">
            <v>39245</v>
          </cell>
        </row>
        <row r="67">
          <cell r="A67" t="str">
            <v>2100</v>
          </cell>
          <cell r="I67">
            <v>39256</v>
          </cell>
        </row>
        <row r="68">
          <cell r="A68" t="str">
            <v>2100</v>
          </cell>
          <cell r="I68">
            <v>39255</v>
          </cell>
        </row>
        <row r="69">
          <cell r="A69" t="str">
            <v>2100</v>
          </cell>
          <cell r="I69">
            <v>39255</v>
          </cell>
        </row>
        <row r="70">
          <cell r="A70" t="str">
            <v>2100</v>
          </cell>
          <cell r="I70">
            <v>39258</v>
          </cell>
        </row>
        <row r="71">
          <cell r="A71" t="str">
            <v>2100</v>
          </cell>
          <cell r="I71">
            <v>39259</v>
          </cell>
        </row>
        <row r="72">
          <cell r="A72" t="str">
            <v>2100</v>
          </cell>
          <cell r="I72">
            <v>39256</v>
          </cell>
        </row>
        <row r="73">
          <cell r="A73" t="str">
            <v>2100</v>
          </cell>
          <cell r="I73">
            <v>39259</v>
          </cell>
        </row>
        <row r="74">
          <cell r="A74" t="str">
            <v>2100</v>
          </cell>
          <cell r="I74">
            <v>39256</v>
          </cell>
        </row>
        <row r="75">
          <cell r="A75" t="str">
            <v>2100</v>
          </cell>
          <cell r="I75">
            <v>39255</v>
          </cell>
        </row>
        <row r="76">
          <cell r="A76" t="str">
            <v>2100</v>
          </cell>
          <cell r="I76">
            <v>39258</v>
          </cell>
        </row>
        <row r="77">
          <cell r="A77" t="str">
            <v>2100</v>
          </cell>
          <cell r="I77">
            <v>39253</v>
          </cell>
        </row>
        <row r="78">
          <cell r="A78" t="str">
            <v>2100</v>
          </cell>
          <cell r="I78">
            <v>39259</v>
          </cell>
        </row>
        <row r="79">
          <cell r="A79" t="str">
            <v>2100</v>
          </cell>
          <cell r="I79">
            <v>39259</v>
          </cell>
        </row>
        <row r="80">
          <cell r="A80" t="str">
            <v>2100</v>
          </cell>
          <cell r="I80">
            <v>39259</v>
          </cell>
        </row>
        <row r="81">
          <cell r="A81" t="str">
            <v>2100</v>
          </cell>
          <cell r="I81">
            <v>39259</v>
          </cell>
        </row>
        <row r="82">
          <cell r="A82" t="str">
            <v>2100</v>
          </cell>
          <cell r="I82">
            <v>39259</v>
          </cell>
        </row>
        <row r="83">
          <cell r="A83" t="str">
            <v>2100</v>
          </cell>
          <cell r="I83">
            <v>39253</v>
          </cell>
        </row>
        <row r="84">
          <cell r="A84" t="str">
            <v>2100</v>
          </cell>
          <cell r="I84">
            <v>39253</v>
          </cell>
        </row>
        <row r="85">
          <cell r="A85" t="str">
            <v>2100</v>
          </cell>
          <cell r="I85">
            <v>39255</v>
          </cell>
        </row>
        <row r="86">
          <cell r="A86" t="str">
            <v>2100</v>
          </cell>
          <cell r="I86">
            <v>39253</v>
          </cell>
        </row>
        <row r="87">
          <cell r="A87" t="str">
            <v>2100</v>
          </cell>
          <cell r="I87">
            <v>39253</v>
          </cell>
        </row>
        <row r="88">
          <cell r="A88" t="str">
            <v>2100</v>
          </cell>
          <cell r="I88">
            <v>39253</v>
          </cell>
        </row>
        <row r="89">
          <cell r="A89" t="str">
            <v>2100</v>
          </cell>
          <cell r="I89">
            <v>39259</v>
          </cell>
        </row>
        <row r="90">
          <cell r="A90" t="str">
            <v>2100</v>
          </cell>
          <cell r="I90">
            <v>39253</v>
          </cell>
        </row>
        <row r="91">
          <cell r="A91" t="str">
            <v>2100</v>
          </cell>
          <cell r="I91">
            <v>39253</v>
          </cell>
        </row>
        <row r="92">
          <cell r="A92" t="str">
            <v>2100</v>
          </cell>
          <cell r="I92">
            <v>39259</v>
          </cell>
        </row>
        <row r="93">
          <cell r="A93" t="str">
            <v>2100</v>
          </cell>
          <cell r="I93">
            <v>39253</v>
          </cell>
        </row>
        <row r="94">
          <cell r="A94" t="str">
            <v>2100</v>
          </cell>
          <cell r="I94">
            <v>39253</v>
          </cell>
        </row>
        <row r="95">
          <cell r="A95" t="str">
            <v>2100</v>
          </cell>
          <cell r="I95">
            <v>39247</v>
          </cell>
        </row>
        <row r="96">
          <cell r="A96" t="str">
            <v>2100</v>
          </cell>
          <cell r="I96">
            <v>39260</v>
          </cell>
        </row>
        <row r="97">
          <cell r="A97" t="str">
            <v>2100</v>
          </cell>
          <cell r="I97">
            <v>39251</v>
          </cell>
        </row>
        <row r="98">
          <cell r="A98" t="str">
            <v>2100</v>
          </cell>
          <cell r="I98">
            <v>39253</v>
          </cell>
        </row>
        <row r="99">
          <cell r="A99" t="str">
            <v>2100</v>
          </cell>
          <cell r="I99">
            <v>39259</v>
          </cell>
        </row>
        <row r="100">
          <cell r="A100" t="str">
            <v>2100</v>
          </cell>
          <cell r="I100">
            <v>39252</v>
          </cell>
        </row>
        <row r="101">
          <cell r="A101" t="str">
            <v>2100</v>
          </cell>
          <cell r="I101">
            <v>39255</v>
          </cell>
        </row>
        <row r="102">
          <cell r="A102" t="str">
            <v>2100</v>
          </cell>
          <cell r="I102">
            <v>39259</v>
          </cell>
        </row>
        <row r="103">
          <cell r="A103" t="str">
            <v>2100</v>
          </cell>
          <cell r="I103">
            <v>39259</v>
          </cell>
        </row>
        <row r="104">
          <cell r="A104" t="str">
            <v>2100</v>
          </cell>
          <cell r="I104">
            <v>39259</v>
          </cell>
        </row>
        <row r="105">
          <cell r="A105" t="str">
            <v>2100</v>
          </cell>
          <cell r="I105">
            <v>39252</v>
          </cell>
        </row>
        <row r="106">
          <cell r="A106" t="str">
            <v>2100</v>
          </cell>
          <cell r="I106">
            <v>39252</v>
          </cell>
        </row>
        <row r="107">
          <cell r="A107" t="str">
            <v>2100</v>
          </cell>
          <cell r="I107">
            <v>39252</v>
          </cell>
        </row>
        <row r="108">
          <cell r="A108" t="str">
            <v>2100</v>
          </cell>
          <cell r="I108">
            <v>39252</v>
          </cell>
        </row>
        <row r="109">
          <cell r="A109" t="str">
            <v>2100</v>
          </cell>
          <cell r="I109">
            <v>39253</v>
          </cell>
        </row>
        <row r="110">
          <cell r="A110" t="str">
            <v>2100</v>
          </cell>
          <cell r="I110">
            <v>39251</v>
          </cell>
        </row>
        <row r="111">
          <cell r="A111" t="str">
            <v>2100</v>
          </cell>
          <cell r="I111">
            <v>39259</v>
          </cell>
        </row>
        <row r="112">
          <cell r="A112" t="str">
            <v>2100</v>
          </cell>
          <cell r="I112">
            <v>39253</v>
          </cell>
        </row>
        <row r="113">
          <cell r="A113" t="str">
            <v>2100</v>
          </cell>
          <cell r="I113">
            <v>39254</v>
          </cell>
        </row>
        <row r="114">
          <cell r="A114" t="str">
            <v>2100</v>
          </cell>
          <cell r="I114">
            <v>39259</v>
          </cell>
        </row>
        <row r="115">
          <cell r="A115" t="str">
            <v>2100</v>
          </cell>
          <cell r="I115">
            <v>39254</v>
          </cell>
        </row>
        <row r="116">
          <cell r="A116" t="str">
            <v>2100</v>
          </cell>
          <cell r="I116">
            <v>39253</v>
          </cell>
        </row>
        <row r="117">
          <cell r="A117" t="str">
            <v>2100</v>
          </cell>
          <cell r="I117">
            <v>39253</v>
          </cell>
        </row>
        <row r="118">
          <cell r="A118" t="str">
            <v>2100</v>
          </cell>
          <cell r="I118">
            <v>39252</v>
          </cell>
        </row>
        <row r="119">
          <cell r="A119" t="str">
            <v>2100</v>
          </cell>
          <cell r="I119">
            <v>39252</v>
          </cell>
        </row>
        <row r="120">
          <cell r="A120" t="str">
            <v>2100</v>
          </cell>
          <cell r="I120">
            <v>39253</v>
          </cell>
        </row>
        <row r="121">
          <cell r="A121" t="str">
            <v>2100</v>
          </cell>
          <cell r="I121">
            <v>39252</v>
          </cell>
        </row>
        <row r="122">
          <cell r="A122" t="str">
            <v>2100</v>
          </cell>
          <cell r="I122">
            <v>39254</v>
          </cell>
        </row>
        <row r="123">
          <cell r="A123" t="str">
            <v>2100</v>
          </cell>
          <cell r="I123">
            <v>39254</v>
          </cell>
        </row>
        <row r="124">
          <cell r="A124" t="str">
            <v>2100</v>
          </cell>
          <cell r="I124">
            <v>39252</v>
          </cell>
        </row>
        <row r="125">
          <cell r="A125" t="str">
            <v>2100</v>
          </cell>
          <cell r="I125">
            <v>39252</v>
          </cell>
        </row>
        <row r="126">
          <cell r="A126" t="str">
            <v>2100</v>
          </cell>
          <cell r="I126">
            <v>39252</v>
          </cell>
        </row>
        <row r="127">
          <cell r="A127" t="str">
            <v>2100</v>
          </cell>
          <cell r="I127">
            <v>39252</v>
          </cell>
        </row>
        <row r="128">
          <cell r="A128" t="str">
            <v>2100</v>
          </cell>
          <cell r="I128">
            <v>39260</v>
          </cell>
        </row>
        <row r="129">
          <cell r="A129" t="str">
            <v>2100</v>
          </cell>
          <cell r="I129">
            <v>39252</v>
          </cell>
        </row>
        <row r="130">
          <cell r="A130" t="str">
            <v>2100</v>
          </cell>
          <cell r="I130">
            <v>39252</v>
          </cell>
        </row>
        <row r="131">
          <cell r="A131" t="str">
            <v>2100</v>
          </cell>
          <cell r="I131">
            <v>39253</v>
          </cell>
        </row>
        <row r="132">
          <cell r="A132" t="str">
            <v>2100</v>
          </cell>
          <cell r="I132">
            <v>39252</v>
          </cell>
        </row>
        <row r="133">
          <cell r="A133" t="str">
            <v>2100</v>
          </cell>
          <cell r="I133">
            <v>39252</v>
          </cell>
        </row>
        <row r="134">
          <cell r="A134" t="str">
            <v>2100</v>
          </cell>
          <cell r="I134">
            <v>39258</v>
          </cell>
        </row>
        <row r="135">
          <cell r="A135" t="str">
            <v>2100</v>
          </cell>
          <cell r="I135">
            <v>39253</v>
          </cell>
        </row>
        <row r="136">
          <cell r="A136" t="str">
            <v>2100</v>
          </cell>
          <cell r="I136">
            <v>39252</v>
          </cell>
        </row>
        <row r="137">
          <cell r="A137" t="str">
            <v>2100</v>
          </cell>
          <cell r="I137">
            <v>39258</v>
          </cell>
        </row>
        <row r="138">
          <cell r="A138" t="str">
            <v>2100</v>
          </cell>
          <cell r="I138">
            <v>39259</v>
          </cell>
        </row>
        <row r="139">
          <cell r="A139" t="str">
            <v>2100</v>
          </cell>
          <cell r="I139">
            <v>39252</v>
          </cell>
        </row>
        <row r="140">
          <cell r="A140" t="str">
            <v>2100</v>
          </cell>
          <cell r="I140">
            <v>39252</v>
          </cell>
        </row>
        <row r="141">
          <cell r="A141" t="str">
            <v>2100</v>
          </cell>
          <cell r="I141">
            <v>39253</v>
          </cell>
        </row>
        <row r="142">
          <cell r="A142" t="str">
            <v>2100</v>
          </cell>
          <cell r="I142">
            <v>39253</v>
          </cell>
        </row>
        <row r="143">
          <cell r="A143" t="str">
            <v>2100</v>
          </cell>
          <cell r="I143">
            <v>39253</v>
          </cell>
        </row>
        <row r="144">
          <cell r="A144" t="str">
            <v>2100</v>
          </cell>
          <cell r="I144">
            <v>39259</v>
          </cell>
        </row>
        <row r="145">
          <cell r="A145" t="str">
            <v>2100</v>
          </cell>
          <cell r="I145">
            <v>39259</v>
          </cell>
        </row>
        <row r="146">
          <cell r="A146" t="str">
            <v>2100</v>
          </cell>
          <cell r="I146">
            <v>39256</v>
          </cell>
        </row>
        <row r="147">
          <cell r="A147" t="str">
            <v>2100</v>
          </cell>
          <cell r="I147">
            <v>39253</v>
          </cell>
        </row>
        <row r="148">
          <cell r="A148" t="str">
            <v>2100</v>
          </cell>
          <cell r="I148">
            <v>39260</v>
          </cell>
        </row>
        <row r="149">
          <cell r="A149" t="str">
            <v>2100</v>
          </cell>
          <cell r="I149">
            <v>39259</v>
          </cell>
        </row>
        <row r="150">
          <cell r="A150" t="str">
            <v>2100</v>
          </cell>
          <cell r="I150">
            <v>39260</v>
          </cell>
        </row>
        <row r="151">
          <cell r="A151" t="str">
            <v>2100</v>
          </cell>
          <cell r="I151">
            <v>39260</v>
          </cell>
        </row>
        <row r="152">
          <cell r="A152" t="str">
            <v>2100</v>
          </cell>
          <cell r="I152">
            <v>39256</v>
          </cell>
        </row>
        <row r="153">
          <cell r="A153" t="str">
            <v>2100</v>
          </cell>
          <cell r="I153">
            <v>39247</v>
          </cell>
        </row>
        <row r="154">
          <cell r="A154" t="str">
            <v>2100</v>
          </cell>
          <cell r="I154">
            <v>39259</v>
          </cell>
        </row>
        <row r="155">
          <cell r="A155" t="str">
            <v>2100</v>
          </cell>
          <cell r="I155">
            <v>39253</v>
          </cell>
        </row>
        <row r="156">
          <cell r="A156" t="str">
            <v>2100</v>
          </cell>
          <cell r="I156">
            <v>39253</v>
          </cell>
        </row>
        <row r="157">
          <cell r="A157" t="str">
            <v>2100</v>
          </cell>
          <cell r="I157">
            <v>39253</v>
          </cell>
        </row>
        <row r="158">
          <cell r="A158" t="str">
            <v>2100</v>
          </cell>
          <cell r="I158">
            <v>39259</v>
          </cell>
        </row>
        <row r="159">
          <cell r="A159" t="str">
            <v>2100</v>
          </cell>
          <cell r="I159">
            <v>39248</v>
          </cell>
        </row>
        <row r="160">
          <cell r="A160" t="str">
            <v>2100</v>
          </cell>
          <cell r="I160">
            <v>39245</v>
          </cell>
        </row>
        <row r="161">
          <cell r="A161" t="str">
            <v>2100</v>
          </cell>
          <cell r="I161">
            <v>39258</v>
          </cell>
        </row>
        <row r="162">
          <cell r="A162" t="str">
            <v>2100</v>
          </cell>
          <cell r="I162">
            <v>39258</v>
          </cell>
        </row>
        <row r="163">
          <cell r="A163" t="str">
            <v>2100</v>
          </cell>
          <cell r="I163">
            <v>39259</v>
          </cell>
        </row>
        <row r="164">
          <cell r="A164" t="str">
            <v>2100</v>
          </cell>
          <cell r="I164">
            <v>39259</v>
          </cell>
        </row>
        <row r="165">
          <cell r="A165" t="str">
            <v>2100</v>
          </cell>
          <cell r="I165">
            <v>39259</v>
          </cell>
        </row>
        <row r="166">
          <cell r="A166" t="str">
            <v>2100</v>
          </cell>
          <cell r="I166">
            <v>39256</v>
          </cell>
        </row>
        <row r="167">
          <cell r="A167" t="str">
            <v>2100</v>
          </cell>
          <cell r="I167">
            <v>39246</v>
          </cell>
        </row>
        <row r="168">
          <cell r="A168" t="str">
            <v>2100</v>
          </cell>
          <cell r="I168">
            <v>39258</v>
          </cell>
        </row>
        <row r="169">
          <cell r="A169" t="str">
            <v>2100</v>
          </cell>
          <cell r="I169">
            <v>39258</v>
          </cell>
        </row>
        <row r="170">
          <cell r="A170" t="str">
            <v>2100</v>
          </cell>
          <cell r="I170">
            <v>39253</v>
          </cell>
        </row>
        <row r="171">
          <cell r="A171" t="str">
            <v>2100</v>
          </cell>
          <cell r="I171">
            <v>39253</v>
          </cell>
        </row>
        <row r="172">
          <cell r="A172" t="str">
            <v>2100</v>
          </cell>
          <cell r="I172">
            <v>39253</v>
          </cell>
        </row>
        <row r="173">
          <cell r="A173" t="str">
            <v>2100</v>
          </cell>
          <cell r="I173">
            <v>39260</v>
          </cell>
        </row>
        <row r="174">
          <cell r="A174" t="str">
            <v>2100</v>
          </cell>
          <cell r="I174">
            <v>39245</v>
          </cell>
        </row>
        <row r="175">
          <cell r="A175" t="str">
            <v>2100</v>
          </cell>
          <cell r="I175">
            <v>39245</v>
          </cell>
        </row>
        <row r="176">
          <cell r="A176" t="str">
            <v>2100</v>
          </cell>
          <cell r="I176">
            <v>39245</v>
          </cell>
        </row>
        <row r="177">
          <cell r="A177" t="str">
            <v>2100</v>
          </cell>
          <cell r="I177">
            <v>39245</v>
          </cell>
        </row>
        <row r="178">
          <cell r="A178" t="str">
            <v>2100</v>
          </cell>
          <cell r="I178">
            <v>39245</v>
          </cell>
        </row>
        <row r="179">
          <cell r="A179" t="str">
            <v>2100</v>
          </cell>
          <cell r="I179">
            <v>39245</v>
          </cell>
        </row>
        <row r="180">
          <cell r="A180" t="str">
            <v>2100</v>
          </cell>
          <cell r="I180">
            <v>39245</v>
          </cell>
        </row>
        <row r="181">
          <cell r="A181" t="str">
            <v>2100</v>
          </cell>
          <cell r="I181">
            <v>39245</v>
          </cell>
        </row>
        <row r="182">
          <cell r="A182" t="str">
            <v>2100</v>
          </cell>
          <cell r="I182">
            <v>39259</v>
          </cell>
        </row>
        <row r="183">
          <cell r="A183" t="str">
            <v>2100</v>
          </cell>
          <cell r="I183">
            <v>39253</v>
          </cell>
        </row>
        <row r="184">
          <cell r="A184" t="str">
            <v>2100</v>
          </cell>
          <cell r="I184">
            <v>39245</v>
          </cell>
        </row>
        <row r="185">
          <cell r="A185" t="str">
            <v>2100</v>
          </cell>
          <cell r="I185">
            <v>39245</v>
          </cell>
        </row>
        <row r="186">
          <cell r="A186" t="str">
            <v>2100</v>
          </cell>
          <cell r="I186">
            <v>39253</v>
          </cell>
        </row>
        <row r="187">
          <cell r="A187" t="str">
            <v>2100</v>
          </cell>
          <cell r="I187">
            <v>39253</v>
          </cell>
        </row>
        <row r="188">
          <cell r="A188" t="str">
            <v>2100</v>
          </cell>
          <cell r="I188">
            <v>39245</v>
          </cell>
        </row>
        <row r="189">
          <cell r="A189" t="str">
            <v>2100</v>
          </cell>
          <cell r="I189">
            <v>39256</v>
          </cell>
        </row>
        <row r="190">
          <cell r="A190" t="str">
            <v>2100</v>
          </cell>
          <cell r="I190">
            <v>39259</v>
          </cell>
        </row>
        <row r="191">
          <cell r="A191" t="str">
            <v>2100</v>
          </cell>
          <cell r="I191">
            <v>39253</v>
          </cell>
        </row>
        <row r="192">
          <cell r="A192" t="str">
            <v>2100</v>
          </cell>
          <cell r="I192">
            <v>39253</v>
          </cell>
        </row>
        <row r="193">
          <cell r="A193" t="str">
            <v>2100</v>
          </cell>
          <cell r="I193">
            <v>39253</v>
          </cell>
        </row>
        <row r="194">
          <cell r="A194" t="str">
            <v>2100</v>
          </cell>
          <cell r="I194">
            <v>39259</v>
          </cell>
        </row>
        <row r="195">
          <cell r="A195" t="str">
            <v>2100</v>
          </cell>
          <cell r="I195">
            <v>39253</v>
          </cell>
        </row>
        <row r="196">
          <cell r="A196" t="str">
            <v>2100</v>
          </cell>
          <cell r="I196">
            <v>39253</v>
          </cell>
        </row>
        <row r="197">
          <cell r="A197" t="str">
            <v>2100</v>
          </cell>
          <cell r="I197">
            <v>39253</v>
          </cell>
        </row>
        <row r="198">
          <cell r="A198" t="str">
            <v>2100</v>
          </cell>
          <cell r="I198">
            <v>39253</v>
          </cell>
        </row>
        <row r="199">
          <cell r="A199" t="str">
            <v>2100</v>
          </cell>
          <cell r="I199">
            <v>39259</v>
          </cell>
        </row>
        <row r="200">
          <cell r="A200" t="str">
            <v>2100</v>
          </cell>
          <cell r="I200">
            <v>39253</v>
          </cell>
        </row>
        <row r="201">
          <cell r="A201" t="str">
            <v>2100</v>
          </cell>
          <cell r="I201">
            <v>39248</v>
          </cell>
        </row>
        <row r="202">
          <cell r="A202" t="str">
            <v>2100</v>
          </cell>
          <cell r="I202">
            <v>39248</v>
          </cell>
        </row>
        <row r="203">
          <cell r="A203" t="str">
            <v>2100</v>
          </cell>
          <cell r="I203">
            <v>39253</v>
          </cell>
        </row>
        <row r="204">
          <cell r="A204" t="str">
            <v>2100</v>
          </cell>
          <cell r="I204">
            <v>39259</v>
          </cell>
        </row>
        <row r="205">
          <cell r="A205" t="str">
            <v>2100</v>
          </cell>
          <cell r="I205">
            <v>39253</v>
          </cell>
        </row>
        <row r="206">
          <cell r="A206" t="str">
            <v>2100</v>
          </cell>
          <cell r="I206">
            <v>39259</v>
          </cell>
        </row>
        <row r="207">
          <cell r="A207" t="str">
            <v>2100</v>
          </cell>
          <cell r="I207">
            <v>39253</v>
          </cell>
        </row>
        <row r="208">
          <cell r="A208" t="str">
            <v>2100</v>
          </cell>
          <cell r="I208">
            <v>39248</v>
          </cell>
        </row>
        <row r="209">
          <cell r="A209" t="str">
            <v>2100</v>
          </cell>
          <cell r="I209">
            <v>39245</v>
          </cell>
        </row>
        <row r="210">
          <cell r="A210" t="str">
            <v>2100</v>
          </cell>
          <cell r="I210">
            <v>39256</v>
          </cell>
        </row>
        <row r="211">
          <cell r="A211" t="str">
            <v>2100</v>
          </cell>
          <cell r="I211">
            <v>39248</v>
          </cell>
        </row>
        <row r="212">
          <cell r="A212" t="str">
            <v>2100</v>
          </cell>
          <cell r="I212">
            <v>39248</v>
          </cell>
        </row>
        <row r="213">
          <cell r="A213" t="str">
            <v>2100</v>
          </cell>
          <cell r="I213">
            <v>39259</v>
          </cell>
        </row>
        <row r="214">
          <cell r="A214" t="str">
            <v>2100</v>
          </cell>
          <cell r="I214">
            <v>39253</v>
          </cell>
        </row>
        <row r="215">
          <cell r="A215" t="str">
            <v>2100</v>
          </cell>
          <cell r="I215">
            <v>39253</v>
          </cell>
        </row>
        <row r="216">
          <cell r="A216" t="str">
            <v>2100</v>
          </cell>
          <cell r="I216">
            <v>39253</v>
          </cell>
        </row>
        <row r="217">
          <cell r="A217" t="str">
            <v>2100</v>
          </cell>
          <cell r="I217">
            <v>39253</v>
          </cell>
        </row>
        <row r="218">
          <cell r="A218" t="str">
            <v>2100</v>
          </cell>
          <cell r="I218">
            <v>39259</v>
          </cell>
        </row>
        <row r="219">
          <cell r="A219" t="str">
            <v>2100</v>
          </cell>
          <cell r="I219">
            <v>39259</v>
          </cell>
        </row>
        <row r="220">
          <cell r="A220" t="str">
            <v>2100</v>
          </cell>
          <cell r="I220">
            <v>39260</v>
          </cell>
        </row>
        <row r="221">
          <cell r="A221" t="str">
            <v>2100</v>
          </cell>
          <cell r="I221">
            <v>39253</v>
          </cell>
        </row>
        <row r="222">
          <cell r="A222" t="str">
            <v>2100</v>
          </cell>
          <cell r="I222">
            <v>39253</v>
          </cell>
        </row>
        <row r="223">
          <cell r="A223" t="str">
            <v>2100</v>
          </cell>
          <cell r="I223">
            <v>39259</v>
          </cell>
        </row>
        <row r="224">
          <cell r="A224" t="str">
            <v>2100</v>
          </cell>
          <cell r="I224">
            <v>39253</v>
          </cell>
        </row>
        <row r="225">
          <cell r="A225" t="str">
            <v>2100</v>
          </cell>
          <cell r="I225">
            <v>39253</v>
          </cell>
        </row>
        <row r="226">
          <cell r="A226" t="str">
            <v>2100</v>
          </cell>
          <cell r="I226">
            <v>39253</v>
          </cell>
        </row>
        <row r="227">
          <cell r="A227" t="str">
            <v>2100</v>
          </cell>
          <cell r="I227">
            <v>39253</v>
          </cell>
        </row>
        <row r="228">
          <cell r="A228" t="str">
            <v>2100</v>
          </cell>
          <cell r="I228">
            <v>39253</v>
          </cell>
        </row>
        <row r="229">
          <cell r="A229" t="str">
            <v>2100</v>
          </cell>
          <cell r="I229">
            <v>39253</v>
          </cell>
        </row>
        <row r="230">
          <cell r="A230" t="str">
            <v>2100</v>
          </cell>
          <cell r="I230">
            <v>39253</v>
          </cell>
        </row>
        <row r="231">
          <cell r="A231" t="str">
            <v>2100</v>
          </cell>
          <cell r="I231">
            <v>39253</v>
          </cell>
        </row>
        <row r="232">
          <cell r="A232" t="str">
            <v>2100</v>
          </cell>
          <cell r="I232">
            <v>39258</v>
          </cell>
        </row>
        <row r="233">
          <cell r="A233" t="str">
            <v>2100</v>
          </cell>
          <cell r="I233">
            <v>39253</v>
          </cell>
        </row>
        <row r="234">
          <cell r="A234" t="str">
            <v>2100</v>
          </cell>
          <cell r="I234">
            <v>39260</v>
          </cell>
        </row>
        <row r="235">
          <cell r="A235" t="str">
            <v>2100</v>
          </cell>
          <cell r="I235">
            <v>39260</v>
          </cell>
        </row>
        <row r="236">
          <cell r="A236" t="str">
            <v>2100</v>
          </cell>
          <cell r="I236">
            <v>39248</v>
          </cell>
        </row>
        <row r="237">
          <cell r="A237" t="str">
            <v>2100</v>
          </cell>
          <cell r="I237">
            <v>39256</v>
          </cell>
        </row>
        <row r="238">
          <cell r="A238" t="str">
            <v>2100</v>
          </cell>
          <cell r="I238">
            <v>39260</v>
          </cell>
        </row>
        <row r="239">
          <cell r="A239" t="str">
            <v>2100</v>
          </cell>
          <cell r="I239">
            <v>39258</v>
          </cell>
        </row>
        <row r="240">
          <cell r="A240" t="str">
            <v>2100</v>
          </cell>
          <cell r="I240">
            <v>39254</v>
          </cell>
        </row>
        <row r="241">
          <cell r="A241" t="str">
            <v>2100</v>
          </cell>
          <cell r="I241">
            <v>39255</v>
          </cell>
        </row>
        <row r="242">
          <cell r="A242" t="str">
            <v>2100</v>
          </cell>
          <cell r="I242">
            <v>39253</v>
          </cell>
        </row>
        <row r="243">
          <cell r="A243" t="str">
            <v>2100</v>
          </cell>
          <cell r="I243">
            <v>39253</v>
          </cell>
        </row>
        <row r="244">
          <cell r="A244" t="str">
            <v>2100</v>
          </cell>
          <cell r="I244">
            <v>39248</v>
          </cell>
        </row>
        <row r="245">
          <cell r="A245" t="str">
            <v>2100</v>
          </cell>
          <cell r="I245">
            <v>39251</v>
          </cell>
        </row>
        <row r="246">
          <cell r="A246" t="str">
            <v>2100</v>
          </cell>
          <cell r="I246">
            <v>39255</v>
          </cell>
        </row>
        <row r="247">
          <cell r="A247" t="str">
            <v>2100</v>
          </cell>
          <cell r="I247">
            <v>39252</v>
          </cell>
        </row>
        <row r="248">
          <cell r="A248" t="str">
            <v>2100</v>
          </cell>
          <cell r="I248">
            <v>39251</v>
          </cell>
        </row>
        <row r="249">
          <cell r="A249" t="str">
            <v>2100</v>
          </cell>
          <cell r="I249">
            <v>39254</v>
          </cell>
        </row>
        <row r="250">
          <cell r="A250" t="str">
            <v>2100</v>
          </cell>
          <cell r="I250">
            <v>39251</v>
          </cell>
        </row>
        <row r="251">
          <cell r="A251" t="str">
            <v>2100</v>
          </cell>
          <cell r="I251">
            <v>39258</v>
          </cell>
        </row>
        <row r="252">
          <cell r="A252" t="str">
            <v>2100</v>
          </cell>
          <cell r="I252">
            <v>39258</v>
          </cell>
        </row>
        <row r="253">
          <cell r="A253" t="str">
            <v>2100</v>
          </cell>
          <cell r="I253">
            <v>39258</v>
          </cell>
        </row>
        <row r="254">
          <cell r="A254" t="str">
            <v>2100</v>
          </cell>
          <cell r="I254">
            <v>39254</v>
          </cell>
        </row>
        <row r="255">
          <cell r="A255" t="str">
            <v>2100</v>
          </cell>
          <cell r="I255">
            <v>39251</v>
          </cell>
        </row>
        <row r="256">
          <cell r="A256" t="str">
            <v>2100</v>
          </cell>
          <cell r="I256">
            <v>39251</v>
          </cell>
        </row>
        <row r="257">
          <cell r="A257" t="str">
            <v>2100</v>
          </cell>
          <cell r="I257">
            <v>39254</v>
          </cell>
        </row>
        <row r="258">
          <cell r="A258" t="str">
            <v>2100</v>
          </cell>
          <cell r="I258">
            <v>39254</v>
          </cell>
        </row>
        <row r="259">
          <cell r="A259" t="str">
            <v>2100</v>
          </cell>
          <cell r="I259">
            <v>39252</v>
          </cell>
        </row>
        <row r="260">
          <cell r="A260" t="str">
            <v>2100</v>
          </cell>
          <cell r="I260">
            <v>39254</v>
          </cell>
        </row>
        <row r="261">
          <cell r="A261" t="str">
            <v>2100</v>
          </cell>
          <cell r="I261">
            <v>39251</v>
          </cell>
        </row>
        <row r="262">
          <cell r="A262" t="str">
            <v>2100</v>
          </cell>
          <cell r="I262">
            <v>39254</v>
          </cell>
        </row>
        <row r="263">
          <cell r="A263" t="str">
            <v>2100</v>
          </cell>
          <cell r="I263">
            <v>39255</v>
          </cell>
        </row>
        <row r="264">
          <cell r="A264" t="str">
            <v>2100</v>
          </cell>
          <cell r="I264">
            <v>39253</v>
          </cell>
        </row>
        <row r="265">
          <cell r="A265" t="str">
            <v>2100</v>
          </cell>
          <cell r="I265">
            <v>39259</v>
          </cell>
        </row>
        <row r="266">
          <cell r="A266" t="str">
            <v>2100</v>
          </cell>
          <cell r="I266">
            <v>39251</v>
          </cell>
        </row>
        <row r="267">
          <cell r="A267" t="str">
            <v>2100</v>
          </cell>
          <cell r="I267">
            <v>39255</v>
          </cell>
        </row>
        <row r="268">
          <cell r="A268" t="str">
            <v>2100</v>
          </cell>
          <cell r="I268">
            <v>39258</v>
          </cell>
        </row>
        <row r="269">
          <cell r="A269" t="str">
            <v>2100</v>
          </cell>
          <cell r="I269">
            <v>39258</v>
          </cell>
        </row>
        <row r="270">
          <cell r="A270" t="str">
            <v>2100</v>
          </cell>
          <cell r="I270">
            <v>39248</v>
          </cell>
        </row>
        <row r="271">
          <cell r="A271" t="str">
            <v>2100</v>
          </cell>
          <cell r="I271">
            <v>39258</v>
          </cell>
        </row>
        <row r="272">
          <cell r="A272" t="str">
            <v>2100</v>
          </cell>
          <cell r="I272">
            <v>39258</v>
          </cell>
        </row>
        <row r="273">
          <cell r="A273" t="str">
            <v>2100</v>
          </cell>
          <cell r="I273">
            <v>39255</v>
          </cell>
        </row>
        <row r="274">
          <cell r="A274" t="str">
            <v>2100</v>
          </cell>
          <cell r="I274">
            <v>39253</v>
          </cell>
        </row>
        <row r="275">
          <cell r="A275" t="str">
            <v>2100</v>
          </cell>
          <cell r="I275">
            <v>39253</v>
          </cell>
        </row>
        <row r="276">
          <cell r="A276" t="str">
            <v>2100</v>
          </cell>
          <cell r="I276">
            <v>39258</v>
          </cell>
        </row>
        <row r="277">
          <cell r="A277" t="str">
            <v>2100</v>
          </cell>
          <cell r="I277">
            <v>39258</v>
          </cell>
        </row>
        <row r="278">
          <cell r="A278" t="str">
            <v>2100</v>
          </cell>
          <cell r="I278">
            <v>39258</v>
          </cell>
        </row>
        <row r="279">
          <cell r="A279" t="str">
            <v>2100</v>
          </cell>
          <cell r="I279">
            <v>39258</v>
          </cell>
        </row>
        <row r="280">
          <cell r="A280" t="str">
            <v>2100</v>
          </cell>
          <cell r="I280">
            <v>39258</v>
          </cell>
        </row>
        <row r="281">
          <cell r="A281" t="str">
            <v>2100</v>
          </cell>
          <cell r="I281">
            <v>39258</v>
          </cell>
        </row>
        <row r="282">
          <cell r="A282" t="str">
            <v>2100</v>
          </cell>
          <cell r="I282">
            <v>39258</v>
          </cell>
        </row>
        <row r="283">
          <cell r="A283" t="str">
            <v>2100</v>
          </cell>
          <cell r="I283">
            <v>39258</v>
          </cell>
        </row>
        <row r="284">
          <cell r="A284" t="str">
            <v>2100</v>
          </cell>
          <cell r="I284">
            <v>39258</v>
          </cell>
        </row>
        <row r="285">
          <cell r="A285" t="str">
            <v>2100</v>
          </cell>
          <cell r="I285">
            <v>39258</v>
          </cell>
        </row>
        <row r="286">
          <cell r="A286" t="str">
            <v>2100</v>
          </cell>
          <cell r="I286">
            <v>39258</v>
          </cell>
        </row>
        <row r="287">
          <cell r="A287" t="str">
            <v>2100</v>
          </cell>
          <cell r="I287">
            <v>39260</v>
          </cell>
        </row>
        <row r="288">
          <cell r="A288" t="str">
            <v>2100</v>
          </cell>
          <cell r="I288">
            <v>39252</v>
          </cell>
        </row>
        <row r="289">
          <cell r="A289" t="str">
            <v>2100</v>
          </cell>
          <cell r="I289">
            <v>39252</v>
          </cell>
        </row>
        <row r="290">
          <cell r="A290" t="str">
            <v>2100</v>
          </cell>
          <cell r="I290">
            <v>39252</v>
          </cell>
        </row>
        <row r="291">
          <cell r="A291" t="str">
            <v>2100</v>
          </cell>
          <cell r="I291">
            <v>39255</v>
          </cell>
        </row>
        <row r="292">
          <cell r="A292" t="str">
            <v>2100</v>
          </cell>
          <cell r="I292">
            <v>39258</v>
          </cell>
        </row>
        <row r="293">
          <cell r="A293" t="str">
            <v>2100</v>
          </cell>
          <cell r="I293">
            <v>39258</v>
          </cell>
        </row>
        <row r="294">
          <cell r="A294" t="str">
            <v>2100</v>
          </cell>
          <cell r="I294">
            <v>39258</v>
          </cell>
        </row>
        <row r="295">
          <cell r="A295" t="str">
            <v>2100</v>
          </cell>
          <cell r="I295">
            <v>39258</v>
          </cell>
        </row>
        <row r="296">
          <cell r="A296" t="str">
            <v>2100</v>
          </cell>
          <cell r="I296">
            <v>39255</v>
          </cell>
        </row>
        <row r="297">
          <cell r="A297" t="str">
            <v>2100</v>
          </cell>
          <cell r="I297">
            <v>39258</v>
          </cell>
        </row>
        <row r="298">
          <cell r="A298" t="str">
            <v>2100</v>
          </cell>
          <cell r="I298">
            <v>39258</v>
          </cell>
        </row>
        <row r="299">
          <cell r="A299" t="str">
            <v>2100</v>
          </cell>
          <cell r="I299">
            <v>39253</v>
          </cell>
        </row>
        <row r="300">
          <cell r="A300" t="str">
            <v>2100</v>
          </cell>
          <cell r="I300">
            <v>39253</v>
          </cell>
        </row>
        <row r="301">
          <cell r="A301" t="str">
            <v>2100</v>
          </cell>
          <cell r="I301">
            <v>39255</v>
          </cell>
        </row>
        <row r="302">
          <cell r="A302" t="str">
            <v>2100</v>
          </cell>
          <cell r="I302">
            <v>39255</v>
          </cell>
        </row>
        <row r="303">
          <cell r="A303" t="str">
            <v>2100</v>
          </cell>
          <cell r="I303">
            <v>39255</v>
          </cell>
        </row>
        <row r="304">
          <cell r="A304" t="str">
            <v>2100</v>
          </cell>
          <cell r="I304">
            <v>39253</v>
          </cell>
        </row>
        <row r="305">
          <cell r="A305" t="str">
            <v>2100</v>
          </cell>
          <cell r="I305">
            <v>39254</v>
          </cell>
        </row>
        <row r="306">
          <cell r="A306" t="str">
            <v>2100</v>
          </cell>
          <cell r="I306">
            <v>39254</v>
          </cell>
        </row>
        <row r="307">
          <cell r="A307" t="str">
            <v>2100</v>
          </cell>
          <cell r="I307">
            <v>39259</v>
          </cell>
        </row>
        <row r="308">
          <cell r="A308" t="str">
            <v>2100</v>
          </cell>
          <cell r="I308">
            <v>39252</v>
          </cell>
        </row>
        <row r="309">
          <cell r="A309" t="str">
            <v>2100</v>
          </cell>
          <cell r="I309">
            <v>39259</v>
          </cell>
        </row>
        <row r="310">
          <cell r="A310" t="str">
            <v>2100</v>
          </cell>
          <cell r="I310">
            <v>39252</v>
          </cell>
        </row>
        <row r="311">
          <cell r="A311" t="str">
            <v>2100</v>
          </cell>
          <cell r="I311">
            <v>39251</v>
          </cell>
        </row>
        <row r="312">
          <cell r="A312" t="str">
            <v>2100</v>
          </cell>
          <cell r="I312">
            <v>39258</v>
          </cell>
        </row>
        <row r="313">
          <cell r="A313" t="str">
            <v>2100</v>
          </cell>
          <cell r="I313">
            <v>39251</v>
          </cell>
        </row>
        <row r="314">
          <cell r="A314" t="str">
            <v>2100</v>
          </cell>
          <cell r="I314">
            <v>39258</v>
          </cell>
        </row>
        <row r="315">
          <cell r="A315" t="str">
            <v>2100</v>
          </cell>
          <cell r="I315">
            <v>39251</v>
          </cell>
        </row>
        <row r="316">
          <cell r="A316" t="str">
            <v>2100</v>
          </cell>
          <cell r="I316">
            <v>39255</v>
          </cell>
        </row>
        <row r="317">
          <cell r="A317" t="str">
            <v>2100</v>
          </cell>
          <cell r="I317">
            <v>39248</v>
          </cell>
        </row>
        <row r="318">
          <cell r="A318" t="str">
            <v>2100</v>
          </cell>
          <cell r="I318">
            <v>39258</v>
          </cell>
        </row>
        <row r="319">
          <cell r="A319" t="str">
            <v>2100</v>
          </cell>
          <cell r="I319">
            <v>39260</v>
          </cell>
        </row>
        <row r="320">
          <cell r="A320" t="str">
            <v>2100</v>
          </cell>
          <cell r="I320">
            <v>39251</v>
          </cell>
        </row>
        <row r="321">
          <cell r="A321" t="str">
            <v>2100</v>
          </cell>
          <cell r="I321">
            <v>39251</v>
          </cell>
        </row>
        <row r="322">
          <cell r="A322" t="str">
            <v>2100</v>
          </cell>
          <cell r="I322">
            <v>39258</v>
          </cell>
        </row>
        <row r="323">
          <cell r="A323" t="str">
            <v>2100</v>
          </cell>
          <cell r="I323">
            <v>39255</v>
          </cell>
        </row>
        <row r="324">
          <cell r="A324" t="str">
            <v>2100</v>
          </cell>
          <cell r="I324">
            <v>39255</v>
          </cell>
        </row>
        <row r="325">
          <cell r="A325" t="str">
            <v>2100</v>
          </cell>
          <cell r="I325">
            <v>39247</v>
          </cell>
        </row>
        <row r="326">
          <cell r="A326" t="str">
            <v>2100</v>
          </cell>
          <cell r="I326">
            <v>39247</v>
          </cell>
        </row>
        <row r="327">
          <cell r="A327" t="str">
            <v>2100</v>
          </cell>
          <cell r="I327">
            <v>39259</v>
          </cell>
        </row>
        <row r="328">
          <cell r="A328" t="str">
            <v>2100</v>
          </cell>
          <cell r="I328">
            <v>39252</v>
          </cell>
        </row>
        <row r="329">
          <cell r="A329" t="str">
            <v>2100</v>
          </cell>
          <cell r="I329">
            <v>39252</v>
          </cell>
        </row>
        <row r="330">
          <cell r="A330" t="str">
            <v>2100</v>
          </cell>
          <cell r="I330">
            <v>39259</v>
          </cell>
        </row>
        <row r="331">
          <cell r="A331" t="str">
            <v>2100</v>
          </cell>
          <cell r="I331">
            <v>39259</v>
          </cell>
        </row>
        <row r="332">
          <cell r="A332" t="str">
            <v>2100</v>
          </cell>
          <cell r="I332">
            <v>39254</v>
          </cell>
        </row>
        <row r="333">
          <cell r="A333" t="str">
            <v>2100</v>
          </cell>
          <cell r="I333">
            <v>39254</v>
          </cell>
        </row>
        <row r="334">
          <cell r="A334" t="str">
            <v>2100</v>
          </cell>
          <cell r="I334">
            <v>39259</v>
          </cell>
        </row>
        <row r="335">
          <cell r="A335" t="str">
            <v>2100</v>
          </cell>
          <cell r="I335">
            <v>39258</v>
          </cell>
        </row>
        <row r="336">
          <cell r="A336" t="str">
            <v>2100</v>
          </cell>
          <cell r="I336">
            <v>39254</v>
          </cell>
        </row>
        <row r="337">
          <cell r="A337" t="str">
            <v>2100</v>
          </cell>
          <cell r="I337">
            <v>39253</v>
          </cell>
        </row>
        <row r="338">
          <cell r="A338" t="str">
            <v>2100</v>
          </cell>
          <cell r="I338">
            <v>39253</v>
          </cell>
        </row>
        <row r="339">
          <cell r="A339" t="str">
            <v>2100</v>
          </cell>
          <cell r="I339">
            <v>39253</v>
          </cell>
        </row>
        <row r="340">
          <cell r="A340" t="str">
            <v>2100</v>
          </cell>
          <cell r="I340">
            <v>39253</v>
          </cell>
        </row>
        <row r="341">
          <cell r="A341" t="str">
            <v>2100</v>
          </cell>
          <cell r="I341">
            <v>39253</v>
          </cell>
        </row>
        <row r="342">
          <cell r="A342" t="str">
            <v>2100</v>
          </cell>
          <cell r="I342">
            <v>39253</v>
          </cell>
        </row>
        <row r="343">
          <cell r="A343" t="str">
            <v>2100</v>
          </cell>
          <cell r="I343">
            <v>39253</v>
          </cell>
        </row>
        <row r="344">
          <cell r="A344" t="str">
            <v>2100</v>
          </cell>
          <cell r="I344">
            <v>39253</v>
          </cell>
        </row>
        <row r="345">
          <cell r="A345" t="str">
            <v>2100</v>
          </cell>
          <cell r="I345">
            <v>39253</v>
          </cell>
        </row>
        <row r="346">
          <cell r="A346" t="str">
            <v>2100</v>
          </cell>
          <cell r="I346">
            <v>39253</v>
          </cell>
        </row>
        <row r="347">
          <cell r="A347" t="str">
            <v>2100</v>
          </cell>
          <cell r="I347">
            <v>39253</v>
          </cell>
        </row>
        <row r="348">
          <cell r="A348" t="str">
            <v>2100</v>
          </cell>
          <cell r="I348">
            <v>39253</v>
          </cell>
        </row>
        <row r="349">
          <cell r="A349" t="str">
            <v>2100</v>
          </cell>
          <cell r="I349">
            <v>39253</v>
          </cell>
        </row>
        <row r="350">
          <cell r="A350" t="str">
            <v>2100</v>
          </cell>
          <cell r="I350">
            <v>39253</v>
          </cell>
        </row>
        <row r="351">
          <cell r="A351" t="str">
            <v>2100</v>
          </cell>
          <cell r="I351">
            <v>39259</v>
          </cell>
        </row>
        <row r="352">
          <cell r="A352" t="str">
            <v>2100</v>
          </cell>
          <cell r="I352">
            <v>39259</v>
          </cell>
        </row>
        <row r="353">
          <cell r="A353" t="str">
            <v>2100</v>
          </cell>
          <cell r="I353">
            <v>39260</v>
          </cell>
        </row>
        <row r="354">
          <cell r="A354" t="str">
            <v>2100</v>
          </cell>
          <cell r="I354">
            <v>39260</v>
          </cell>
        </row>
        <row r="355">
          <cell r="A355" t="str">
            <v>2100</v>
          </cell>
          <cell r="I355">
            <v>39258</v>
          </cell>
        </row>
        <row r="356">
          <cell r="A356" t="str">
            <v>2100</v>
          </cell>
          <cell r="I356">
            <v>39245</v>
          </cell>
        </row>
        <row r="357">
          <cell r="A357" t="str">
            <v>2100</v>
          </cell>
          <cell r="I357">
            <v>39253</v>
          </cell>
        </row>
        <row r="358">
          <cell r="A358" t="str">
            <v>2100</v>
          </cell>
          <cell r="I358">
            <v>39253</v>
          </cell>
        </row>
        <row r="359">
          <cell r="A359" t="str">
            <v>2100</v>
          </cell>
          <cell r="I359">
            <v>39256</v>
          </cell>
        </row>
        <row r="360">
          <cell r="A360" t="str">
            <v>2100</v>
          </cell>
          <cell r="I360">
            <v>39253</v>
          </cell>
        </row>
        <row r="361">
          <cell r="A361" t="str">
            <v>2100</v>
          </cell>
          <cell r="I361">
            <v>39260</v>
          </cell>
        </row>
        <row r="362">
          <cell r="A362" t="str">
            <v>2100</v>
          </cell>
          <cell r="I362">
            <v>39253</v>
          </cell>
        </row>
        <row r="363">
          <cell r="A363" t="str">
            <v>2100</v>
          </cell>
          <cell r="I363">
            <v>39253</v>
          </cell>
        </row>
        <row r="364">
          <cell r="A364" t="str">
            <v>2100</v>
          </cell>
          <cell r="I364">
            <v>39253</v>
          </cell>
        </row>
        <row r="365">
          <cell r="A365" t="str">
            <v>2100</v>
          </cell>
          <cell r="I365">
            <v>39256</v>
          </cell>
        </row>
        <row r="366">
          <cell r="A366" t="str">
            <v>2100</v>
          </cell>
          <cell r="I366">
            <v>39247</v>
          </cell>
        </row>
        <row r="367">
          <cell r="A367" t="str">
            <v>2100</v>
          </cell>
          <cell r="I367">
            <v>39248</v>
          </cell>
        </row>
        <row r="368">
          <cell r="A368" t="str">
            <v>2100</v>
          </cell>
          <cell r="I368">
            <v>39256</v>
          </cell>
        </row>
        <row r="369">
          <cell r="A369" t="str">
            <v>2100</v>
          </cell>
          <cell r="I369">
            <v>39246</v>
          </cell>
        </row>
        <row r="370">
          <cell r="A370" t="str">
            <v>2100</v>
          </cell>
          <cell r="I370">
            <v>39253</v>
          </cell>
        </row>
        <row r="371">
          <cell r="A371" t="str">
            <v>2100</v>
          </cell>
          <cell r="I371">
            <v>39253</v>
          </cell>
        </row>
        <row r="372">
          <cell r="A372" t="str">
            <v>2100</v>
          </cell>
          <cell r="I372">
            <v>39253</v>
          </cell>
        </row>
        <row r="373">
          <cell r="A373" t="str">
            <v>2100</v>
          </cell>
          <cell r="I373">
            <v>39253</v>
          </cell>
        </row>
        <row r="374">
          <cell r="A374" t="str">
            <v>2100</v>
          </cell>
          <cell r="I374">
            <v>39253</v>
          </cell>
        </row>
        <row r="375">
          <cell r="A375" t="str">
            <v>2100</v>
          </cell>
          <cell r="I375">
            <v>39253</v>
          </cell>
        </row>
        <row r="376">
          <cell r="A376" t="str">
            <v>2100</v>
          </cell>
          <cell r="I376">
            <v>39256</v>
          </cell>
        </row>
        <row r="377">
          <cell r="A377" t="str">
            <v>2100</v>
          </cell>
          <cell r="I377">
            <v>39245</v>
          </cell>
        </row>
        <row r="378">
          <cell r="A378" t="str">
            <v>2100</v>
          </cell>
          <cell r="I378">
            <v>39253</v>
          </cell>
        </row>
        <row r="379">
          <cell r="A379" t="str">
            <v>2100</v>
          </cell>
          <cell r="I379">
            <v>39253</v>
          </cell>
        </row>
        <row r="380">
          <cell r="A380" t="str">
            <v>2100</v>
          </cell>
          <cell r="I380">
            <v>39253</v>
          </cell>
        </row>
        <row r="381">
          <cell r="A381" t="str">
            <v>2100</v>
          </cell>
          <cell r="I381">
            <v>39253</v>
          </cell>
        </row>
        <row r="382">
          <cell r="A382" t="str">
            <v>2100</v>
          </cell>
          <cell r="I382">
            <v>39253</v>
          </cell>
        </row>
        <row r="383">
          <cell r="A383" t="str">
            <v>2100</v>
          </cell>
          <cell r="I383">
            <v>39253</v>
          </cell>
        </row>
        <row r="384">
          <cell r="A384" t="str">
            <v>2100</v>
          </cell>
          <cell r="I384">
            <v>39253</v>
          </cell>
        </row>
        <row r="385">
          <cell r="A385" t="str">
            <v>2100</v>
          </cell>
          <cell r="I385">
            <v>39253</v>
          </cell>
        </row>
        <row r="386">
          <cell r="A386" t="str">
            <v>2100</v>
          </cell>
          <cell r="I386">
            <v>39253</v>
          </cell>
        </row>
        <row r="387">
          <cell r="A387" t="str">
            <v>2100</v>
          </cell>
          <cell r="I387">
            <v>39253</v>
          </cell>
        </row>
        <row r="388">
          <cell r="A388" t="str">
            <v>2100</v>
          </cell>
          <cell r="I388">
            <v>39253</v>
          </cell>
        </row>
        <row r="389">
          <cell r="A389" t="str">
            <v>2100</v>
          </cell>
          <cell r="I389">
            <v>39247</v>
          </cell>
        </row>
        <row r="390">
          <cell r="A390" t="str">
            <v>2100</v>
          </cell>
          <cell r="I390">
            <v>39253</v>
          </cell>
        </row>
        <row r="391">
          <cell r="A391" t="str">
            <v>2100</v>
          </cell>
          <cell r="I391">
            <v>39253</v>
          </cell>
        </row>
        <row r="392">
          <cell r="A392" t="str">
            <v>2100</v>
          </cell>
          <cell r="I392">
            <v>39258</v>
          </cell>
        </row>
        <row r="393">
          <cell r="A393" t="str">
            <v>2100</v>
          </cell>
          <cell r="I393">
            <v>39253</v>
          </cell>
        </row>
        <row r="394">
          <cell r="A394" t="str">
            <v>2100</v>
          </cell>
          <cell r="I394">
            <v>39253</v>
          </cell>
        </row>
        <row r="395">
          <cell r="A395" t="str">
            <v>2100</v>
          </cell>
          <cell r="I395">
            <v>39260</v>
          </cell>
        </row>
        <row r="396">
          <cell r="A396" t="str">
            <v>2100</v>
          </cell>
          <cell r="I396">
            <v>39253</v>
          </cell>
        </row>
        <row r="397">
          <cell r="A397" t="str">
            <v>2100</v>
          </cell>
          <cell r="I397">
            <v>39253</v>
          </cell>
        </row>
        <row r="398">
          <cell r="A398" t="str">
            <v>2100</v>
          </cell>
          <cell r="I398">
            <v>39253</v>
          </cell>
        </row>
        <row r="399">
          <cell r="A399" t="str">
            <v>2100</v>
          </cell>
          <cell r="I399">
            <v>39256</v>
          </cell>
        </row>
        <row r="400">
          <cell r="A400" t="str">
            <v>2100</v>
          </cell>
          <cell r="I400">
            <v>39259</v>
          </cell>
        </row>
        <row r="401">
          <cell r="A401" t="str">
            <v>2100</v>
          </cell>
          <cell r="I401">
            <v>39247</v>
          </cell>
        </row>
        <row r="402">
          <cell r="A402" t="str">
            <v>2100</v>
          </cell>
          <cell r="I402">
            <v>39248</v>
          </cell>
        </row>
        <row r="403">
          <cell r="A403" t="str">
            <v>2100</v>
          </cell>
          <cell r="I403">
            <v>39259</v>
          </cell>
        </row>
        <row r="404">
          <cell r="A404" t="str">
            <v>2100</v>
          </cell>
          <cell r="I404">
            <v>39256</v>
          </cell>
        </row>
        <row r="405">
          <cell r="A405" t="str">
            <v>2100</v>
          </cell>
          <cell r="I405">
            <v>39247</v>
          </cell>
        </row>
        <row r="406">
          <cell r="A406" t="str">
            <v>2100</v>
          </cell>
          <cell r="I406">
            <v>39245</v>
          </cell>
        </row>
        <row r="407">
          <cell r="A407" t="str">
            <v>2100</v>
          </cell>
          <cell r="I407">
            <v>39253</v>
          </cell>
        </row>
        <row r="408">
          <cell r="A408" t="str">
            <v>2100</v>
          </cell>
          <cell r="I408">
            <v>39253</v>
          </cell>
        </row>
        <row r="409">
          <cell r="A409" t="str">
            <v>2100</v>
          </cell>
          <cell r="I409">
            <v>39253</v>
          </cell>
        </row>
        <row r="410">
          <cell r="A410" t="str">
            <v>2100</v>
          </cell>
          <cell r="I410">
            <v>39248</v>
          </cell>
        </row>
        <row r="411">
          <cell r="A411" t="str">
            <v>2100</v>
          </cell>
          <cell r="I411">
            <v>39253</v>
          </cell>
        </row>
        <row r="412">
          <cell r="A412" t="str">
            <v>2100</v>
          </cell>
          <cell r="I412">
            <v>39253</v>
          </cell>
        </row>
        <row r="413">
          <cell r="A413" t="str">
            <v>2100</v>
          </cell>
          <cell r="I413">
            <v>39258</v>
          </cell>
        </row>
        <row r="414">
          <cell r="A414" t="str">
            <v>2100</v>
          </cell>
          <cell r="I414">
            <v>39258</v>
          </cell>
        </row>
        <row r="415">
          <cell r="A415" t="str">
            <v>2100</v>
          </cell>
          <cell r="I415">
            <v>39253</v>
          </cell>
        </row>
        <row r="416">
          <cell r="A416" t="str">
            <v>2100</v>
          </cell>
          <cell r="I416">
            <v>39253</v>
          </cell>
        </row>
        <row r="417">
          <cell r="A417" t="str">
            <v>2100</v>
          </cell>
          <cell r="I417">
            <v>39253</v>
          </cell>
        </row>
        <row r="418">
          <cell r="A418" t="str">
            <v>2100</v>
          </cell>
          <cell r="I418">
            <v>39253</v>
          </cell>
        </row>
        <row r="419">
          <cell r="A419" t="str">
            <v>2100</v>
          </cell>
          <cell r="I419">
            <v>39253</v>
          </cell>
        </row>
        <row r="420">
          <cell r="A420" t="str">
            <v>2100</v>
          </cell>
          <cell r="I420">
            <v>39253</v>
          </cell>
        </row>
        <row r="421">
          <cell r="A421" t="str">
            <v>2100</v>
          </cell>
          <cell r="I421">
            <v>39253</v>
          </cell>
        </row>
        <row r="422">
          <cell r="A422" t="str">
            <v>2100</v>
          </cell>
          <cell r="I422">
            <v>39253</v>
          </cell>
        </row>
        <row r="423">
          <cell r="A423" t="str">
            <v>2100</v>
          </cell>
          <cell r="I423">
            <v>39259</v>
          </cell>
        </row>
        <row r="424">
          <cell r="A424" t="str">
            <v>2100</v>
          </cell>
          <cell r="I424">
            <v>39256</v>
          </cell>
        </row>
        <row r="425">
          <cell r="A425" t="str">
            <v>2100</v>
          </cell>
          <cell r="I425">
            <v>39253</v>
          </cell>
        </row>
        <row r="426">
          <cell r="A426" t="str">
            <v>2100</v>
          </cell>
          <cell r="I426">
            <v>39259</v>
          </cell>
        </row>
        <row r="427">
          <cell r="A427" t="str">
            <v>2100</v>
          </cell>
          <cell r="I427">
            <v>39253</v>
          </cell>
        </row>
        <row r="428">
          <cell r="A428" t="str">
            <v>2100</v>
          </cell>
          <cell r="I428">
            <v>39253</v>
          </cell>
        </row>
        <row r="429">
          <cell r="A429" t="str">
            <v>2100</v>
          </cell>
          <cell r="I429">
            <v>39247</v>
          </cell>
        </row>
        <row r="430">
          <cell r="A430" t="str">
            <v>2100</v>
          </cell>
          <cell r="I430">
            <v>39253</v>
          </cell>
        </row>
        <row r="431">
          <cell r="A431" t="str">
            <v>2100</v>
          </cell>
          <cell r="I431">
            <v>39258</v>
          </cell>
        </row>
        <row r="432">
          <cell r="A432" t="str">
            <v>2100</v>
          </cell>
          <cell r="I432">
            <v>39258</v>
          </cell>
        </row>
        <row r="433">
          <cell r="A433" t="str">
            <v>2100</v>
          </cell>
          <cell r="I433">
            <v>39253</v>
          </cell>
        </row>
        <row r="434">
          <cell r="A434" t="str">
            <v>2100</v>
          </cell>
          <cell r="I434">
            <v>39253</v>
          </cell>
        </row>
        <row r="435">
          <cell r="A435" t="str">
            <v>2100</v>
          </cell>
          <cell r="I435">
            <v>39253</v>
          </cell>
        </row>
        <row r="436">
          <cell r="A436" t="str">
            <v>2100</v>
          </cell>
          <cell r="I436">
            <v>39258</v>
          </cell>
        </row>
        <row r="437">
          <cell r="A437" t="str">
            <v>2100</v>
          </cell>
          <cell r="I437">
            <v>39259</v>
          </cell>
        </row>
        <row r="438">
          <cell r="A438" t="str">
            <v>2100</v>
          </cell>
          <cell r="I438">
            <v>39247</v>
          </cell>
        </row>
        <row r="439">
          <cell r="A439" t="str">
            <v>2100</v>
          </cell>
          <cell r="I439">
            <v>39253</v>
          </cell>
        </row>
        <row r="440">
          <cell r="A440" t="str">
            <v>2100</v>
          </cell>
          <cell r="I440">
            <v>39253</v>
          </cell>
        </row>
        <row r="441">
          <cell r="A441" t="str">
            <v>2100</v>
          </cell>
          <cell r="I441">
            <v>39259</v>
          </cell>
        </row>
        <row r="442">
          <cell r="A442" t="str">
            <v>2100</v>
          </cell>
          <cell r="I442">
            <v>39253</v>
          </cell>
        </row>
        <row r="443">
          <cell r="A443" t="str">
            <v>2100</v>
          </cell>
          <cell r="I443">
            <v>39247</v>
          </cell>
        </row>
        <row r="444">
          <cell r="A444" t="str">
            <v>2100</v>
          </cell>
          <cell r="I444">
            <v>39248</v>
          </cell>
        </row>
        <row r="445">
          <cell r="A445" t="str">
            <v>2100</v>
          </cell>
          <cell r="I445">
            <v>39256</v>
          </cell>
        </row>
        <row r="446">
          <cell r="A446" t="str">
            <v>2100</v>
          </cell>
          <cell r="I446">
            <v>39245</v>
          </cell>
        </row>
        <row r="447">
          <cell r="A447" t="str">
            <v>2100</v>
          </cell>
          <cell r="I447">
            <v>39256</v>
          </cell>
        </row>
        <row r="448">
          <cell r="A448" t="str">
            <v>2100</v>
          </cell>
          <cell r="I448">
            <v>39253</v>
          </cell>
        </row>
        <row r="449">
          <cell r="A449" t="str">
            <v>2100</v>
          </cell>
          <cell r="I449">
            <v>39253</v>
          </cell>
        </row>
        <row r="450">
          <cell r="A450" t="str">
            <v>2100</v>
          </cell>
          <cell r="I450">
            <v>39245</v>
          </cell>
        </row>
        <row r="451">
          <cell r="A451" t="str">
            <v>2100</v>
          </cell>
          <cell r="I451">
            <v>39248</v>
          </cell>
        </row>
        <row r="452">
          <cell r="A452" t="str">
            <v>2100</v>
          </cell>
          <cell r="I452">
            <v>39253</v>
          </cell>
        </row>
        <row r="453">
          <cell r="A453" t="str">
            <v>2100</v>
          </cell>
          <cell r="I453">
            <v>39258</v>
          </cell>
        </row>
        <row r="454">
          <cell r="A454" t="str">
            <v>2100</v>
          </cell>
          <cell r="I454">
            <v>39253</v>
          </cell>
        </row>
        <row r="455">
          <cell r="A455" t="str">
            <v>2100</v>
          </cell>
          <cell r="I455">
            <v>39253</v>
          </cell>
        </row>
        <row r="456">
          <cell r="A456" t="str">
            <v>2100</v>
          </cell>
          <cell r="I456">
            <v>39253</v>
          </cell>
        </row>
        <row r="457">
          <cell r="A457" t="str">
            <v>2100</v>
          </cell>
          <cell r="I457">
            <v>39253</v>
          </cell>
        </row>
        <row r="458">
          <cell r="A458" t="str">
            <v>2100</v>
          </cell>
          <cell r="I458">
            <v>39253</v>
          </cell>
        </row>
        <row r="459">
          <cell r="A459" t="str">
            <v>2100</v>
          </cell>
          <cell r="I459">
            <v>39253</v>
          </cell>
        </row>
        <row r="460">
          <cell r="A460" t="str">
            <v>2100</v>
          </cell>
          <cell r="I460">
            <v>39253</v>
          </cell>
        </row>
        <row r="461">
          <cell r="A461" t="str">
            <v>2100</v>
          </cell>
          <cell r="I461">
            <v>39253</v>
          </cell>
        </row>
        <row r="462">
          <cell r="A462" t="str">
            <v>2100</v>
          </cell>
          <cell r="I462">
            <v>39253</v>
          </cell>
        </row>
        <row r="463">
          <cell r="A463" t="str">
            <v>2100</v>
          </cell>
          <cell r="I463">
            <v>39259</v>
          </cell>
        </row>
        <row r="464">
          <cell r="A464" t="str">
            <v>2100</v>
          </cell>
          <cell r="I464">
            <v>39256</v>
          </cell>
        </row>
        <row r="465">
          <cell r="A465" t="str">
            <v>2100</v>
          </cell>
          <cell r="I465">
            <v>39259</v>
          </cell>
        </row>
        <row r="466">
          <cell r="A466" t="str">
            <v>2100</v>
          </cell>
          <cell r="I466">
            <v>39253</v>
          </cell>
        </row>
        <row r="467">
          <cell r="A467" t="str">
            <v>2100</v>
          </cell>
          <cell r="I467">
            <v>39247</v>
          </cell>
        </row>
        <row r="468">
          <cell r="A468" t="str">
            <v>2100</v>
          </cell>
          <cell r="I468">
            <v>39245</v>
          </cell>
        </row>
        <row r="469">
          <cell r="A469" t="str">
            <v>2100</v>
          </cell>
          <cell r="I469">
            <v>39245</v>
          </cell>
        </row>
        <row r="470">
          <cell r="A470" t="str">
            <v>2100</v>
          </cell>
          <cell r="I470">
            <v>39253</v>
          </cell>
        </row>
        <row r="471">
          <cell r="A471" t="str">
            <v>2100</v>
          </cell>
          <cell r="I471">
            <v>39253</v>
          </cell>
        </row>
        <row r="472">
          <cell r="A472" t="str">
            <v>2100</v>
          </cell>
          <cell r="I472">
            <v>39253</v>
          </cell>
        </row>
        <row r="473">
          <cell r="A473" t="str">
            <v>2100</v>
          </cell>
          <cell r="I473">
            <v>39260</v>
          </cell>
        </row>
        <row r="474">
          <cell r="A474" t="str">
            <v>2100</v>
          </cell>
          <cell r="I474">
            <v>39253</v>
          </cell>
        </row>
        <row r="475">
          <cell r="A475" t="str">
            <v>2100</v>
          </cell>
          <cell r="I475">
            <v>39253</v>
          </cell>
        </row>
        <row r="476">
          <cell r="A476" t="str">
            <v>2100</v>
          </cell>
          <cell r="I476">
            <v>39253</v>
          </cell>
        </row>
        <row r="477">
          <cell r="A477" t="str">
            <v>2100</v>
          </cell>
          <cell r="I477">
            <v>39246</v>
          </cell>
        </row>
        <row r="478">
          <cell r="A478" t="str">
            <v>2100</v>
          </cell>
          <cell r="I478">
            <v>39253</v>
          </cell>
        </row>
        <row r="479">
          <cell r="A479" t="str">
            <v>2100</v>
          </cell>
          <cell r="I479">
            <v>39253</v>
          </cell>
        </row>
        <row r="480">
          <cell r="A480" t="str">
            <v>2100</v>
          </cell>
          <cell r="I480">
            <v>39253</v>
          </cell>
        </row>
        <row r="481">
          <cell r="A481" t="str">
            <v>2100</v>
          </cell>
          <cell r="I481">
            <v>39253</v>
          </cell>
        </row>
        <row r="482">
          <cell r="A482" t="str">
            <v>2100</v>
          </cell>
          <cell r="I482">
            <v>39253</v>
          </cell>
        </row>
        <row r="483">
          <cell r="A483" t="str">
            <v>2100</v>
          </cell>
          <cell r="I483">
            <v>39253</v>
          </cell>
        </row>
        <row r="484">
          <cell r="A484" t="str">
            <v>2100</v>
          </cell>
          <cell r="I484">
            <v>39253</v>
          </cell>
        </row>
        <row r="485">
          <cell r="A485" t="str">
            <v>2100</v>
          </cell>
          <cell r="I485">
            <v>39253</v>
          </cell>
        </row>
        <row r="486">
          <cell r="A486" t="str">
            <v>2100</v>
          </cell>
          <cell r="I486">
            <v>39253</v>
          </cell>
        </row>
        <row r="487">
          <cell r="A487" t="str">
            <v>2100</v>
          </cell>
          <cell r="I487">
            <v>39253</v>
          </cell>
        </row>
        <row r="488">
          <cell r="A488" t="str">
            <v>2100</v>
          </cell>
          <cell r="I488">
            <v>39253</v>
          </cell>
        </row>
        <row r="489">
          <cell r="A489" t="str">
            <v>2100</v>
          </cell>
          <cell r="I489">
            <v>39253</v>
          </cell>
        </row>
        <row r="490">
          <cell r="A490" t="str">
            <v>2100</v>
          </cell>
          <cell r="I490">
            <v>39253</v>
          </cell>
        </row>
        <row r="491">
          <cell r="A491" t="str">
            <v>2100</v>
          </cell>
          <cell r="I491">
            <v>39253</v>
          </cell>
        </row>
        <row r="492">
          <cell r="A492" t="str">
            <v>2100</v>
          </cell>
          <cell r="I492">
            <v>39253</v>
          </cell>
        </row>
        <row r="493">
          <cell r="A493" t="str">
            <v>2100</v>
          </cell>
          <cell r="I493">
            <v>39253</v>
          </cell>
        </row>
        <row r="494">
          <cell r="A494" t="str">
            <v>2100</v>
          </cell>
          <cell r="I494">
            <v>39253</v>
          </cell>
        </row>
        <row r="495">
          <cell r="A495" t="str">
            <v>2100</v>
          </cell>
          <cell r="I495">
            <v>39253</v>
          </cell>
        </row>
        <row r="496">
          <cell r="A496" t="str">
            <v>2100</v>
          </cell>
          <cell r="I496">
            <v>39253</v>
          </cell>
        </row>
        <row r="497">
          <cell r="A497" t="str">
            <v>2100</v>
          </cell>
          <cell r="I497">
            <v>39247</v>
          </cell>
        </row>
        <row r="498">
          <cell r="A498" t="str">
            <v>2100</v>
          </cell>
          <cell r="I498">
            <v>39253</v>
          </cell>
        </row>
        <row r="499">
          <cell r="A499" t="str">
            <v>2100</v>
          </cell>
          <cell r="I499">
            <v>39258</v>
          </cell>
        </row>
        <row r="500">
          <cell r="A500" t="str">
            <v>2100</v>
          </cell>
          <cell r="I500">
            <v>39258</v>
          </cell>
        </row>
        <row r="501">
          <cell r="A501" t="str">
            <v>2100</v>
          </cell>
          <cell r="I501">
            <v>39253</v>
          </cell>
        </row>
        <row r="502">
          <cell r="A502" t="str">
            <v>2100</v>
          </cell>
          <cell r="I502">
            <v>39253</v>
          </cell>
        </row>
        <row r="503">
          <cell r="A503" t="str">
            <v>2100</v>
          </cell>
          <cell r="I503">
            <v>39253</v>
          </cell>
        </row>
        <row r="504">
          <cell r="A504" t="str">
            <v>2100</v>
          </cell>
          <cell r="I504">
            <v>39255</v>
          </cell>
        </row>
        <row r="505">
          <cell r="A505" t="str">
            <v>2100</v>
          </cell>
          <cell r="I505">
            <v>39255</v>
          </cell>
        </row>
        <row r="506">
          <cell r="A506" t="str">
            <v>2100</v>
          </cell>
          <cell r="I506">
            <v>39255</v>
          </cell>
        </row>
        <row r="507">
          <cell r="A507" t="str">
            <v>2100</v>
          </cell>
          <cell r="I507">
            <v>39255</v>
          </cell>
        </row>
        <row r="508">
          <cell r="A508" t="str">
            <v>2100</v>
          </cell>
          <cell r="I508">
            <v>39255</v>
          </cell>
        </row>
        <row r="509">
          <cell r="A509" t="str">
            <v>2100</v>
          </cell>
          <cell r="I509">
            <v>39253</v>
          </cell>
        </row>
        <row r="510">
          <cell r="A510" t="str">
            <v>2100</v>
          </cell>
          <cell r="I510">
            <v>39259</v>
          </cell>
        </row>
        <row r="511">
          <cell r="A511" t="str">
            <v>2100</v>
          </cell>
          <cell r="I511">
            <v>39256</v>
          </cell>
        </row>
        <row r="512">
          <cell r="A512" t="str">
            <v>2100</v>
          </cell>
          <cell r="I512">
            <v>39255</v>
          </cell>
        </row>
        <row r="513">
          <cell r="A513" t="str">
            <v>2100</v>
          </cell>
          <cell r="I513">
            <v>39253</v>
          </cell>
        </row>
        <row r="514">
          <cell r="A514" t="str">
            <v>2100</v>
          </cell>
          <cell r="I514">
            <v>39255</v>
          </cell>
        </row>
        <row r="515">
          <cell r="A515" t="str">
            <v>2100</v>
          </cell>
          <cell r="I515">
            <v>39258</v>
          </cell>
        </row>
        <row r="516">
          <cell r="A516" t="str">
            <v>2100</v>
          </cell>
          <cell r="I516">
            <v>39258</v>
          </cell>
        </row>
        <row r="517">
          <cell r="A517" t="str">
            <v>2100</v>
          </cell>
          <cell r="I517">
            <v>39259</v>
          </cell>
        </row>
        <row r="518">
          <cell r="A518" t="str">
            <v>2100</v>
          </cell>
          <cell r="I518">
            <v>39255</v>
          </cell>
        </row>
        <row r="519">
          <cell r="A519" t="str">
            <v>2100</v>
          </cell>
          <cell r="I519">
            <v>39260</v>
          </cell>
        </row>
        <row r="520">
          <cell r="A520" t="str">
            <v>2100</v>
          </cell>
          <cell r="I520">
            <v>39252</v>
          </cell>
        </row>
        <row r="521">
          <cell r="A521" t="str">
            <v>2100</v>
          </cell>
          <cell r="I521">
            <v>39261</v>
          </cell>
        </row>
        <row r="522">
          <cell r="A522" t="str">
            <v>2100</v>
          </cell>
          <cell r="I522">
            <v>39253</v>
          </cell>
        </row>
        <row r="523">
          <cell r="A523" t="str">
            <v>2100</v>
          </cell>
          <cell r="I523">
            <v>39253</v>
          </cell>
        </row>
        <row r="524">
          <cell r="A524" t="str">
            <v>2100</v>
          </cell>
          <cell r="I524">
            <v>39247</v>
          </cell>
        </row>
        <row r="525">
          <cell r="A525" t="str">
            <v>2100</v>
          </cell>
          <cell r="I525">
            <v>39253</v>
          </cell>
        </row>
        <row r="526">
          <cell r="A526" t="str">
            <v>2100</v>
          </cell>
          <cell r="I526">
            <v>39253</v>
          </cell>
        </row>
        <row r="527">
          <cell r="A527" t="str">
            <v>2100</v>
          </cell>
          <cell r="I527">
            <v>39253</v>
          </cell>
        </row>
        <row r="528">
          <cell r="A528" t="str">
            <v>2100</v>
          </cell>
          <cell r="I528">
            <v>39253</v>
          </cell>
        </row>
        <row r="529">
          <cell r="A529" t="str">
            <v>2100</v>
          </cell>
          <cell r="I529">
            <v>39253</v>
          </cell>
        </row>
        <row r="530">
          <cell r="A530" t="str">
            <v>2100</v>
          </cell>
          <cell r="I530">
            <v>39253</v>
          </cell>
        </row>
        <row r="531">
          <cell r="A531" t="str">
            <v>2100</v>
          </cell>
          <cell r="I531">
            <v>39258</v>
          </cell>
        </row>
        <row r="532">
          <cell r="A532" t="str">
            <v>2100</v>
          </cell>
          <cell r="I532">
            <v>39258</v>
          </cell>
        </row>
        <row r="533">
          <cell r="A533" t="str">
            <v>2100</v>
          </cell>
          <cell r="I533">
            <v>39259</v>
          </cell>
        </row>
        <row r="534">
          <cell r="A534" t="str">
            <v>2100</v>
          </cell>
          <cell r="I534">
            <v>39251</v>
          </cell>
        </row>
        <row r="535">
          <cell r="A535" t="str">
            <v>2100</v>
          </cell>
          <cell r="I535">
            <v>39251</v>
          </cell>
        </row>
        <row r="536">
          <cell r="A536" t="str">
            <v>2100</v>
          </cell>
          <cell r="I536">
            <v>39260</v>
          </cell>
        </row>
        <row r="537">
          <cell r="A537" t="str">
            <v>2100</v>
          </cell>
          <cell r="I537">
            <v>39252</v>
          </cell>
        </row>
        <row r="538">
          <cell r="A538" t="str">
            <v>2100</v>
          </cell>
          <cell r="I538">
            <v>39252</v>
          </cell>
        </row>
        <row r="539">
          <cell r="A539" t="str">
            <v>2100</v>
          </cell>
          <cell r="I539">
            <v>39252</v>
          </cell>
        </row>
        <row r="540">
          <cell r="A540" t="str">
            <v>2100</v>
          </cell>
          <cell r="I540">
            <v>39252</v>
          </cell>
        </row>
        <row r="541">
          <cell r="A541" t="str">
            <v>2100</v>
          </cell>
          <cell r="I541">
            <v>39252</v>
          </cell>
        </row>
        <row r="542">
          <cell r="A542" t="str">
            <v>2100</v>
          </cell>
          <cell r="I542">
            <v>39252</v>
          </cell>
        </row>
        <row r="543">
          <cell r="A543" t="str">
            <v>2100</v>
          </cell>
          <cell r="I543">
            <v>39252</v>
          </cell>
        </row>
        <row r="544">
          <cell r="A544" t="str">
            <v>2100</v>
          </cell>
          <cell r="I544">
            <v>39252</v>
          </cell>
        </row>
        <row r="545">
          <cell r="A545" t="str">
            <v>2100</v>
          </cell>
          <cell r="I545">
            <v>39255</v>
          </cell>
        </row>
        <row r="546">
          <cell r="A546" t="str">
            <v>2100</v>
          </cell>
          <cell r="I546">
            <v>39245</v>
          </cell>
        </row>
        <row r="547">
          <cell r="A547" t="str">
            <v>2100</v>
          </cell>
          <cell r="I547">
            <v>39251</v>
          </cell>
        </row>
        <row r="548">
          <cell r="A548" t="str">
            <v>2100</v>
          </cell>
          <cell r="I548">
            <v>39248</v>
          </cell>
        </row>
        <row r="549">
          <cell r="A549" t="str">
            <v>2100</v>
          </cell>
          <cell r="I549">
            <v>39248</v>
          </cell>
        </row>
        <row r="550">
          <cell r="A550" t="str">
            <v>2100</v>
          </cell>
          <cell r="I550">
            <v>39248</v>
          </cell>
        </row>
        <row r="551">
          <cell r="A551" t="str">
            <v>2100</v>
          </cell>
          <cell r="I551">
            <v>39253</v>
          </cell>
        </row>
        <row r="552">
          <cell r="A552" t="str">
            <v>2100</v>
          </cell>
          <cell r="I552">
            <v>39253</v>
          </cell>
        </row>
        <row r="553">
          <cell r="A553" t="str">
            <v>2100</v>
          </cell>
          <cell r="I553">
            <v>39259</v>
          </cell>
        </row>
        <row r="554">
          <cell r="A554" t="str">
            <v>2100</v>
          </cell>
          <cell r="I554">
            <v>39251</v>
          </cell>
        </row>
        <row r="555">
          <cell r="A555" t="str">
            <v>2100</v>
          </cell>
          <cell r="I555">
            <v>39252</v>
          </cell>
        </row>
        <row r="556">
          <cell r="A556" t="str">
            <v>2100</v>
          </cell>
          <cell r="I556">
            <v>39254</v>
          </cell>
        </row>
        <row r="557">
          <cell r="A557" t="str">
            <v>2100</v>
          </cell>
          <cell r="I557">
            <v>39259</v>
          </cell>
        </row>
        <row r="558">
          <cell r="A558" t="str">
            <v>2100</v>
          </cell>
          <cell r="I558">
            <v>39259</v>
          </cell>
        </row>
        <row r="559">
          <cell r="A559" t="str">
            <v>2100</v>
          </cell>
          <cell r="I559">
            <v>39256</v>
          </cell>
        </row>
        <row r="560">
          <cell r="A560" t="str">
            <v>2100</v>
          </cell>
          <cell r="I560">
            <v>39259</v>
          </cell>
        </row>
        <row r="561">
          <cell r="A561" t="str">
            <v>2100</v>
          </cell>
          <cell r="I561">
            <v>39259</v>
          </cell>
        </row>
        <row r="562">
          <cell r="A562" t="str">
            <v>2100</v>
          </cell>
          <cell r="I562">
            <v>39248</v>
          </cell>
        </row>
        <row r="563">
          <cell r="A563" t="str">
            <v>2100</v>
          </cell>
          <cell r="I563">
            <v>39253</v>
          </cell>
        </row>
        <row r="564">
          <cell r="A564" t="str">
            <v>2100</v>
          </cell>
          <cell r="I564">
            <v>39253</v>
          </cell>
        </row>
        <row r="565">
          <cell r="A565" t="str">
            <v>2100</v>
          </cell>
          <cell r="I565">
            <v>39253</v>
          </cell>
        </row>
        <row r="566">
          <cell r="A566" t="str">
            <v>2100</v>
          </cell>
          <cell r="I566">
            <v>39259</v>
          </cell>
        </row>
        <row r="567">
          <cell r="A567" t="str">
            <v>2100</v>
          </cell>
          <cell r="I567">
            <v>39259</v>
          </cell>
        </row>
        <row r="568">
          <cell r="A568" t="str">
            <v>2100</v>
          </cell>
          <cell r="I568">
            <v>39259</v>
          </cell>
        </row>
        <row r="569">
          <cell r="A569" t="str">
            <v>2100</v>
          </cell>
          <cell r="I569">
            <v>39253</v>
          </cell>
        </row>
        <row r="570">
          <cell r="A570" t="str">
            <v>2100</v>
          </cell>
          <cell r="I570">
            <v>39253</v>
          </cell>
        </row>
        <row r="571">
          <cell r="A571" t="str">
            <v>2100</v>
          </cell>
          <cell r="I571">
            <v>39253</v>
          </cell>
        </row>
        <row r="572">
          <cell r="A572" t="str">
            <v>2100</v>
          </cell>
          <cell r="I572">
            <v>39253</v>
          </cell>
        </row>
        <row r="573">
          <cell r="A573" t="str">
            <v>2100</v>
          </cell>
          <cell r="I573">
            <v>39255</v>
          </cell>
        </row>
        <row r="574">
          <cell r="A574" t="str">
            <v>2100</v>
          </cell>
          <cell r="I574">
            <v>39253</v>
          </cell>
        </row>
        <row r="575">
          <cell r="A575" t="str">
            <v>2100</v>
          </cell>
          <cell r="I575">
            <v>39253</v>
          </cell>
        </row>
        <row r="576">
          <cell r="A576" t="str">
            <v>2100</v>
          </cell>
          <cell r="I576">
            <v>39253</v>
          </cell>
        </row>
        <row r="577">
          <cell r="A577" t="str">
            <v>2100</v>
          </cell>
          <cell r="I577">
            <v>39253</v>
          </cell>
        </row>
        <row r="578">
          <cell r="A578" t="str">
            <v>2100</v>
          </cell>
          <cell r="I578">
            <v>39253</v>
          </cell>
        </row>
        <row r="579">
          <cell r="A579" t="str">
            <v>2100</v>
          </cell>
          <cell r="I579">
            <v>39253</v>
          </cell>
        </row>
        <row r="580">
          <cell r="A580" t="str">
            <v>2100</v>
          </cell>
          <cell r="I580">
            <v>39253</v>
          </cell>
        </row>
        <row r="581">
          <cell r="A581" t="str">
            <v>2100</v>
          </cell>
          <cell r="I581">
            <v>39253</v>
          </cell>
        </row>
        <row r="582">
          <cell r="A582" t="str">
            <v>2100</v>
          </cell>
          <cell r="I582">
            <v>39253</v>
          </cell>
        </row>
        <row r="583">
          <cell r="A583" t="str">
            <v>2100</v>
          </cell>
          <cell r="I583">
            <v>39253</v>
          </cell>
        </row>
        <row r="584">
          <cell r="A584" t="str">
            <v>2100</v>
          </cell>
          <cell r="I584">
            <v>39253</v>
          </cell>
        </row>
        <row r="585">
          <cell r="A585" t="str">
            <v>2100</v>
          </cell>
          <cell r="I585">
            <v>39253</v>
          </cell>
        </row>
        <row r="586">
          <cell r="A586" t="str">
            <v>2100</v>
          </cell>
          <cell r="I586">
            <v>39258</v>
          </cell>
        </row>
        <row r="587">
          <cell r="A587" t="str">
            <v>2100</v>
          </cell>
          <cell r="I587">
            <v>39258</v>
          </cell>
        </row>
        <row r="588">
          <cell r="A588" t="str">
            <v>2100</v>
          </cell>
          <cell r="I588">
            <v>39253</v>
          </cell>
        </row>
        <row r="589">
          <cell r="A589" t="str">
            <v>2100</v>
          </cell>
          <cell r="I589">
            <v>39253</v>
          </cell>
        </row>
        <row r="590">
          <cell r="A590" t="str">
            <v>2100</v>
          </cell>
          <cell r="I590">
            <v>39253</v>
          </cell>
        </row>
        <row r="591">
          <cell r="A591" t="str">
            <v>2100</v>
          </cell>
          <cell r="I591">
            <v>39258</v>
          </cell>
        </row>
        <row r="592">
          <cell r="A592" t="str">
            <v>2100</v>
          </cell>
          <cell r="I592">
            <v>39253</v>
          </cell>
        </row>
        <row r="593">
          <cell r="A593" t="str">
            <v>2100</v>
          </cell>
          <cell r="I593">
            <v>39253</v>
          </cell>
        </row>
        <row r="594">
          <cell r="A594" t="str">
            <v>2100</v>
          </cell>
          <cell r="I594">
            <v>39256</v>
          </cell>
        </row>
        <row r="595">
          <cell r="A595" t="str">
            <v>2100</v>
          </cell>
          <cell r="I595">
            <v>39259</v>
          </cell>
        </row>
        <row r="596">
          <cell r="A596" t="str">
            <v>2100</v>
          </cell>
          <cell r="I596">
            <v>39248</v>
          </cell>
        </row>
        <row r="597">
          <cell r="A597" t="str">
            <v>2100</v>
          </cell>
          <cell r="I597">
            <v>39248</v>
          </cell>
        </row>
        <row r="598">
          <cell r="A598" t="str">
            <v>2100</v>
          </cell>
          <cell r="I598">
            <v>39248</v>
          </cell>
        </row>
        <row r="599">
          <cell r="A599" t="str">
            <v>2100</v>
          </cell>
          <cell r="I599">
            <v>39248</v>
          </cell>
        </row>
        <row r="600">
          <cell r="A600" t="str">
            <v>2100</v>
          </cell>
          <cell r="I600">
            <v>39248</v>
          </cell>
        </row>
        <row r="601">
          <cell r="A601" t="str">
            <v>2100</v>
          </cell>
          <cell r="I601">
            <v>39256</v>
          </cell>
        </row>
        <row r="602">
          <cell r="A602" t="str">
            <v>2100</v>
          </cell>
          <cell r="I602">
            <v>39251</v>
          </cell>
        </row>
        <row r="603">
          <cell r="A603" t="str">
            <v>2100</v>
          </cell>
          <cell r="I603">
            <v>39248</v>
          </cell>
        </row>
        <row r="604">
          <cell r="A604" t="str">
            <v>2100</v>
          </cell>
          <cell r="I604">
            <v>39248</v>
          </cell>
        </row>
        <row r="605">
          <cell r="A605" t="str">
            <v>2100</v>
          </cell>
          <cell r="I605">
            <v>39256</v>
          </cell>
        </row>
        <row r="606">
          <cell r="A606" t="str">
            <v>2100</v>
          </cell>
          <cell r="I606">
            <v>39256</v>
          </cell>
        </row>
        <row r="607">
          <cell r="A607" t="str">
            <v>2100</v>
          </cell>
          <cell r="I607">
            <v>39256</v>
          </cell>
        </row>
        <row r="608">
          <cell r="A608" t="str">
            <v>2100</v>
          </cell>
          <cell r="I608">
            <v>39256</v>
          </cell>
        </row>
        <row r="609">
          <cell r="A609" t="str">
            <v>2100</v>
          </cell>
          <cell r="I609">
            <v>39256</v>
          </cell>
        </row>
        <row r="610">
          <cell r="A610" t="str">
            <v>2100</v>
          </cell>
          <cell r="I610">
            <v>39251</v>
          </cell>
        </row>
        <row r="611">
          <cell r="A611" t="str">
            <v>2100</v>
          </cell>
          <cell r="I611">
            <v>39251</v>
          </cell>
        </row>
        <row r="612">
          <cell r="A612" t="str">
            <v>2100</v>
          </cell>
          <cell r="I612">
            <v>39251</v>
          </cell>
        </row>
        <row r="613">
          <cell r="A613" t="str">
            <v>2100</v>
          </cell>
          <cell r="I613">
            <v>39251</v>
          </cell>
        </row>
        <row r="614">
          <cell r="A614" t="str">
            <v>2100</v>
          </cell>
          <cell r="I614">
            <v>39251</v>
          </cell>
        </row>
        <row r="615">
          <cell r="A615" t="str">
            <v>2100</v>
          </cell>
          <cell r="I615">
            <v>39258</v>
          </cell>
        </row>
        <row r="616">
          <cell r="A616" t="str">
            <v>2100</v>
          </cell>
          <cell r="I616">
            <v>39251</v>
          </cell>
        </row>
        <row r="617">
          <cell r="A617" t="str">
            <v>2100</v>
          </cell>
          <cell r="I617">
            <v>39259</v>
          </cell>
        </row>
        <row r="618">
          <cell r="A618" t="str">
            <v>2100</v>
          </cell>
          <cell r="I618">
            <v>39259</v>
          </cell>
        </row>
        <row r="619">
          <cell r="A619" t="str">
            <v>2100</v>
          </cell>
          <cell r="I619">
            <v>39259</v>
          </cell>
        </row>
        <row r="620">
          <cell r="A620" t="str">
            <v>2100</v>
          </cell>
          <cell r="I620">
            <v>39259</v>
          </cell>
        </row>
        <row r="621">
          <cell r="A621" t="str">
            <v>2100</v>
          </cell>
          <cell r="I621">
            <v>39259</v>
          </cell>
        </row>
        <row r="622">
          <cell r="A622" t="str">
            <v>2100</v>
          </cell>
          <cell r="I622">
            <v>39259</v>
          </cell>
        </row>
        <row r="623">
          <cell r="A623" t="str">
            <v>2100</v>
          </cell>
          <cell r="I623">
            <v>39259</v>
          </cell>
        </row>
        <row r="624">
          <cell r="A624" t="str">
            <v>2100</v>
          </cell>
          <cell r="I624">
            <v>39259</v>
          </cell>
        </row>
        <row r="625">
          <cell r="A625" t="str">
            <v>2100</v>
          </cell>
          <cell r="I625">
            <v>39259</v>
          </cell>
        </row>
        <row r="626">
          <cell r="A626" t="str">
            <v>2100</v>
          </cell>
          <cell r="I626">
            <v>39251</v>
          </cell>
        </row>
        <row r="627">
          <cell r="A627" t="str">
            <v>2100</v>
          </cell>
          <cell r="I627">
            <v>39259</v>
          </cell>
        </row>
        <row r="628">
          <cell r="A628" t="str">
            <v>2100</v>
          </cell>
          <cell r="I628">
            <v>39256</v>
          </cell>
        </row>
        <row r="629">
          <cell r="A629" t="str">
            <v>2100</v>
          </cell>
          <cell r="I629">
            <v>39251</v>
          </cell>
        </row>
        <row r="630">
          <cell r="A630" t="str">
            <v>2100</v>
          </cell>
          <cell r="I630">
            <v>39251</v>
          </cell>
        </row>
        <row r="631">
          <cell r="A631" t="str">
            <v>2100</v>
          </cell>
          <cell r="I631">
            <v>39259</v>
          </cell>
        </row>
        <row r="632">
          <cell r="A632" t="str">
            <v>2100</v>
          </cell>
          <cell r="I632">
            <v>39259</v>
          </cell>
        </row>
        <row r="633">
          <cell r="A633" t="str">
            <v>2100</v>
          </cell>
          <cell r="I633">
            <v>39256</v>
          </cell>
        </row>
        <row r="634">
          <cell r="A634" t="str">
            <v>2100</v>
          </cell>
          <cell r="I634">
            <v>39256</v>
          </cell>
        </row>
        <row r="635">
          <cell r="A635" t="str">
            <v>2100</v>
          </cell>
          <cell r="I635">
            <v>39251</v>
          </cell>
        </row>
        <row r="636">
          <cell r="A636" t="str">
            <v>2100</v>
          </cell>
          <cell r="I636">
            <v>39251</v>
          </cell>
        </row>
        <row r="637">
          <cell r="A637" t="str">
            <v>2100</v>
          </cell>
          <cell r="I637">
            <v>39251</v>
          </cell>
        </row>
        <row r="638">
          <cell r="A638" t="str">
            <v>2100</v>
          </cell>
          <cell r="I638">
            <v>39251</v>
          </cell>
        </row>
        <row r="639">
          <cell r="A639" t="str">
            <v>2100</v>
          </cell>
          <cell r="I639">
            <v>39251</v>
          </cell>
        </row>
        <row r="640">
          <cell r="A640" t="str">
            <v>2100</v>
          </cell>
          <cell r="I640">
            <v>39251</v>
          </cell>
        </row>
        <row r="641">
          <cell r="A641" t="str">
            <v>2100</v>
          </cell>
          <cell r="I641">
            <v>39256</v>
          </cell>
        </row>
        <row r="642">
          <cell r="A642" t="str">
            <v>2100</v>
          </cell>
          <cell r="I642">
            <v>39251</v>
          </cell>
        </row>
        <row r="643">
          <cell r="A643" t="str">
            <v>2100</v>
          </cell>
          <cell r="I643">
            <v>39259</v>
          </cell>
        </row>
        <row r="644">
          <cell r="A644" t="str">
            <v>2100</v>
          </cell>
          <cell r="I644">
            <v>39248</v>
          </cell>
        </row>
        <row r="645">
          <cell r="A645" t="str">
            <v>2100</v>
          </cell>
          <cell r="I645">
            <v>39259</v>
          </cell>
        </row>
        <row r="646">
          <cell r="A646" t="str">
            <v>2100</v>
          </cell>
          <cell r="I646">
            <v>39259</v>
          </cell>
        </row>
        <row r="647">
          <cell r="A647" t="str">
            <v>2100</v>
          </cell>
          <cell r="I647">
            <v>39256</v>
          </cell>
        </row>
        <row r="648">
          <cell r="A648" t="str">
            <v>2100</v>
          </cell>
          <cell r="I648">
            <v>39256</v>
          </cell>
        </row>
        <row r="649">
          <cell r="A649" t="str">
            <v>2100</v>
          </cell>
          <cell r="I649">
            <v>39256</v>
          </cell>
        </row>
        <row r="650">
          <cell r="A650" t="str">
            <v>2100</v>
          </cell>
          <cell r="I650">
            <v>39248</v>
          </cell>
        </row>
        <row r="651">
          <cell r="A651" t="str">
            <v>2100</v>
          </cell>
          <cell r="I651">
            <v>39253</v>
          </cell>
        </row>
        <row r="652">
          <cell r="A652" t="str">
            <v>2100</v>
          </cell>
          <cell r="I652">
            <v>39253</v>
          </cell>
        </row>
        <row r="653">
          <cell r="A653" t="str">
            <v>2100</v>
          </cell>
          <cell r="I653">
            <v>39259</v>
          </cell>
        </row>
        <row r="654">
          <cell r="A654" t="str">
            <v>2100</v>
          </cell>
          <cell r="I654">
            <v>39258</v>
          </cell>
        </row>
        <row r="655">
          <cell r="A655" t="str">
            <v>2100</v>
          </cell>
          <cell r="I655">
            <v>39258</v>
          </cell>
        </row>
        <row r="656">
          <cell r="A656" t="str">
            <v>2100</v>
          </cell>
          <cell r="I656">
            <v>39255</v>
          </cell>
        </row>
        <row r="657">
          <cell r="A657" t="str">
            <v>2100</v>
          </cell>
          <cell r="I657">
            <v>39260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ver"/>
      <sheetName val="Sheet1"/>
      <sheetName val="Member"/>
      <sheetName val="Sum-wing"/>
      <sheetName val="P &amp; L-Dec-03"/>
      <sheetName val="Summary"/>
      <sheetName val="Sum-Bldg"/>
      <sheetName val="VPride"/>
      <sheetName val="Vleela"/>
      <sheetName val="Vsagar"/>
      <sheetName val="VGalaxy"/>
      <sheetName val="Vmarvel"/>
      <sheetName val="VOscar"/>
      <sheetName val="Milestone"/>
      <sheetName val="Aishwarya"/>
      <sheetName val="VGarden"/>
      <sheetName val="Prabhade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BUILDING</v>
          </cell>
          <cell r="B1" t="str">
            <v>BKDT</v>
          </cell>
          <cell r="C1" t="str">
            <v>ALLDT</v>
          </cell>
          <cell r="D1" t="str">
            <v>AGNO</v>
          </cell>
          <cell r="E1" t="str">
            <v>NAME</v>
          </cell>
          <cell r="F1" t="str">
            <v>PJCD</v>
          </cell>
          <cell r="G1" t="str">
            <v>BLCD</v>
          </cell>
          <cell r="H1" t="str">
            <v>WING</v>
          </cell>
          <cell r="I1" t="str">
            <v>FLTNO</v>
          </cell>
          <cell r="J1" t="str">
            <v>AREA</v>
          </cell>
          <cell r="K1" t="str">
            <v>RATE</v>
          </cell>
          <cell r="L1" t="str">
            <v>DEBIT</v>
          </cell>
          <cell r="M1" t="str">
            <v>CREDIT</v>
          </cell>
          <cell r="N1" t="str">
            <v>BAL</v>
          </cell>
          <cell r="O1" t="str">
            <v>OTHER_CHGS</v>
          </cell>
        </row>
        <row r="2">
          <cell r="A2" t="str">
            <v>Dhanlaxmi Shop</v>
          </cell>
          <cell r="B2">
            <v>37482</v>
          </cell>
          <cell r="D2">
            <v>13812</v>
          </cell>
          <cell r="E2" t="str">
            <v>MRS. REKHA G. THAKKAR</v>
          </cell>
          <cell r="F2" t="str">
            <v>004</v>
          </cell>
          <cell r="G2" t="str">
            <v>553</v>
          </cell>
          <cell r="I2" t="str">
            <v>001</v>
          </cell>
          <cell r="J2">
            <v>300</v>
          </cell>
          <cell r="K2">
            <v>1500</v>
          </cell>
          <cell r="L2">
            <v>450000</v>
          </cell>
          <cell r="M2">
            <v>458750</v>
          </cell>
          <cell r="N2">
            <v>-8750</v>
          </cell>
          <cell r="O2">
            <v>16750</v>
          </cell>
        </row>
        <row r="3">
          <cell r="A3" t="str">
            <v>Dhanlaxmi Shop</v>
          </cell>
          <cell r="B3">
            <v>36694</v>
          </cell>
          <cell r="C3">
            <v>36694</v>
          </cell>
          <cell r="D3">
            <v>9059</v>
          </cell>
          <cell r="E3" t="str">
            <v>MR. KHETARAM VELAJI BHATI</v>
          </cell>
          <cell r="F3" t="str">
            <v>004</v>
          </cell>
          <cell r="G3" t="str">
            <v>553</v>
          </cell>
          <cell r="I3" t="str">
            <v>002</v>
          </cell>
          <cell r="J3">
            <v>240</v>
          </cell>
          <cell r="K3">
            <v>1400</v>
          </cell>
          <cell r="L3">
            <v>336000</v>
          </cell>
          <cell r="M3">
            <v>336000</v>
          </cell>
          <cell r="N3">
            <v>0</v>
          </cell>
          <cell r="O3">
            <v>15370</v>
          </cell>
        </row>
        <row r="4">
          <cell r="A4" t="str">
            <v>Dhanlaxmi Shop</v>
          </cell>
          <cell r="B4">
            <v>35752</v>
          </cell>
          <cell r="C4">
            <v>35758</v>
          </cell>
          <cell r="D4">
            <v>4579</v>
          </cell>
          <cell r="E4" t="str">
            <v>MRS. CHANDA GHISULAL CHOUHAN</v>
          </cell>
          <cell r="F4" t="str">
            <v>004</v>
          </cell>
          <cell r="G4" t="str">
            <v>553</v>
          </cell>
          <cell r="I4" t="str">
            <v>003</v>
          </cell>
          <cell r="J4">
            <v>280</v>
          </cell>
          <cell r="K4">
            <v>1400</v>
          </cell>
          <cell r="L4">
            <v>392000</v>
          </cell>
          <cell r="M4">
            <v>392000</v>
          </cell>
          <cell r="N4">
            <v>0</v>
          </cell>
          <cell r="O4">
            <v>16290</v>
          </cell>
        </row>
        <row r="5">
          <cell r="A5" t="str">
            <v>Dhanlaxmi Shop</v>
          </cell>
          <cell r="B5">
            <v>35675</v>
          </cell>
          <cell r="C5">
            <v>35694</v>
          </cell>
          <cell r="D5">
            <v>4210</v>
          </cell>
          <cell r="E5" t="str">
            <v>MRS. DIPIKA ARUN JOSHI.</v>
          </cell>
          <cell r="F5" t="str">
            <v>004</v>
          </cell>
          <cell r="G5" t="str">
            <v>553</v>
          </cell>
          <cell r="I5" t="str">
            <v>004</v>
          </cell>
          <cell r="J5">
            <v>170</v>
          </cell>
          <cell r="K5">
            <v>1400</v>
          </cell>
          <cell r="L5">
            <v>238000</v>
          </cell>
          <cell r="M5">
            <v>238000</v>
          </cell>
          <cell r="N5">
            <v>0</v>
          </cell>
          <cell r="O5">
            <v>0</v>
          </cell>
        </row>
        <row r="6">
          <cell r="A6" t="str">
            <v>Dhanlaxmi Shop</v>
          </cell>
          <cell r="B6">
            <v>37356</v>
          </cell>
          <cell r="D6">
            <v>12933</v>
          </cell>
          <cell r="E6" t="str">
            <v>MRS. SUPRIYA M. KHANNA</v>
          </cell>
          <cell r="F6" t="str">
            <v>004</v>
          </cell>
          <cell r="G6" t="str">
            <v>553</v>
          </cell>
          <cell r="I6" t="str">
            <v>005</v>
          </cell>
          <cell r="J6">
            <v>200</v>
          </cell>
          <cell r="K6">
            <v>1400</v>
          </cell>
          <cell r="L6">
            <v>280000</v>
          </cell>
          <cell r="M6">
            <v>280000</v>
          </cell>
          <cell r="N6">
            <v>0</v>
          </cell>
          <cell r="O6">
            <v>14450</v>
          </cell>
        </row>
        <row r="7">
          <cell r="A7" t="str">
            <v>Dhanlaxmi Shop</v>
          </cell>
          <cell r="C7">
            <v>36563</v>
          </cell>
          <cell r="D7">
            <v>8105</v>
          </cell>
          <cell r="E7" t="str">
            <v>MR. MOHANPRAKASH KANARAMJI CHOUDHARY</v>
          </cell>
          <cell r="F7" t="str">
            <v>004</v>
          </cell>
          <cell r="G7" t="str">
            <v>553</v>
          </cell>
          <cell r="I7" t="str">
            <v>006</v>
          </cell>
          <cell r="J7">
            <v>380</v>
          </cell>
          <cell r="K7">
            <v>1400</v>
          </cell>
          <cell r="L7">
            <v>532000</v>
          </cell>
          <cell r="M7">
            <v>532000</v>
          </cell>
          <cell r="N7">
            <v>0</v>
          </cell>
          <cell r="O7">
            <v>18590</v>
          </cell>
        </row>
        <row r="8">
          <cell r="A8" t="str">
            <v>Dhanlaxmi Shop</v>
          </cell>
          <cell r="B8">
            <v>35682</v>
          </cell>
          <cell r="C8">
            <v>35711</v>
          </cell>
          <cell r="D8">
            <v>4213</v>
          </cell>
          <cell r="E8" t="str">
            <v>MR. NANKU KUBER YADAV.</v>
          </cell>
          <cell r="F8" t="str">
            <v>004</v>
          </cell>
          <cell r="G8" t="str">
            <v>553</v>
          </cell>
          <cell r="I8" t="str">
            <v>007</v>
          </cell>
          <cell r="J8">
            <v>160</v>
          </cell>
          <cell r="K8">
            <v>1400</v>
          </cell>
          <cell r="L8">
            <v>224000</v>
          </cell>
          <cell r="M8">
            <v>224000</v>
          </cell>
          <cell r="N8">
            <v>0</v>
          </cell>
          <cell r="O8">
            <v>13030</v>
          </cell>
        </row>
        <row r="9">
          <cell r="A9" t="str">
            <v>Dhanlaxmi Shop</v>
          </cell>
          <cell r="B9">
            <v>35682</v>
          </cell>
          <cell r="C9">
            <v>35744</v>
          </cell>
          <cell r="D9">
            <v>4214</v>
          </cell>
          <cell r="E9" t="str">
            <v>MR. BHARAT A.DHABALIA.</v>
          </cell>
          <cell r="F9" t="str">
            <v>004</v>
          </cell>
          <cell r="G9" t="str">
            <v>553</v>
          </cell>
          <cell r="I9" t="str">
            <v>008</v>
          </cell>
          <cell r="J9">
            <v>250</v>
          </cell>
          <cell r="K9">
            <v>1400</v>
          </cell>
          <cell r="L9">
            <v>350000</v>
          </cell>
          <cell r="M9">
            <v>350000</v>
          </cell>
          <cell r="N9">
            <v>0</v>
          </cell>
          <cell r="O9">
            <v>20600</v>
          </cell>
        </row>
        <row r="10">
          <cell r="A10" t="str">
            <v>Dhanlaxmi Shop</v>
          </cell>
          <cell r="B10">
            <v>35945</v>
          </cell>
          <cell r="C10">
            <v>35928</v>
          </cell>
          <cell r="D10">
            <v>4879</v>
          </cell>
          <cell r="E10" t="str">
            <v>MRS. MEERADEVI PUNARAM SUTHAR</v>
          </cell>
          <cell r="F10" t="str">
            <v>004</v>
          </cell>
          <cell r="G10" t="str">
            <v>553</v>
          </cell>
          <cell r="I10" t="str">
            <v>009</v>
          </cell>
          <cell r="J10">
            <v>135</v>
          </cell>
          <cell r="K10">
            <v>1400</v>
          </cell>
          <cell r="L10">
            <v>189000</v>
          </cell>
          <cell r="M10">
            <v>189000</v>
          </cell>
          <cell r="N10">
            <v>0</v>
          </cell>
          <cell r="O10">
            <v>12955</v>
          </cell>
        </row>
        <row r="11">
          <cell r="A11" t="str">
            <v>Dhanlaxmi Shop</v>
          </cell>
          <cell r="B11">
            <v>35675</v>
          </cell>
          <cell r="D11">
            <v>4216</v>
          </cell>
          <cell r="E11" t="str">
            <v>SHARDA CONPRO MKTG. PVT. LTD.</v>
          </cell>
          <cell r="F11" t="str">
            <v>004</v>
          </cell>
          <cell r="G11" t="str">
            <v>553</v>
          </cell>
          <cell r="I11" t="str">
            <v>010</v>
          </cell>
          <cell r="J11">
            <v>400</v>
          </cell>
          <cell r="K11">
            <v>1400</v>
          </cell>
          <cell r="L11">
            <v>560000</v>
          </cell>
          <cell r="M11">
            <v>260000</v>
          </cell>
          <cell r="N11">
            <v>300000</v>
          </cell>
          <cell r="O11">
            <v>0</v>
          </cell>
        </row>
        <row r="12">
          <cell r="A12" t="str">
            <v>Dhanlaxmi Shop</v>
          </cell>
          <cell r="B12">
            <v>35675</v>
          </cell>
          <cell r="D12">
            <v>4217</v>
          </cell>
          <cell r="E12" t="str">
            <v>SHARDA CONPRO MKTG. PVT. LTD.</v>
          </cell>
          <cell r="F12" t="str">
            <v>004</v>
          </cell>
          <cell r="G12" t="str">
            <v>553</v>
          </cell>
          <cell r="I12" t="str">
            <v>011</v>
          </cell>
          <cell r="J12">
            <v>265</v>
          </cell>
          <cell r="K12">
            <v>1400</v>
          </cell>
          <cell r="L12">
            <v>371000</v>
          </cell>
          <cell r="M12">
            <v>371000</v>
          </cell>
          <cell r="N12">
            <v>0</v>
          </cell>
          <cell r="O12">
            <v>0</v>
          </cell>
        </row>
        <row r="13">
          <cell r="A13" t="str">
            <v>Dhanlaxmi Shop</v>
          </cell>
          <cell r="B13">
            <v>35675</v>
          </cell>
          <cell r="D13">
            <v>4218</v>
          </cell>
          <cell r="E13" t="str">
            <v>SHARDA CONPRO MKTG. PVT. LTD.</v>
          </cell>
          <cell r="F13" t="str">
            <v>004</v>
          </cell>
          <cell r="G13" t="str">
            <v>553</v>
          </cell>
          <cell r="I13" t="str">
            <v>012</v>
          </cell>
          <cell r="J13">
            <v>166</v>
          </cell>
          <cell r="K13">
            <v>1400</v>
          </cell>
          <cell r="L13">
            <v>232400</v>
          </cell>
          <cell r="M13">
            <v>232400</v>
          </cell>
          <cell r="N13">
            <v>0</v>
          </cell>
          <cell r="O13">
            <v>0</v>
          </cell>
        </row>
        <row r="14">
          <cell r="A14" t="str">
            <v>Dhanlaxmi Shop</v>
          </cell>
          <cell r="B14">
            <v>35675</v>
          </cell>
          <cell r="D14">
            <v>4219</v>
          </cell>
          <cell r="E14" t="str">
            <v>SHARDA CONPRO MKTG. PVT. LTD.</v>
          </cell>
          <cell r="F14" t="str">
            <v>004</v>
          </cell>
          <cell r="G14" t="str">
            <v>553</v>
          </cell>
          <cell r="I14" t="str">
            <v>013</v>
          </cell>
          <cell r="J14">
            <v>166</v>
          </cell>
          <cell r="K14">
            <v>1400</v>
          </cell>
          <cell r="L14">
            <v>232400</v>
          </cell>
          <cell r="M14">
            <v>232400</v>
          </cell>
          <cell r="N14">
            <v>0</v>
          </cell>
          <cell r="O14">
            <v>0</v>
          </cell>
        </row>
        <row r="15">
          <cell r="A15" t="str">
            <v>Dhanlaxmi Shop</v>
          </cell>
          <cell r="B15">
            <v>35675</v>
          </cell>
          <cell r="D15">
            <v>4220</v>
          </cell>
          <cell r="E15" t="str">
            <v>SHARDA CONPRO MKTG. PVT. LTD.</v>
          </cell>
          <cell r="F15" t="str">
            <v>004</v>
          </cell>
          <cell r="G15" t="str">
            <v>553</v>
          </cell>
          <cell r="I15" t="str">
            <v>014</v>
          </cell>
          <cell r="J15">
            <v>200</v>
          </cell>
          <cell r="K15">
            <v>1400</v>
          </cell>
          <cell r="L15">
            <v>280000</v>
          </cell>
          <cell r="M15">
            <v>280000</v>
          </cell>
          <cell r="N15">
            <v>0</v>
          </cell>
          <cell r="O15">
            <v>0</v>
          </cell>
        </row>
        <row r="16">
          <cell r="A16" t="str">
            <v>Dhanlaxmi Shop</v>
          </cell>
          <cell r="B16">
            <v>35675</v>
          </cell>
          <cell r="D16">
            <v>4221</v>
          </cell>
          <cell r="E16" t="str">
            <v>SHARDA CONPRO MKTG. PVT. LTD.</v>
          </cell>
          <cell r="F16" t="str">
            <v>004</v>
          </cell>
          <cell r="G16" t="str">
            <v>553</v>
          </cell>
          <cell r="I16" t="str">
            <v>015</v>
          </cell>
          <cell r="J16">
            <v>265</v>
          </cell>
          <cell r="K16">
            <v>1400</v>
          </cell>
          <cell r="L16">
            <v>371000</v>
          </cell>
          <cell r="M16">
            <v>471000</v>
          </cell>
          <cell r="N16">
            <v>-100000</v>
          </cell>
          <cell r="O16">
            <v>0</v>
          </cell>
        </row>
        <row r="17">
          <cell r="A17" t="str">
            <v>Dhanlaxmi Shop</v>
          </cell>
          <cell r="B17">
            <v>35718</v>
          </cell>
          <cell r="C17">
            <v>35777</v>
          </cell>
          <cell r="D17">
            <v>4541</v>
          </cell>
          <cell r="E17" t="str">
            <v>MR. ABRAHAM AVEERA</v>
          </cell>
          <cell r="F17" t="str">
            <v>004</v>
          </cell>
          <cell r="G17" t="str">
            <v>553</v>
          </cell>
          <cell r="I17" t="str">
            <v>016</v>
          </cell>
          <cell r="J17">
            <v>380</v>
          </cell>
          <cell r="K17">
            <v>1400</v>
          </cell>
          <cell r="L17">
            <v>532000</v>
          </cell>
          <cell r="M17">
            <v>532000</v>
          </cell>
          <cell r="N17">
            <v>0</v>
          </cell>
          <cell r="O17">
            <v>18590</v>
          </cell>
        </row>
        <row r="18">
          <cell r="A18" t="str">
            <v>Dhanlaxmi Shop</v>
          </cell>
          <cell r="B18">
            <v>35682</v>
          </cell>
          <cell r="C18">
            <v>35749</v>
          </cell>
          <cell r="D18">
            <v>4223</v>
          </cell>
          <cell r="E18" t="str">
            <v>MRS. ANJALI VIKAS SALVI</v>
          </cell>
          <cell r="F18" t="str">
            <v>004</v>
          </cell>
          <cell r="G18" t="str">
            <v>553</v>
          </cell>
          <cell r="I18" t="str">
            <v>017</v>
          </cell>
          <cell r="J18">
            <v>380</v>
          </cell>
          <cell r="K18">
            <v>1400</v>
          </cell>
          <cell r="L18">
            <v>532000</v>
          </cell>
          <cell r="M18">
            <v>532000</v>
          </cell>
          <cell r="N18">
            <v>0</v>
          </cell>
          <cell r="O18">
            <v>18590</v>
          </cell>
        </row>
        <row r="19">
          <cell r="A19" t="str">
            <v>Dhanlaxmi Shop</v>
          </cell>
          <cell r="B19">
            <v>35676</v>
          </cell>
          <cell r="C19">
            <v>35714</v>
          </cell>
          <cell r="D19">
            <v>4224</v>
          </cell>
          <cell r="E19" t="str">
            <v>MR. DILIP PUNDLIK WAYKUL</v>
          </cell>
          <cell r="F19" t="str">
            <v>004</v>
          </cell>
          <cell r="G19" t="str">
            <v>553</v>
          </cell>
          <cell r="I19" t="str">
            <v>018</v>
          </cell>
          <cell r="J19">
            <v>200</v>
          </cell>
          <cell r="K19">
            <v>1400</v>
          </cell>
          <cell r="L19">
            <v>280000</v>
          </cell>
          <cell r="M19">
            <v>280000</v>
          </cell>
          <cell r="N19">
            <v>0</v>
          </cell>
          <cell r="O19">
            <v>14450</v>
          </cell>
        </row>
        <row r="20">
          <cell r="A20" t="str">
            <v>Dhanlaxmi Shop</v>
          </cell>
          <cell r="B20">
            <v>35727</v>
          </cell>
          <cell r="C20">
            <v>35727</v>
          </cell>
          <cell r="D20">
            <v>4544</v>
          </cell>
          <cell r="E20" t="str">
            <v>MR. DATTATRAY NAMDEO KADAV</v>
          </cell>
          <cell r="F20" t="str">
            <v>004</v>
          </cell>
          <cell r="G20" t="str">
            <v>553</v>
          </cell>
          <cell r="I20" t="str">
            <v>019</v>
          </cell>
          <cell r="J20">
            <v>170</v>
          </cell>
          <cell r="K20">
            <v>1400</v>
          </cell>
          <cell r="L20">
            <v>238000</v>
          </cell>
          <cell r="M20">
            <v>238000</v>
          </cell>
          <cell r="N20">
            <v>0</v>
          </cell>
          <cell r="O20">
            <v>13760</v>
          </cell>
        </row>
        <row r="21">
          <cell r="A21" t="str">
            <v>Dhanlaxmi Shop</v>
          </cell>
          <cell r="B21">
            <v>37159</v>
          </cell>
          <cell r="D21">
            <v>11796</v>
          </cell>
          <cell r="E21" t="str">
            <v>MR. SHAMJI DOSA PATEL</v>
          </cell>
          <cell r="F21" t="str">
            <v>004</v>
          </cell>
          <cell r="G21" t="str">
            <v>553</v>
          </cell>
          <cell r="I21" t="str">
            <v>020</v>
          </cell>
          <cell r="J21">
            <v>280</v>
          </cell>
          <cell r="K21">
            <v>1400</v>
          </cell>
          <cell r="L21">
            <v>392000</v>
          </cell>
          <cell r="M21">
            <v>392000</v>
          </cell>
          <cell r="N21">
            <v>0</v>
          </cell>
          <cell r="O21">
            <v>16290</v>
          </cell>
        </row>
        <row r="22">
          <cell r="A22" t="str">
            <v>Dhanlaxmi Shop</v>
          </cell>
          <cell r="B22">
            <v>35682</v>
          </cell>
          <cell r="C22">
            <v>35723</v>
          </cell>
          <cell r="D22">
            <v>4227</v>
          </cell>
          <cell r="E22" t="str">
            <v>MRS. SUVARNA SURESH REDEKAR</v>
          </cell>
          <cell r="F22" t="str">
            <v>004</v>
          </cell>
          <cell r="G22" t="str">
            <v>553</v>
          </cell>
          <cell r="I22" t="str">
            <v>021</v>
          </cell>
          <cell r="J22">
            <v>240</v>
          </cell>
          <cell r="K22">
            <v>1400</v>
          </cell>
          <cell r="L22">
            <v>336000</v>
          </cell>
          <cell r="M22">
            <v>336000</v>
          </cell>
          <cell r="N22">
            <v>0</v>
          </cell>
          <cell r="O22">
            <v>15370</v>
          </cell>
        </row>
        <row r="23">
          <cell r="A23" t="str">
            <v>Dhanlaxmi Shop</v>
          </cell>
          <cell r="B23">
            <v>37254</v>
          </cell>
          <cell r="D23">
            <v>12271</v>
          </cell>
          <cell r="E23" t="str">
            <v>MR. KANJEE NANJEE RAVARIA</v>
          </cell>
          <cell r="F23" t="str">
            <v>004</v>
          </cell>
          <cell r="G23" t="str">
            <v>553</v>
          </cell>
          <cell r="I23" t="str">
            <v>022</v>
          </cell>
          <cell r="J23">
            <v>230</v>
          </cell>
          <cell r="K23">
            <v>1400</v>
          </cell>
          <cell r="L23">
            <v>322000</v>
          </cell>
          <cell r="M23">
            <v>322000</v>
          </cell>
          <cell r="N23">
            <v>0</v>
          </cell>
          <cell r="O23">
            <v>15140</v>
          </cell>
        </row>
        <row r="24">
          <cell r="A24" t="str">
            <v>Dhanlaxmi Shop</v>
          </cell>
          <cell r="B24">
            <v>35675</v>
          </cell>
          <cell r="C24">
            <v>35694</v>
          </cell>
          <cell r="D24">
            <v>4229</v>
          </cell>
          <cell r="E24" t="str">
            <v>MR.BHARAT KUMAR CHOTTALAL.SHAH.</v>
          </cell>
          <cell r="F24" t="str">
            <v>004</v>
          </cell>
          <cell r="G24" t="str">
            <v>553</v>
          </cell>
          <cell r="I24" t="str">
            <v>023</v>
          </cell>
          <cell r="J24">
            <v>140</v>
          </cell>
          <cell r="K24">
            <v>1400</v>
          </cell>
          <cell r="L24">
            <v>196000</v>
          </cell>
          <cell r="M24">
            <v>196000</v>
          </cell>
          <cell r="N24">
            <v>0</v>
          </cell>
          <cell r="O24">
            <v>0</v>
          </cell>
        </row>
        <row r="25">
          <cell r="A25" t="str">
            <v>Dhanlaxmi Shop</v>
          </cell>
          <cell r="B25">
            <v>36127</v>
          </cell>
          <cell r="C25">
            <v>36127</v>
          </cell>
          <cell r="D25">
            <v>5153</v>
          </cell>
          <cell r="E25" t="str">
            <v>MR. RAMDAROGA PANDEY</v>
          </cell>
          <cell r="F25" t="str">
            <v>004</v>
          </cell>
          <cell r="G25" t="str">
            <v>553</v>
          </cell>
          <cell r="I25" t="str">
            <v>025</v>
          </cell>
          <cell r="J25">
            <v>260</v>
          </cell>
          <cell r="K25">
            <v>1400</v>
          </cell>
          <cell r="L25">
            <v>364000</v>
          </cell>
          <cell r="M25">
            <v>364000</v>
          </cell>
          <cell r="N25">
            <v>0</v>
          </cell>
          <cell r="O25">
            <v>15830</v>
          </cell>
        </row>
        <row r="26">
          <cell r="A26" t="str">
            <v>Dhanlaxmi Shop</v>
          </cell>
          <cell r="B26">
            <v>35772</v>
          </cell>
          <cell r="C26">
            <v>35771</v>
          </cell>
          <cell r="D26">
            <v>4696</v>
          </cell>
          <cell r="E26" t="str">
            <v>MR. KRISHNAKUMAR GOPALJI GAJRA</v>
          </cell>
          <cell r="F26" t="str">
            <v>004</v>
          </cell>
          <cell r="G26" t="str">
            <v>553</v>
          </cell>
          <cell r="I26" t="str">
            <v>026</v>
          </cell>
          <cell r="J26">
            <v>135</v>
          </cell>
          <cell r="K26">
            <v>1400</v>
          </cell>
          <cell r="L26">
            <v>189000</v>
          </cell>
          <cell r="M26">
            <v>189000</v>
          </cell>
          <cell r="N26">
            <v>0</v>
          </cell>
          <cell r="O26">
            <v>12955</v>
          </cell>
        </row>
        <row r="27">
          <cell r="A27" t="str">
            <v>Dhanlaxmi Shop</v>
          </cell>
          <cell r="B27">
            <v>36127</v>
          </cell>
          <cell r="C27">
            <v>36127</v>
          </cell>
          <cell r="D27">
            <v>5154</v>
          </cell>
          <cell r="E27" t="str">
            <v>MR. VIRESHWAR SINGH</v>
          </cell>
          <cell r="F27" t="str">
            <v>004</v>
          </cell>
          <cell r="G27" t="str">
            <v>553</v>
          </cell>
          <cell r="I27" t="str">
            <v>027</v>
          </cell>
          <cell r="J27">
            <v>250</v>
          </cell>
          <cell r="K27">
            <v>1400</v>
          </cell>
          <cell r="L27">
            <v>350000</v>
          </cell>
          <cell r="M27">
            <v>350000</v>
          </cell>
          <cell r="N27">
            <v>0</v>
          </cell>
          <cell r="O27">
            <v>15600</v>
          </cell>
        </row>
        <row r="28">
          <cell r="A28" t="str">
            <v>Dhanlaxmi Shop</v>
          </cell>
          <cell r="B28">
            <v>37641</v>
          </cell>
          <cell r="D28">
            <v>15187</v>
          </cell>
          <cell r="E28" t="str">
            <v>MR. RUPARAM MAGAJI JATH</v>
          </cell>
          <cell r="F28" t="str">
            <v>004</v>
          </cell>
          <cell r="G28" t="str">
            <v>553</v>
          </cell>
          <cell r="I28" t="str">
            <v>028</v>
          </cell>
          <cell r="J28">
            <v>160</v>
          </cell>
          <cell r="K28">
            <v>1400</v>
          </cell>
          <cell r="L28">
            <v>224000</v>
          </cell>
          <cell r="M28">
            <v>224000</v>
          </cell>
          <cell r="N28">
            <v>0</v>
          </cell>
          <cell r="O28">
            <v>13530</v>
          </cell>
        </row>
        <row r="29">
          <cell r="A29" t="str">
            <v>Dhanlaxmi Shop</v>
          </cell>
          <cell r="B29">
            <v>35675</v>
          </cell>
          <cell r="C29">
            <v>35805</v>
          </cell>
          <cell r="D29">
            <v>4235</v>
          </cell>
          <cell r="E29" t="str">
            <v>MRS. RASHMIBEN PITHADIA</v>
          </cell>
          <cell r="F29" t="str">
            <v>004</v>
          </cell>
          <cell r="G29" t="str">
            <v>553</v>
          </cell>
          <cell r="H29" t="str">
            <v>K</v>
          </cell>
          <cell r="I29" t="str">
            <v>029 K</v>
          </cell>
          <cell r="J29">
            <v>90</v>
          </cell>
          <cell r="K29">
            <v>1400</v>
          </cell>
          <cell r="L29">
            <v>126000</v>
          </cell>
          <cell r="M29">
            <v>54600</v>
          </cell>
          <cell r="N29">
            <v>71400</v>
          </cell>
          <cell r="O29">
            <v>0</v>
          </cell>
        </row>
        <row r="30">
          <cell r="A30" t="str">
            <v>Dhanlaxmi Shop</v>
          </cell>
          <cell r="B30">
            <v>35675</v>
          </cell>
          <cell r="C30">
            <v>35694</v>
          </cell>
          <cell r="D30">
            <v>4237</v>
          </cell>
          <cell r="E30" t="str">
            <v>MR.VINODKUMAR KESHAVLAL PITHADIA.</v>
          </cell>
          <cell r="F30" t="str">
            <v>004</v>
          </cell>
          <cell r="G30" t="str">
            <v>553</v>
          </cell>
          <cell r="H30" t="str">
            <v>K</v>
          </cell>
          <cell r="I30" t="str">
            <v>031 K</v>
          </cell>
          <cell r="J30">
            <v>90</v>
          </cell>
          <cell r="K30">
            <v>1400</v>
          </cell>
          <cell r="L30">
            <v>126000</v>
          </cell>
          <cell r="M30">
            <v>60600</v>
          </cell>
          <cell r="N30">
            <v>65400</v>
          </cell>
          <cell r="O30">
            <v>0</v>
          </cell>
        </row>
        <row r="31">
          <cell r="G31" t="str">
            <v>553 Total</v>
          </cell>
          <cell r="I31">
            <v>29</v>
          </cell>
          <cell r="J31">
            <v>6582</v>
          </cell>
          <cell r="K31">
            <v>1404.5578851412945</v>
          </cell>
          <cell r="L31">
            <v>9244800</v>
          </cell>
          <cell r="M31">
            <v>8916750</v>
          </cell>
          <cell r="N31">
            <v>328050</v>
          </cell>
          <cell r="O31">
            <v>298140</v>
          </cell>
        </row>
        <row r="32">
          <cell r="A32" t="str">
            <v>Dhanlaxmi</v>
          </cell>
          <cell r="B32">
            <v>37340</v>
          </cell>
          <cell r="D32">
            <v>12900</v>
          </cell>
          <cell r="E32" t="str">
            <v>MR. MANOJ GOVIND GHOLAP</v>
          </cell>
          <cell r="F32" t="str">
            <v>004</v>
          </cell>
          <cell r="G32" t="str">
            <v>554</v>
          </cell>
          <cell r="H32" t="str">
            <v>A</v>
          </cell>
          <cell r="I32" t="str">
            <v>101 A</v>
          </cell>
          <cell r="J32">
            <v>885</v>
          </cell>
          <cell r="K32">
            <v>1125</v>
          </cell>
          <cell r="L32">
            <v>995625</v>
          </cell>
          <cell r="M32">
            <v>995625</v>
          </cell>
          <cell r="N32">
            <v>0</v>
          </cell>
          <cell r="O32">
            <v>30205</v>
          </cell>
        </row>
        <row r="33">
          <cell r="A33" t="str">
            <v>Dhanlaxmi</v>
          </cell>
          <cell r="B33">
            <v>36877</v>
          </cell>
          <cell r="D33">
            <v>10310</v>
          </cell>
          <cell r="E33" t="str">
            <v>MRS. URMILA L. TANNA</v>
          </cell>
          <cell r="F33" t="str">
            <v>004</v>
          </cell>
          <cell r="G33" t="str">
            <v>554</v>
          </cell>
          <cell r="H33" t="str">
            <v>A</v>
          </cell>
          <cell r="I33" t="str">
            <v>102 A</v>
          </cell>
          <cell r="J33">
            <v>710</v>
          </cell>
          <cell r="K33">
            <v>1000</v>
          </cell>
          <cell r="L33">
            <v>710000</v>
          </cell>
          <cell r="M33">
            <v>710000</v>
          </cell>
          <cell r="N33">
            <v>0</v>
          </cell>
          <cell r="O33">
            <v>26180</v>
          </cell>
        </row>
        <row r="34">
          <cell r="A34" t="str">
            <v>Dhanlaxmi</v>
          </cell>
          <cell r="B34">
            <v>37192</v>
          </cell>
          <cell r="D34">
            <v>11769</v>
          </cell>
          <cell r="E34" t="str">
            <v>MR. V. GOVINDAN KUTTY NAIR</v>
          </cell>
          <cell r="F34" t="str">
            <v>004</v>
          </cell>
          <cell r="G34" t="str">
            <v>554</v>
          </cell>
          <cell r="H34" t="str">
            <v>A</v>
          </cell>
          <cell r="I34" t="str">
            <v>201 A</v>
          </cell>
          <cell r="J34">
            <v>885</v>
          </cell>
          <cell r="K34">
            <v>900</v>
          </cell>
          <cell r="L34">
            <v>796500</v>
          </cell>
          <cell r="M34">
            <v>796500</v>
          </cell>
          <cell r="N34">
            <v>0</v>
          </cell>
          <cell r="O34">
            <v>30205</v>
          </cell>
        </row>
        <row r="35">
          <cell r="A35" t="str">
            <v>Dhanlaxmi</v>
          </cell>
          <cell r="B35">
            <v>37234</v>
          </cell>
          <cell r="D35">
            <v>10312</v>
          </cell>
          <cell r="E35" t="str">
            <v>MR. BINAY  KUMAR  SINHA</v>
          </cell>
          <cell r="F35" t="str">
            <v>004</v>
          </cell>
          <cell r="G35" t="str">
            <v>554</v>
          </cell>
          <cell r="H35" t="str">
            <v>A</v>
          </cell>
          <cell r="I35" t="str">
            <v>202 A</v>
          </cell>
          <cell r="J35">
            <v>710</v>
          </cell>
          <cell r="K35">
            <v>850</v>
          </cell>
          <cell r="L35">
            <v>603500</v>
          </cell>
          <cell r="M35">
            <v>603500</v>
          </cell>
          <cell r="N35">
            <v>0</v>
          </cell>
          <cell r="O35">
            <v>26180</v>
          </cell>
        </row>
        <row r="36">
          <cell r="A36" t="str">
            <v>Dhanlaxmi</v>
          </cell>
          <cell r="B36">
            <v>37901</v>
          </cell>
          <cell r="D36">
            <v>15858</v>
          </cell>
          <cell r="E36" t="str">
            <v>MR. J. D. DOBHAL</v>
          </cell>
          <cell r="F36" t="str">
            <v>004</v>
          </cell>
          <cell r="G36" t="str">
            <v>554</v>
          </cell>
          <cell r="H36" t="str">
            <v>A</v>
          </cell>
          <cell r="I36" t="str">
            <v>301 A</v>
          </cell>
          <cell r="J36">
            <v>885</v>
          </cell>
          <cell r="K36">
            <v>1125</v>
          </cell>
          <cell r="L36">
            <v>995625</v>
          </cell>
          <cell r="M36">
            <v>201000</v>
          </cell>
          <cell r="N36">
            <v>794625</v>
          </cell>
          <cell r="O36">
            <v>0</v>
          </cell>
        </row>
        <row r="37">
          <cell r="A37" t="str">
            <v>Dhanlaxmi</v>
          </cell>
          <cell r="B37">
            <v>37136</v>
          </cell>
          <cell r="D37">
            <v>10314</v>
          </cell>
          <cell r="E37" t="str">
            <v>MR. N. K. MOHANAN PILLAI</v>
          </cell>
          <cell r="F37" t="str">
            <v>004</v>
          </cell>
          <cell r="G37" t="str">
            <v>554</v>
          </cell>
          <cell r="H37" t="str">
            <v>A</v>
          </cell>
          <cell r="I37" t="str">
            <v>302 A</v>
          </cell>
          <cell r="J37">
            <v>710</v>
          </cell>
          <cell r="K37">
            <v>1100</v>
          </cell>
          <cell r="L37">
            <v>781000</v>
          </cell>
          <cell r="M37">
            <v>781000</v>
          </cell>
          <cell r="N37">
            <v>0</v>
          </cell>
          <cell r="O37">
            <v>25680</v>
          </cell>
        </row>
        <row r="38">
          <cell r="G38" t="str">
            <v>554 Total</v>
          </cell>
          <cell r="I38">
            <v>6</v>
          </cell>
          <cell r="J38">
            <v>4785</v>
          </cell>
          <cell r="K38">
            <v>1020.3239289446186</v>
          </cell>
          <cell r="L38">
            <v>4882250</v>
          </cell>
          <cell r="M38">
            <v>4087625</v>
          </cell>
          <cell r="N38">
            <v>794625</v>
          </cell>
          <cell r="O38">
            <v>138450</v>
          </cell>
        </row>
        <row r="39">
          <cell r="A39" t="str">
            <v>Dhanlaxmi</v>
          </cell>
          <cell r="B39">
            <v>36861</v>
          </cell>
          <cell r="D39">
            <v>10235</v>
          </cell>
          <cell r="E39" t="str">
            <v>MR. AJIT PANDIT</v>
          </cell>
          <cell r="F39" t="str">
            <v>004</v>
          </cell>
          <cell r="G39" t="str">
            <v>555</v>
          </cell>
          <cell r="H39" t="str">
            <v>B</v>
          </cell>
          <cell r="I39" t="str">
            <v>101 B</v>
          </cell>
          <cell r="J39">
            <v>650</v>
          </cell>
          <cell r="K39">
            <v>1001</v>
          </cell>
          <cell r="L39">
            <v>650650</v>
          </cell>
          <cell r="M39">
            <v>650650</v>
          </cell>
          <cell r="N39">
            <v>0</v>
          </cell>
          <cell r="O39">
            <v>23300</v>
          </cell>
        </row>
        <row r="40">
          <cell r="A40" t="str">
            <v>Dhanlaxmi</v>
          </cell>
          <cell r="B40">
            <v>37076</v>
          </cell>
          <cell r="D40">
            <v>10315</v>
          </cell>
          <cell r="E40" t="str">
            <v>MR. SOORAJ K. SHETTY</v>
          </cell>
          <cell r="F40" t="str">
            <v>004</v>
          </cell>
          <cell r="G40" t="str">
            <v>555</v>
          </cell>
          <cell r="H40" t="str">
            <v>B</v>
          </cell>
          <cell r="I40" t="str">
            <v>102 B</v>
          </cell>
          <cell r="J40">
            <v>835</v>
          </cell>
          <cell r="K40">
            <v>1000</v>
          </cell>
          <cell r="L40">
            <v>835000</v>
          </cell>
          <cell r="M40">
            <v>835000</v>
          </cell>
          <cell r="N40">
            <v>0</v>
          </cell>
          <cell r="O40">
            <v>30055</v>
          </cell>
        </row>
        <row r="41">
          <cell r="A41" t="str">
            <v>Dhanlaxmi</v>
          </cell>
          <cell r="C41">
            <v>36714</v>
          </cell>
          <cell r="D41">
            <v>9948</v>
          </cell>
          <cell r="E41" t="str">
            <v>MRS. LEENA M. SEJPAL</v>
          </cell>
          <cell r="F41" t="str">
            <v>004</v>
          </cell>
          <cell r="G41" t="str">
            <v>555</v>
          </cell>
          <cell r="H41" t="str">
            <v>B</v>
          </cell>
          <cell r="I41" t="str">
            <v>201 B</v>
          </cell>
          <cell r="J41">
            <v>650</v>
          </cell>
          <cell r="K41">
            <v>975</v>
          </cell>
          <cell r="L41">
            <v>633750</v>
          </cell>
          <cell r="M41">
            <v>633750</v>
          </cell>
          <cell r="N41">
            <v>0</v>
          </cell>
          <cell r="O41">
            <v>24800</v>
          </cell>
        </row>
        <row r="42">
          <cell r="A42" t="str">
            <v>Dhanlaxmi</v>
          </cell>
          <cell r="B42">
            <v>36884</v>
          </cell>
          <cell r="D42">
            <v>10316</v>
          </cell>
          <cell r="E42" t="str">
            <v>MRS. VIJAYA ANAND DEVADEKAR</v>
          </cell>
          <cell r="F42" t="str">
            <v>004</v>
          </cell>
          <cell r="G42" t="str">
            <v>555</v>
          </cell>
          <cell r="H42" t="str">
            <v>B</v>
          </cell>
          <cell r="I42" t="str">
            <v>202 B</v>
          </cell>
          <cell r="J42">
            <v>835</v>
          </cell>
          <cell r="K42">
            <v>1031</v>
          </cell>
          <cell r="L42">
            <v>860885</v>
          </cell>
          <cell r="M42">
            <v>860885</v>
          </cell>
          <cell r="N42">
            <v>0</v>
          </cell>
          <cell r="O42">
            <v>29055</v>
          </cell>
        </row>
        <row r="43">
          <cell r="A43" t="str">
            <v>Dhanlaxmi</v>
          </cell>
          <cell r="B43">
            <v>37508</v>
          </cell>
          <cell r="D43">
            <v>13767</v>
          </cell>
          <cell r="E43" t="str">
            <v>MR. RAMESH HARISHANDRA KANVINDE</v>
          </cell>
          <cell r="F43" t="str">
            <v>004</v>
          </cell>
          <cell r="G43" t="str">
            <v>555</v>
          </cell>
          <cell r="H43" t="str">
            <v>B</v>
          </cell>
          <cell r="I43" t="str">
            <v>301 B</v>
          </cell>
          <cell r="J43">
            <v>650</v>
          </cell>
          <cell r="K43">
            <v>1092.3076923076924</v>
          </cell>
          <cell r="L43">
            <v>710000</v>
          </cell>
          <cell r="M43">
            <v>710000</v>
          </cell>
          <cell r="N43">
            <v>0</v>
          </cell>
          <cell r="O43">
            <v>23300</v>
          </cell>
        </row>
        <row r="44">
          <cell r="A44" t="str">
            <v>Dhanlaxmi</v>
          </cell>
          <cell r="B44">
            <v>37863</v>
          </cell>
          <cell r="D44">
            <v>15560</v>
          </cell>
          <cell r="E44" t="str">
            <v>MR. BELLE RAMKRISHNA SHETTY</v>
          </cell>
          <cell r="F44" t="str">
            <v>004</v>
          </cell>
          <cell r="G44" t="str">
            <v>555</v>
          </cell>
          <cell r="H44" t="str">
            <v>B</v>
          </cell>
          <cell r="I44" t="str">
            <v>302 B</v>
          </cell>
          <cell r="J44">
            <v>835</v>
          </cell>
          <cell r="K44">
            <v>1125</v>
          </cell>
          <cell r="L44">
            <v>939375</v>
          </cell>
          <cell r="M44">
            <v>939375</v>
          </cell>
          <cell r="N44">
            <v>0</v>
          </cell>
          <cell r="O44">
            <v>29555</v>
          </cell>
        </row>
        <row r="45">
          <cell r="G45" t="str">
            <v>555 Total</v>
          </cell>
          <cell r="I45">
            <v>6</v>
          </cell>
          <cell r="J45">
            <v>4455</v>
          </cell>
          <cell r="K45">
            <v>1039.2053872053873</v>
          </cell>
          <cell r="L45">
            <v>4629660</v>
          </cell>
          <cell r="M45">
            <v>4629660</v>
          </cell>
          <cell r="N45">
            <v>0</v>
          </cell>
          <cell r="O45">
            <v>160065</v>
          </cell>
        </row>
        <row r="46">
          <cell r="A46" t="str">
            <v>Dhanlaxmi</v>
          </cell>
          <cell r="B46">
            <v>36879</v>
          </cell>
          <cell r="D46">
            <v>10319</v>
          </cell>
          <cell r="E46" t="str">
            <v>MRS. ANJALI VIKAS SALVI</v>
          </cell>
          <cell r="F46" t="str">
            <v>004</v>
          </cell>
          <cell r="G46" t="str">
            <v>556</v>
          </cell>
          <cell r="H46" t="str">
            <v>C</v>
          </cell>
          <cell r="I46" t="str">
            <v>101 C</v>
          </cell>
          <cell r="J46">
            <v>885</v>
          </cell>
          <cell r="K46">
            <v>1025</v>
          </cell>
          <cell r="L46">
            <v>907125</v>
          </cell>
          <cell r="M46">
            <v>907125</v>
          </cell>
          <cell r="N46">
            <v>0</v>
          </cell>
          <cell r="O46">
            <v>30205</v>
          </cell>
        </row>
        <row r="47">
          <cell r="A47" t="str">
            <v>Dhanlaxmi</v>
          </cell>
          <cell r="B47">
            <v>37104</v>
          </cell>
          <cell r="D47">
            <v>10320</v>
          </cell>
          <cell r="E47" t="str">
            <v>MRS. LAXMI R. FERROW</v>
          </cell>
          <cell r="F47" t="str">
            <v>004</v>
          </cell>
          <cell r="G47" t="str">
            <v>556</v>
          </cell>
          <cell r="H47" t="str">
            <v>C</v>
          </cell>
          <cell r="I47" t="str">
            <v>102 C</v>
          </cell>
          <cell r="J47">
            <v>880</v>
          </cell>
          <cell r="K47">
            <v>1100</v>
          </cell>
          <cell r="L47">
            <v>968000</v>
          </cell>
          <cell r="M47">
            <v>968000</v>
          </cell>
          <cell r="N47">
            <v>0</v>
          </cell>
          <cell r="O47">
            <v>30205</v>
          </cell>
        </row>
        <row r="48">
          <cell r="A48" t="str">
            <v>Dhanlaxmi</v>
          </cell>
          <cell r="B48">
            <v>36996</v>
          </cell>
          <cell r="D48">
            <v>10321</v>
          </cell>
          <cell r="E48" t="str">
            <v>MRS. YASHODA SADASHIV SHETTY</v>
          </cell>
          <cell r="F48" t="str">
            <v>004</v>
          </cell>
          <cell r="G48" t="str">
            <v>556</v>
          </cell>
          <cell r="H48" t="str">
            <v>C</v>
          </cell>
          <cell r="I48" t="str">
            <v>201 C</v>
          </cell>
          <cell r="J48">
            <v>885</v>
          </cell>
          <cell r="K48">
            <v>1050</v>
          </cell>
          <cell r="L48">
            <v>929250</v>
          </cell>
          <cell r="M48">
            <v>929250</v>
          </cell>
          <cell r="N48">
            <v>0</v>
          </cell>
          <cell r="O48">
            <v>30205</v>
          </cell>
        </row>
        <row r="49">
          <cell r="A49" t="str">
            <v>Dhanlaxmi</v>
          </cell>
          <cell r="B49">
            <v>37183</v>
          </cell>
          <cell r="D49">
            <v>10322</v>
          </cell>
          <cell r="E49" t="str">
            <v>MR. SATINDER PAL SINGH</v>
          </cell>
          <cell r="F49" t="str">
            <v>004</v>
          </cell>
          <cell r="G49" t="str">
            <v>556</v>
          </cell>
          <cell r="H49" t="str">
            <v>C</v>
          </cell>
          <cell r="I49" t="str">
            <v>202 C</v>
          </cell>
          <cell r="J49">
            <v>885</v>
          </cell>
          <cell r="K49">
            <v>1101</v>
          </cell>
          <cell r="L49">
            <v>974385</v>
          </cell>
          <cell r="M49">
            <v>974385</v>
          </cell>
          <cell r="N49">
            <v>0</v>
          </cell>
          <cell r="O49">
            <v>30205</v>
          </cell>
        </row>
        <row r="50">
          <cell r="A50" t="str">
            <v>Dhanlaxmi</v>
          </cell>
          <cell r="B50">
            <v>37421</v>
          </cell>
          <cell r="D50">
            <v>10324</v>
          </cell>
          <cell r="E50" t="str">
            <v>MR. ALOK SHARMA</v>
          </cell>
          <cell r="F50" t="str">
            <v>004</v>
          </cell>
          <cell r="G50" t="str">
            <v>556</v>
          </cell>
          <cell r="H50" t="str">
            <v>C</v>
          </cell>
          <cell r="I50" t="str">
            <v>301 C</v>
          </cell>
          <cell r="J50">
            <v>885</v>
          </cell>
          <cell r="K50">
            <v>1100</v>
          </cell>
          <cell r="L50">
            <v>973500</v>
          </cell>
          <cell r="M50">
            <v>973500</v>
          </cell>
          <cell r="N50">
            <v>0</v>
          </cell>
          <cell r="O50">
            <v>30205</v>
          </cell>
        </row>
        <row r="51">
          <cell r="A51" t="str">
            <v>Dhanlaxmi</v>
          </cell>
          <cell r="B51">
            <v>37543</v>
          </cell>
          <cell r="D51">
            <v>10323</v>
          </cell>
          <cell r="E51" t="str">
            <v>MR. DINANATH KASHINATH JADHAV</v>
          </cell>
          <cell r="F51" t="str">
            <v>004</v>
          </cell>
          <cell r="G51" t="str">
            <v>556</v>
          </cell>
          <cell r="H51" t="str">
            <v>C</v>
          </cell>
          <cell r="I51" t="str">
            <v>302 C</v>
          </cell>
          <cell r="J51">
            <v>885</v>
          </cell>
          <cell r="K51">
            <v>1100</v>
          </cell>
          <cell r="L51">
            <v>973500</v>
          </cell>
          <cell r="M51">
            <v>973500</v>
          </cell>
          <cell r="N51">
            <v>0</v>
          </cell>
          <cell r="O51">
            <v>30205</v>
          </cell>
        </row>
        <row r="52">
          <cell r="G52" t="str">
            <v>556 Total</v>
          </cell>
          <cell r="I52">
            <v>6</v>
          </cell>
          <cell r="J52">
            <v>5305</v>
          </cell>
          <cell r="K52">
            <v>1079.3138548539114</v>
          </cell>
          <cell r="L52">
            <v>5725760</v>
          </cell>
          <cell r="M52">
            <v>5725760</v>
          </cell>
          <cell r="N52">
            <v>0</v>
          </cell>
          <cell r="O52">
            <v>181230</v>
          </cell>
        </row>
        <row r="53">
          <cell r="A53" t="str">
            <v>Mahalaxmi</v>
          </cell>
          <cell r="B53">
            <v>36992</v>
          </cell>
          <cell r="C53">
            <v>37124</v>
          </cell>
          <cell r="D53">
            <v>11089</v>
          </cell>
          <cell r="E53" t="str">
            <v>JEEVRAJ A PATEL (VORA)</v>
          </cell>
          <cell r="F53" t="str">
            <v>004</v>
          </cell>
          <cell r="G53" t="str">
            <v>557</v>
          </cell>
          <cell r="I53" t="str">
            <v>001</v>
          </cell>
          <cell r="J53">
            <v>342</v>
          </cell>
          <cell r="K53">
            <v>1789.4742690058479</v>
          </cell>
          <cell r="L53">
            <v>612000.19999999995</v>
          </cell>
          <cell r="M53">
            <v>250000</v>
          </cell>
          <cell r="N53">
            <v>362000.2</v>
          </cell>
          <cell r="O53">
            <v>0</v>
          </cell>
        </row>
        <row r="54">
          <cell r="A54" t="str">
            <v>Mahalaxmi</v>
          </cell>
          <cell r="B54">
            <v>37302</v>
          </cell>
          <cell r="D54">
            <v>11437</v>
          </cell>
          <cell r="E54" t="str">
            <v>MR. NAMDEO NARAYAN SONAWDEKAR</v>
          </cell>
          <cell r="F54" t="str">
            <v>004</v>
          </cell>
          <cell r="G54" t="str">
            <v>557</v>
          </cell>
          <cell r="I54" t="str">
            <v>002</v>
          </cell>
          <cell r="J54">
            <v>326</v>
          </cell>
          <cell r="K54">
            <v>1400</v>
          </cell>
          <cell r="L54">
            <v>456400</v>
          </cell>
          <cell r="M54">
            <v>456400</v>
          </cell>
          <cell r="N54">
            <v>0</v>
          </cell>
          <cell r="O54">
            <v>17848</v>
          </cell>
        </row>
        <row r="55">
          <cell r="A55" t="str">
            <v>Mahalaxmi</v>
          </cell>
          <cell r="B55">
            <v>37030</v>
          </cell>
          <cell r="C55">
            <v>37610</v>
          </cell>
          <cell r="D55">
            <v>11184</v>
          </cell>
          <cell r="E55" t="str">
            <v>NARENDRA PREMJI SHAH</v>
          </cell>
          <cell r="F55" t="str">
            <v>004</v>
          </cell>
          <cell r="G55" t="str">
            <v>557</v>
          </cell>
          <cell r="I55" t="str">
            <v>004</v>
          </cell>
          <cell r="J55">
            <v>359</v>
          </cell>
          <cell r="K55">
            <v>1600</v>
          </cell>
          <cell r="L55">
            <v>574400</v>
          </cell>
          <cell r="M55">
            <v>545680</v>
          </cell>
          <cell r="N55">
            <v>28720</v>
          </cell>
          <cell r="O55">
            <v>0</v>
          </cell>
        </row>
        <row r="56">
          <cell r="A56" t="str">
            <v>Mahalaxmi</v>
          </cell>
          <cell r="B56">
            <v>37823</v>
          </cell>
          <cell r="C56">
            <v>37823</v>
          </cell>
          <cell r="D56">
            <v>15501</v>
          </cell>
          <cell r="E56" t="str">
            <v>MRS. AARTI P. THAKUR</v>
          </cell>
          <cell r="F56" t="str">
            <v>004</v>
          </cell>
          <cell r="G56" t="str">
            <v>557</v>
          </cell>
          <cell r="I56" t="str">
            <v>005</v>
          </cell>
          <cell r="J56">
            <v>156</v>
          </cell>
          <cell r="K56">
            <v>1600</v>
          </cell>
          <cell r="L56">
            <v>249600</v>
          </cell>
          <cell r="M56">
            <v>195000</v>
          </cell>
          <cell r="N56">
            <v>54600</v>
          </cell>
          <cell r="O56">
            <v>0</v>
          </cell>
        </row>
        <row r="57">
          <cell r="A57" t="str">
            <v>Mahalaxmi</v>
          </cell>
          <cell r="B57">
            <v>37015</v>
          </cell>
          <cell r="C57">
            <v>37123</v>
          </cell>
          <cell r="D57">
            <v>11128</v>
          </cell>
          <cell r="E57" t="str">
            <v>MR. SELARAM DAYAJI JAAT</v>
          </cell>
          <cell r="F57" t="str">
            <v>004</v>
          </cell>
          <cell r="G57" t="str">
            <v>557</v>
          </cell>
          <cell r="I57" t="str">
            <v>006</v>
          </cell>
          <cell r="J57">
            <v>359</v>
          </cell>
          <cell r="K57">
            <v>1500</v>
          </cell>
          <cell r="L57">
            <v>538500</v>
          </cell>
          <cell r="M57">
            <v>538500</v>
          </cell>
          <cell r="N57">
            <v>0</v>
          </cell>
          <cell r="O57">
            <v>4500</v>
          </cell>
        </row>
        <row r="58">
          <cell r="A58" t="str">
            <v>Mahalaxmi</v>
          </cell>
          <cell r="B58">
            <v>36991</v>
          </cell>
          <cell r="C58">
            <v>37342</v>
          </cell>
          <cell r="D58">
            <v>11086</v>
          </cell>
          <cell r="E58" t="str">
            <v>MR. VINOD BANSI SHARMA</v>
          </cell>
          <cell r="F58" t="str">
            <v>004</v>
          </cell>
          <cell r="G58" t="str">
            <v>557</v>
          </cell>
          <cell r="I58" t="str">
            <v>007</v>
          </cell>
          <cell r="J58">
            <v>244</v>
          </cell>
          <cell r="K58">
            <v>1553.2786885245901</v>
          </cell>
          <cell r="L58">
            <v>379000</v>
          </cell>
          <cell r="M58">
            <v>380000</v>
          </cell>
          <cell r="N58">
            <v>-1000</v>
          </cell>
          <cell r="O58">
            <v>17462</v>
          </cell>
        </row>
        <row r="59">
          <cell r="A59" t="str">
            <v>Mahalaxmi</v>
          </cell>
          <cell r="B59">
            <v>37894</v>
          </cell>
          <cell r="D59">
            <v>15699</v>
          </cell>
          <cell r="E59" t="str">
            <v>MR. PUKHRAJ DEVAJI PRAJAPATI</v>
          </cell>
          <cell r="F59" t="str">
            <v>004</v>
          </cell>
          <cell r="G59" t="str">
            <v>557</v>
          </cell>
          <cell r="I59" t="str">
            <v>008</v>
          </cell>
          <cell r="J59">
            <v>326</v>
          </cell>
          <cell r="K59">
            <v>1600</v>
          </cell>
          <cell r="L59">
            <v>521600</v>
          </cell>
          <cell r="M59">
            <v>530600</v>
          </cell>
          <cell r="N59">
            <v>-9000</v>
          </cell>
          <cell r="O59">
            <v>17848</v>
          </cell>
        </row>
        <row r="60">
          <cell r="A60" t="str">
            <v>Mahalaxmi</v>
          </cell>
          <cell r="B60">
            <v>36998</v>
          </cell>
          <cell r="C60">
            <v>37110</v>
          </cell>
          <cell r="D60">
            <v>11110</v>
          </cell>
          <cell r="E60" t="str">
            <v>MR. JOAT BHAGARAM LAKMJI</v>
          </cell>
          <cell r="F60" t="str">
            <v>004</v>
          </cell>
          <cell r="G60" t="str">
            <v>557</v>
          </cell>
          <cell r="I60" t="str">
            <v>009</v>
          </cell>
          <cell r="J60">
            <v>342</v>
          </cell>
          <cell r="K60">
            <v>1500</v>
          </cell>
          <cell r="L60">
            <v>513000</v>
          </cell>
          <cell r="M60">
            <v>514000</v>
          </cell>
          <cell r="N60">
            <v>-1000</v>
          </cell>
          <cell r="O60">
            <v>20216</v>
          </cell>
        </row>
        <row r="61">
          <cell r="A61" t="str">
            <v>Mahalaxmi</v>
          </cell>
          <cell r="B61">
            <v>37104</v>
          </cell>
          <cell r="C61">
            <v>37183</v>
          </cell>
          <cell r="D61">
            <v>11439</v>
          </cell>
          <cell r="E61" t="str">
            <v>MRS. CHANDA CHOUHAN</v>
          </cell>
          <cell r="F61" t="str">
            <v>004</v>
          </cell>
          <cell r="G61" t="str">
            <v>557</v>
          </cell>
          <cell r="I61" t="str">
            <v>010</v>
          </cell>
          <cell r="J61">
            <v>359</v>
          </cell>
          <cell r="K61">
            <v>1550</v>
          </cell>
          <cell r="L61">
            <v>556450</v>
          </cell>
          <cell r="M61">
            <v>510980</v>
          </cell>
          <cell r="N61">
            <v>45470</v>
          </cell>
          <cell r="O61">
            <v>0</v>
          </cell>
        </row>
        <row r="62">
          <cell r="A62" t="str">
            <v>Mahalaxmi</v>
          </cell>
          <cell r="B62">
            <v>36999</v>
          </cell>
          <cell r="C62">
            <v>37167</v>
          </cell>
          <cell r="D62">
            <v>11111</v>
          </cell>
          <cell r="E62" t="str">
            <v>SUTHAR KESHARAM</v>
          </cell>
          <cell r="F62" t="str">
            <v>004</v>
          </cell>
          <cell r="G62" t="str">
            <v>557</v>
          </cell>
          <cell r="I62" t="str">
            <v>011</v>
          </cell>
          <cell r="J62">
            <v>359</v>
          </cell>
          <cell r="K62">
            <v>1500</v>
          </cell>
          <cell r="L62">
            <v>538500</v>
          </cell>
          <cell r="M62">
            <v>512975</v>
          </cell>
          <cell r="N62">
            <v>25525</v>
          </cell>
          <cell r="O62">
            <v>0</v>
          </cell>
        </row>
        <row r="63">
          <cell r="A63" t="str">
            <v>Mahalaxmi</v>
          </cell>
          <cell r="B63">
            <v>37109</v>
          </cell>
          <cell r="D63">
            <v>11431</v>
          </cell>
          <cell r="E63" t="str">
            <v>MR. SUNIL B. PANDEY</v>
          </cell>
          <cell r="F63" t="str">
            <v>004</v>
          </cell>
          <cell r="G63" t="str">
            <v>557</v>
          </cell>
          <cell r="I63" t="str">
            <v>012</v>
          </cell>
          <cell r="J63">
            <v>359</v>
          </cell>
          <cell r="K63">
            <v>1600</v>
          </cell>
          <cell r="L63">
            <v>574400</v>
          </cell>
          <cell r="M63">
            <v>545680</v>
          </cell>
          <cell r="N63">
            <v>28720</v>
          </cell>
          <cell r="O63">
            <v>0</v>
          </cell>
        </row>
        <row r="64">
          <cell r="A64" t="str">
            <v>Mahalaxmi</v>
          </cell>
          <cell r="B64">
            <v>37104</v>
          </cell>
          <cell r="C64">
            <v>37258</v>
          </cell>
          <cell r="D64">
            <v>11438</v>
          </cell>
          <cell r="E64" t="str">
            <v>MR. MOHANLAL DUDAJI JAT</v>
          </cell>
          <cell r="F64" t="str">
            <v>004</v>
          </cell>
          <cell r="G64" t="str">
            <v>557</v>
          </cell>
          <cell r="I64" t="str">
            <v>013</v>
          </cell>
          <cell r="J64">
            <v>359</v>
          </cell>
          <cell r="K64">
            <v>1500</v>
          </cell>
          <cell r="L64">
            <v>538500</v>
          </cell>
          <cell r="M64">
            <v>538500</v>
          </cell>
          <cell r="N64">
            <v>0</v>
          </cell>
          <cell r="O64">
            <v>0</v>
          </cell>
        </row>
        <row r="65">
          <cell r="A65" t="str">
            <v>Mahalaxmi</v>
          </cell>
          <cell r="B65">
            <v>37386</v>
          </cell>
          <cell r="C65">
            <v>37386</v>
          </cell>
          <cell r="D65">
            <v>11442</v>
          </cell>
          <cell r="E65" t="str">
            <v>MR. MAURYA KRISHNAKUMAR RAMLAKHAN</v>
          </cell>
          <cell r="F65" t="str">
            <v>004</v>
          </cell>
          <cell r="G65" t="str">
            <v>557</v>
          </cell>
          <cell r="I65" t="str">
            <v>016</v>
          </cell>
          <cell r="J65">
            <v>156</v>
          </cell>
          <cell r="K65">
            <v>1400</v>
          </cell>
          <cell r="L65">
            <v>218400</v>
          </cell>
          <cell r="M65">
            <v>218400</v>
          </cell>
          <cell r="N65">
            <v>0</v>
          </cell>
          <cell r="O65">
            <v>13438</v>
          </cell>
        </row>
        <row r="66">
          <cell r="G66" t="str">
            <v>557 Total</v>
          </cell>
          <cell r="I66">
            <v>13</v>
          </cell>
          <cell r="J66">
            <v>4046</v>
          </cell>
          <cell r="K66">
            <v>1549.8641127039052</v>
          </cell>
          <cell r="L66">
            <v>6270750.2000000002</v>
          </cell>
          <cell r="M66">
            <v>5736715</v>
          </cell>
          <cell r="N66">
            <v>534035.19999999995</v>
          </cell>
          <cell r="O66">
            <v>91312</v>
          </cell>
        </row>
        <row r="67">
          <cell r="A67" t="str">
            <v>Mahalaxmi</v>
          </cell>
          <cell r="B67">
            <v>37287</v>
          </cell>
          <cell r="D67">
            <v>15465</v>
          </cell>
          <cell r="E67" t="str">
            <v>ARUN ANIL SHINDE</v>
          </cell>
          <cell r="F67" t="str">
            <v>004</v>
          </cell>
          <cell r="G67" t="str">
            <v>558</v>
          </cell>
          <cell r="I67" t="str">
            <v>101</v>
          </cell>
          <cell r="J67">
            <v>585</v>
          </cell>
          <cell r="K67">
            <v>1090</v>
          </cell>
          <cell r="L67">
            <v>637650</v>
          </cell>
          <cell r="M67">
            <v>100000</v>
          </cell>
          <cell r="N67">
            <v>537650</v>
          </cell>
          <cell r="O67">
            <v>0</v>
          </cell>
        </row>
        <row r="68">
          <cell r="A68" t="str">
            <v>Mahalaxmi</v>
          </cell>
          <cell r="B68">
            <v>37774</v>
          </cell>
          <cell r="D68">
            <v>11735</v>
          </cell>
          <cell r="E68" t="str">
            <v>PRAHLAD KUMAVAT</v>
          </cell>
          <cell r="F68" t="str">
            <v>004</v>
          </cell>
          <cell r="G68" t="str">
            <v>558</v>
          </cell>
          <cell r="I68" t="str">
            <v>102</v>
          </cell>
          <cell r="J68">
            <v>850</v>
          </cell>
          <cell r="K68">
            <v>1150</v>
          </cell>
          <cell r="L68">
            <v>977500</v>
          </cell>
          <cell r="M68">
            <v>473285</v>
          </cell>
          <cell r="N68">
            <v>504215</v>
          </cell>
          <cell r="O68">
            <v>0</v>
          </cell>
        </row>
        <row r="69">
          <cell r="A69" t="str">
            <v>Mahalaxmi</v>
          </cell>
          <cell r="B69">
            <v>37800</v>
          </cell>
          <cell r="D69">
            <v>11736</v>
          </cell>
          <cell r="E69" t="str">
            <v>SHYAM NARAYAN</v>
          </cell>
          <cell r="F69" t="str">
            <v>004</v>
          </cell>
          <cell r="G69" t="str">
            <v>558</v>
          </cell>
          <cell r="I69" t="str">
            <v>103</v>
          </cell>
          <cell r="J69">
            <v>850</v>
          </cell>
          <cell r="K69">
            <v>1150</v>
          </cell>
          <cell r="L69">
            <v>977500</v>
          </cell>
          <cell r="M69">
            <v>275101</v>
          </cell>
          <cell r="N69">
            <v>702399</v>
          </cell>
          <cell r="O69">
            <v>0</v>
          </cell>
        </row>
        <row r="70">
          <cell r="A70" t="str">
            <v>Mahalaxmi</v>
          </cell>
          <cell r="B70">
            <v>37185</v>
          </cell>
          <cell r="D70">
            <v>11737</v>
          </cell>
          <cell r="E70" t="str">
            <v>MR. MILIND S. GURAV</v>
          </cell>
          <cell r="F70" t="str">
            <v>004</v>
          </cell>
          <cell r="G70" t="str">
            <v>558</v>
          </cell>
          <cell r="I70" t="str">
            <v>104</v>
          </cell>
          <cell r="J70">
            <v>585</v>
          </cell>
          <cell r="K70">
            <v>1100</v>
          </cell>
          <cell r="L70">
            <v>643500</v>
          </cell>
          <cell r="M70">
            <v>575500</v>
          </cell>
          <cell r="N70">
            <v>68000</v>
          </cell>
          <cell r="O70">
            <v>0</v>
          </cell>
        </row>
        <row r="71">
          <cell r="A71" t="str">
            <v>Mahalaxmi</v>
          </cell>
          <cell r="B71">
            <v>37225</v>
          </cell>
          <cell r="D71">
            <v>11738</v>
          </cell>
          <cell r="E71" t="str">
            <v>MR. SANJAY FERNANDES</v>
          </cell>
          <cell r="F71" t="str">
            <v>004</v>
          </cell>
          <cell r="G71" t="str">
            <v>558</v>
          </cell>
          <cell r="I71" t="str">
            <v>201</v>
          </cell>
          <cell r="J71">
            <v>585</v>
          </cell>
          <cell r="K71">
            <v>850</v>
          </cell>
          <cell r="L71">
            <v>497250</v>
          </cell>
          <cell r="M71">
            <v>355000</v>
          </cell>
          <cell r="N71">
            <v>142250</v>
          </cell>
          <cell r="O71">
            <v>0</v>
          </cell>
        </row>
        <row r="72">
          <cell r="A72" t="str">
            <v>Mahalaxmi</v>
          </cell>
          <cell r="B72">
            <v>37646</v>
          </cell>
          <cell r="C72">
            <v>37659</v>
          </cell>
          <cell r="D72">
            <v>11739</v>
          </cell>
          <cell r="E72" t="str">
            <v>TRIVENI STONE PVT. LTD.</v>
          </cell>
          <cell r="F72" t="str">
            <v>004</v>
          </cell>
          <cell r="G72" t="str">
            <v>558</v>
          </cell>
          <cell r="I72" t="str">
            <v>202</v>
          </cell>
          <cell r="J72">
            <v>850</v>
          </cell>
          <cell r="K72">
            <v>1200</v>
          </cell>
          <cell r="L72">
            <v>1020000</v>
          </cell>
          <cell r="M72">
            <v>1000</v>
          </cell>
          <cell r="N72">
            <v>1019000</v>
          </cell>
          <cell r="O72">
            <v>0</v>
          </cell>
        </row>
        <row r="73">
          <cell r="A73" t="str">
            <v>Mahalaxmi</v>
          </cell>
          <cell r="B73">
            <v>37262</v>
          </cell>
          <cell r="D73">
            <v>11740</v>
          </cell>
          <cell r="E73" t="str">
            <v>NALINI A. GHIYA</v>
          </cell>
          <cell r="F73" t="str">
            <v>004</v>
          </cell>
          <cell r="G73" t="str">
            <v>558</v>
          </cell>
          <cell r="I73" t="str">
            <v>203</v>
          </cell>
          <cell r="J73">
            <v>850</v>
          </cell>
          <cell r="K73">
            <v>1071</v>
          </cell>
          <cell r="L73">
            <v>910350</v>
          </cell>
          <cell r="M73">
            <v>637245</v>
          </cell>
          <cell r="N73">
            <v>273105</v>
          </cell>
          <cell r="O73">
            <v>0</v>
          </cell>
        </row>
        <row r="74">
          <cell r="A74" t="str">
            <v>Mahalaxmi</v>
          </cell>
          <cell r="B74">
            <v>37161</v>
          </cell>
          <cell r="D74">
            <v>11741</v>
          </cell>
          <cell r="E74" t="str">
            <v>MR. HEMANT ANANDJI SHARDA</v>
          </cell>
          <cell r="F74" t="str">
            <v>004</v>
          </cell>
          <cell r="G74" t="str">
            <v>558</v>
          </cell>
          <cell r="I74" t="str">
            <v>204</v>
          </cell>
          <cell r="J74">
            <v>585</v>
          </cell>
          <cell r="K74">
            <v>1051</v>
          </cell>
          <cell r="L74">
            <v>614835</v>
          </cell>
          <cell r="M74">
            <v>552000</v>
          </cell>
          <cell r="N74">
            <v>62835</v>
          </cell>
          <cell r="O74">
            <v>0</v>
          </cell>
        </row>
        <row r="75">
          <cell r="A75" t="str">
            <v>Mahalaxmi</v>
          </cell>
          <cell r="B75">
            <v>37759</v>
          </cell>
          <cell r="D75">
            <v>11742</v>
          </cell>
          <cell r="E75" t="str">
            <v>SAJAANRAJ SAMPATRAJ JAIN</v>
          </cell>
          <cell r="F75" t="str">
            <v>004</v>
          </cell>
          <cell r="G75" t="str">
            <v>558</v>
          </cell>
          <cell r="I75" t="str">
            <v>301</v>
          </cell>
          <cell r="J75">
            <v>585</v>
          </cell>
          <cell r="K75">
            <v>1200</v>
          </cell>
          <cell r="L75">
            <v>702000</v>
          </cell>
          <cell r="M75">
            <v>0</v>
          </cell>
          <cell r="N75">
            <v>702000</v>
          </cell>
          <cell r="O75">
            <v>0</v>
          </cell>
        </row>
        <row r="76">
          <cell r="A76" t="str">
            <v>Mahalaxmi</v>
          </cell>
          <cell r="B76">
            <v>37947</v>
          </cell>
          <cell r="D76">
            <v>11743</v>
          </cell>
          <cell r="E76" t="str">
            <v>MADANLAL LACHAAMANDAS JAIN</v>
          </cell>
          <cell r="F76" t="str">
            <v>004</v>
          </cell>
          <cell r="G76" t="str">
            <v>558</v>
          </cell>
          <cell r="I76" t="str">
            <v>302</v>
          </cell>
          <cell r="J76">
            <v>850</v>
          </cell>
          <cell r="K76">
            <v>1200</v>
          </cell>
          <cell r="L76">
            <v>1020000</v>
          </cell>
          <cell r="M76">
            <v>21000</v>
          </cell>
          <cell r="N76">
            <v>999000</v>
          </cell>
          <cell r="O76">
            <v>0</v>
          </cell>
        </row>
        <row r="77">
          <cell r="A77" t="str">
            <v>Mahalaxmi</v>
          </cell>
          <cell r="B77">
            <v>37655</v>
          </cell>
          <cell r="C77">
            <v>37655</v>
          </cell>
          <cell r="D77">
            <v>11745</v>
          </cell>
          <cell r="E77" t="str">
            <v>MR. HARESH M. KHANWANI</v>
          </cell>
          <cell r="F77" t="str">
            <v>004</v>
          </cell>
          <cell r="G77" t="str">
            <v>558</v>
          </cell>
          <cell r="I77" t="str">
            <v>304</v>
          </cell>
          <cell r="J77">
            <v>585</v>
          </cell>
          <cell r="K77">
            <v>700</v>
          </cell>
          <cell r="L77">
            <v>409500</v>
          </cell>
          <cell r="M77">
            <v>403016</v>
          </cell>
          <cell r="N77">
            <v>6484</v>
          </cell>
          <cell r="O77">
            <v>0</v>
          </cell>
        </row>
        <row r="78">
          <cell r="G78" t="str">
            <v>558 Total</v>
          </cell>
          <cell r="I78">
            <v>11</v>
          </cell>
          <cell r="J78">
            <v>7760</v>
          </cell>
          <cell r="K78">
            <v>1083.7738402061855</v>
          </cell>
          <cell r="L78">
            <v>8410085</v>
          </cell>
          <cell r="M78">
            <v>3393147</v>
          </cell>
          <cell r="N78">
            <v>5016938</v>
          </cell>
          <cell r="O78">
            <v>0</v>
          </cell>
        </row>
        <row r="79">
          <cell r="G79" t="str">
            <v>Grand Total</v>
          </cell>
          <cell r="J79">
            <v>32933</v>
          </cell>
          <cell r="K79">
            <v>1189.1812224820089</v>
          </cell>
          <cell r="L79">
            <v>39163305.200000003</v>
          </cell>
          <cell r="M79">
            <v>32489657</v>
          </cell>
          <cell r="N79">
            <v>6673648.2000000002</v>
          </cell>
          <cell r="O79">
            <v>869197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premises"/>
      <sheetName val="Payments"/>
      <sheetName val="BKC-pmt-summary"/>
      <sheetName val="BKC-Capitalisation"/>
      <sheetName val="BKC-pmt-Projection"/>
    </sheetNames>
    <sheetDataSet>
      <sheetData sheetId="0">
        <row r="3">
          <cell r="O3" t="str">
            <v>Work Completed Date</v>
          </cell>
          <cell r="U3" t="str">
            <v>LeaseHold Land       (Rs.)</v>
          </cell>
          <cell r="V3" t="str">
            <v>Furniture and       Fixtures   (Rs.)</v>
          </cell>
          <cell r="W3" t="str">
            <v>Electrical  and       Telecom     Installations  (Rs.)</v>
          </cell>
          <cell r="X3" t="str">
            <v>Electrical  Equipments      (Rs.)</v>
          </cell>
          <cell r="Y3" t="str">
            <v>Office   Equipments       (Rs.)</v>
          </cell>
          <cell r="AB3" t="str">
            <v>Balance    lying in     Capital     Advance    (Rs.)</v>
          </cell>
          <cell r="AC3" t="str">
            <v>Written   off to Profit &amp;    Loss A/c       (Rs.)</v>
          </cell>
          <cell r="AD3" t="str">
            <v>CAP WIP</v>
          </cell>
          <cell r="AE3" t="str">
            <v>Expected Capitalisation Amount</v>
          </cell>
          <cell r="AF3" t="str">
            <v>Expected Month of Capitalisation</v>
          </cell>
          <cell r="AG3" t="str">
            <v>Dep as per Co Act</v>
          </cell>
          <cell r="AH3" t="str">
            <v>Dep as per IT Act</v>
          </cell>
          <cell r="AI3" t="str">
            <v>Balance</v>
          </cell>
          <cell r="AJ3" t="str">
            <v>Status</v>
          </cell>
          <cell r="AK3" t="str">
            <v>Exp. cap.</v>
          </cell>
        </row>
        <row r="6">
          <cell r="O6">
            <v>35380</v>
          </cell>
          <cell r="U6">
            <v>0</v>
          </cell>
          <cell r="V6">
            <v>219.42</v>
          </cell>
          <cell r="W6">
            <v>79.010000000000005</v>
          </cell>
          <cell r="X6">
            <v>0</v>
          </cell>
          <cell r="Y6">
            <v>0</v>
          </cell>
          <cell r="AB6">
            <v>0</v>
          </cell>
          <cell r="AC6">
            <v>0</v>
          </cell>
          <cell r="AD6">
            <v>314.58999999999997</v>
          </cell>
          <cell r="AI6">
            <v>0</v>
          </cell>
          <cell r="AJ6" t="str">
            <v>AS of date payment  6 payments have been made (including payment against Pre-final bill).  CWIP bal represents the total amt of work done as of date including all extra items.</v>
          </cell>
          <cell r="AK6">
            <v>317.93</v>
          </cell>
        </row>
        <row r="7">
          <cell r="O7">
            <v>35431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134.16</v>
          </cell>
          <cell r="AB7">
            <v>0</v>
          </cell>
          <cell r="AC7">
            <v>0</v>
          </cell>
          <cell r="AD7">
            <v>139.76</v>
          </cell>
          <cell r="AI7">
            <v>0</v>
          </cell>
          <cell r="AJ7" t="str">
            <v xml:space="preserve"> Balance of CWIP represents the total amount of work done  against  7 th R.bill </v>
          </cell>
          <cell r="AK7">
            <v>156.35</v>
          </cell>
        </row>
        <row r="8">
          <cell r="O8">
            <v>35476</v>
          </cell>
          <cell r="U8">
            <v>0</v>
          </cell>
          <cell r="V8">
            <v>214.63</v>
          </cell>
          <cell r="W8">
            <v>88.03</v>
          </cell>
          <cell r="X8">
            <v>0</v>
          </cell>
          <cell r="Y8">
            <v>0</v>
          </cell>
          <cell r="AB8">
            <v>0</v>
          </cell>
          <cell r="AC8">
            <v>0</v>
          </cell>
          <cell r="AD8">
            <v>302.31</v>
          </cell>
          <cell r="AI8">
            <v>0</v>
          </cell>
          <cell r="AJ8" t="str">
            <v>As of date 6 payments have been made (including payment against Pre-final bill ). CWIP represents total amt of work done including all extra items.</v>
          </cell>
          <cell r="AK8">
            <v>339.55</v>
          </cell>
        </row>
        <row r="9">
          <cell r="O9">
            <v>35185</v>
          </cell>
          <cell r="U9">
            <v>0</v>
          </cell>
          <cell r="V9">
            <v>3.24</v>
          </cell>
          <cell r="W9">
            <v>11.21</v>
          </cell>
          <cell r="X9">
            <v>0</v>
          </cell>
          <cell r="Y9">
            <v>0</v>
          </cell>
          <cell r="AB9">
            <v>0</v>
          </cell>
          <cell r="AC9">
            <v>0</v>
          </cell>
        </row>
        <row r="10">
          <cell r="O10">
            <v>35287</v>
          </cell>
          <cell r="U10">
            <v>0</v>
          </cell>
          <cell r="V10">
            <v>1.52</v>
          </cell>
          <cell r="W10">
            <v>0</v>
          </cell>
          <cell r="X10">
            <v>0</v>
          </cell>
          <cell r="Y10">
            <v>0</v>
          </cell>
          <cell r="AB10">
            <v>0</v>
          </cell>
          <cell r="AC10">
            <v>0</v>
          </cell>
          <cell r="AI10">
            <v>0</v>
          </cell>
          <cell r="AK10">
            <v>0</v>
          </cell>
        </row>
        <row r="11">
          <cell r="O11">
            <v>35327</v>
          </cell>
          <cell r="U11">
            <v>0</v>
          </cell>
          <cell r="W11">
            <v>126.66</v>
          </cell>
          <cell r="X11">
            <v>0</v>
          </cell>
          <cell r="Y11">
            <v>0</v>
          </cell>
          <cell r="AB11">
            <v>0</v>
          </cell>
          <cell r="AC11">
            <v>0</v>
          </cell>
          <cell r="AD11">
            <v>123.6</v>
          </cell>
          <cell r="AI11">
            <v>0</v>
          </cell>
          <cell r="AJ11" t="str">
            <v>As of date , 5 payments (including Adhoc Payment against Final Bill and after adjusting the mobilisation advance given) have been made to the party.</v>
          </cell>
          <cell r="AK11">
            <v>121.79</v>
          </cell>
        </row>
        <row r="12">
          <cell r="O12">
            <v>35411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10.38</v>
          </cell>
          <cell r="AB12">
            <v>0</v>
          </cell>
          <cell r="AC12">
            <v>0</v>
          </cell>
          <cell r="AD12">
            <v>8.98</v>
          </cell>
          <cell r="AI12">
            <v>0</v>
          </cell>
          <cell r="AJ12" t="str">
            <v>Item not yet installed. As per the PO bal 10% is payable on commissioining and handing over and on receipt of BG  equivalent to 5% of the Contract Value (Date of Completion 19.11.96)</v>
          </cell>
          <cell r="AK12">
            <v>9.98</v>
          </cell>
        </row>
        <row r="13">
          <cell r="O13">
            <v>35349</v>
          </cell>
          <cell r="U13">
            <v>0</v>
          </cell>
          <cell r="V13">
            <v>2.97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  <cell r="AC13">
            <v>0</v>
          </cell>
          <cell r="AI13">
            <v>0</v>
          </cell>
          <cell r="AK13">
            <v>0</v>
          </cell>
        </row>
        <row r="14">
          <cell r="O14">
            <v>35376</v>
          </cell>
          <cell r="U14">
            <v>0</v>
          </cell>
          <cell r="V14">
            <v>0.74</v>
          </cell>
          <cell r="W14">
            <v>0</v>
          </cell>
          <cell r="X14">
            <v>0</v>
          </cell>
          <cell r="Y14">
            <v>0</v>
          </cell>
          <cell r="AB14">
            <v>0</v>
          </cell>
          <cell r="AC14">
            <v>0</v>
          </cell>
        </row>
        <row r="15">
          <cell r="O15">
            <v>35356</v>
          </cell>
          <cell r="U15">
            <v>0</v>
          </cell>
          <cell r="V15">
            <v>2.76</v>
          </cell>
          <cell r="W15">
            <v>0</v>
          </cell>
          <cell r="X15">
            <v>0</v>
          </cell>
          <cell r="Y15">
            <v>0</v>
          </cell>
          <cell r="AB15">
            <v>0</v>
          </cell>
          <cell r="AC15">
            <v>0</v>
          </cell>
          <cell r="AI15">
            <v>0</v>
          </cell>
        </row>
        <row r="16">
          <cell r="O16" t="str">
            <v>70 nos: 13-Nov-96    30 nos: 14-Nov-96</v>
          </cell>
          <cell r="U16">
            <v>0</v>
          </cell>
          <cell r="V16">
            <v>2.76</v>
          </cell>
          <cell r="W16">
            <v>0</v>
          </cell>
          <cell r="X16">
            <v>0</v>
          </cell>
          <cell r="Y16">
            <v>0</v>
          </cell>
          <cell r="AB16">
            <v>0</v>
          </cell>
          <cell r="AC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B17">
            <v>0</v>
          </cell>
          <cell r="AC17">
            <v>0</v>
          </cell>
          <cell r="AD17">
            <v>14.7</v>
          </cell>
          <cell r="AI17">
            <v>0</v>
          </cell>
          <cell r="AJ17" t="str">
            <v>25% of Contract Value paid as advanvce and bal represents the amt payable against delivery, installation testing &amp; commissioning and 5% of the Contract value to be retained for a period of 1 year</v>
          </cell>
          <cell r="AK17">
            <v>19.61</v>
          </cell>
        </row>
        <row r="18">
          <cell r="O18">
            <v>35416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13.68</v>
          </cell>
          <cell r="AB18">
            <v>0</v>
          </cell>
          <cell r="AC18">
            <v>0</v>
          </cell>
          <cell r="AD18">
            <v>18.5</v>
          </cell>
          <cell r="AI18">
            <v>0</v>
          </cell>
          <cell r="AJ18" t="str">
            <v>As of date 80% of the Contract Value has been paid against delivery  of the equipment.(Scheduled Date of Completion of work : Sept 7,1996)</v>
          </cell>
          <cell r="AK18">
            <v>23.65</v>
          </cell>
        </row>
        <row r="19">
          <cell r="O19">
            <v>35519</v>
          </cell>
          <cell r="U19">
            <v>0</v>
          </cell>
          <cell r="V19">
            <v>0</v>
          </cell>
          <cell r="W19">
            <v>0</v>
          </cell>
          <cell r="X19">
            <v>51.35</v>
          </cell>
          <cell r="Y19">
            <v>0</v>
          </cell>
          <cell r="AB19">
            <v>0</v>
          </cell>
          <cell r="AC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B20">
            <v>0</v>
          </cell>
          <cell r="AC20">
            <v>0</v>
          </cell>
          <cell r="AD20">
            <v>77.849999999999994</v>
          </cell>
          <cell r="AI20">
            <v>0</v>
          </cell>
          <cell r="AJ20" t="str">
            <v>As of date 95% of Rs.45,10,000 (being the value of DG SET and AMF Panel delivered ) paid.       Completion Period   6-7 Weeks from 23-10-96</v>
          </cell>
          <cell r="AK20">
            <v>50.46</v>
          </cell>
        </row>
        <row r="21">
          <cell r="O21">
            <v>35379</v>
          </cell>
          <cell r="U21">
            <v>0</v>
          </cell>
          <cell r="V21">
            <v>0</v>
          </cell>
          <cell r="W21">
            <v>0</v>
          </cell>
          <cell r="X21">
            <v>4.0599999999999996</v>
          </cell>
          <cell r="Y21">
            <v>0</v>
          </cell>
          <cell r="AB21">
            <v>0</v>
          </cell>
          <cell r="AC21">
            <v>0</v>
          </cell>
          <cell r="AI21">
            <v>0</v>
          </cell>
          <cell r="AK21">
            <v>11.01</v>
          </cell>
        </row>
        <row r="22">
          <cell r="O22">
            <v>35361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2.76</v>
          </cell>
          <cell r="AB22">
            <v>0</v>
          </cell>
          <cell r="AC22">
            <v>0</v>
          </cell>
          <cell r="AD22">
            <v>2.12</v>
          </cell>
          <cell r="AI22">
            <v>0</v>
          </cell>
          <cell r="AJ22" t="str">
            <v>Total Amount of work done as on date: Rs.2,12,393.65 against Contract Value of Rs.2,65,538 (As per PO 5% of the Contract Value shall be released after completion of Defects Liability Period of 1 year. No installation report recd as of date)</v>
          </cell>
          <cell r="AK22">
            <v>2.66</v>
          </cell>
        </row>
        <row r="23">
          <cell r="O23">
            <v>35356</v>
          </cell>
          <cell r="U23">
            <v>0</v>
          </cell>
          <cell r="V23">
            <v>2.27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  <cell r="AC23">
            <v>0</v>
          </cell>
          <cell r="AI23">
            <v>0</v>
          </cell>
        </row>
        <row r="24">
          <cell r="U24">
            <v>0</v>
          </cell>
          <cell r="AC24">
            <v>0</v>
          </cell>
          <cell r="AI24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  <cell r="AC25">
            <v>0</v>
          </cell>
        </row>
        <row r="47">
          <cell r="O47" t="str">
            <v>12.10.99</v>
          </cell>
        </row>
        <row r="48">
          <cell r="O48" t="str">
            <v>29.11.99</v>
          </cell>
        </row>
        <row r="49">
          <cell r="O49">
            <v>36678</v>
          </cell>
        </row>
        <row r="53">
          <cell r="O53">
            <v>35387</v>
          </cell>
          <cell r="U53">
            <v>0</v>
          </cell>
          <cell r="V53">
            <v>7.95</v>
          </cell>
          <cell r="W53">
            <v>1.69</v>
          </cell>
          <cell r="X53">
            <v>0</v>
          </cell>
          <cell r="Y53">
            <v>0</v>
          </cell>
          <cell r="AB53">
            <v>0</v>
          </cell>
          <cell r="AC53">
            <v>0</v>
          </cell>
          <cell r="AI53">
            <v>0</v>
          </cell>
        </row>
        <row r="54">
          <cell r="O54" t="str">
            <v>3nos 1 ton on      11-Jan 97 ;                    1 no 3 ton on      10-Jan 97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1.6</v>
          </cell>
          <cell r="AB54">
            <v>0</v>
          </cell>
          <cell r="AC54">
            <v>0</v>
          </cell>
          <cell r="AI54">
            <v>7.9999999999999849E-2</v>
          </cell>
        </row>
        <row r="55">
          <cell r="O55" t="str">
            <v>1no high back and 17 nos low back-   12-Feb-97 ;               1 no Sofa Set-       28-Feb-97</v>
          </cell>
          <cell r="U55">
            <v>0</v>
          </cell>
          <cell r="V55">
            <v>0.63</v>
          </cell>
          <cell r="W55">
            <v>0</v>
          </cell>
          <cell r="X55">
            <v>0</v>
          </cell>
          <cell r="Y55">
            <v>0</v>
          </cell>
          <cell r="AB55">
            <v>0</v>
          </cell>
          <cell r="AC55">
            <v>0</v>
          </cell>
          <cell r="AI55">
            <v>0</v>
          </cell>
        </row>
        <row r="56">
          <cell r="O56">
            <v>36648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0.88</v>
          </cell>
          <cell r="AB56">
            <v>0</v>
          </cell>
          <cell r="AC56">
            <v>0</v>
          </cell>
          <cell r="AI56">
            <v>0</v>
          </cell>
        </row>
        <row r="57">
          <cell r="O57" t="str">
            <v>15/05/2000</v>
          </cell>
          <cell r="AB57">
            <v>0</v>
          </cell>
          <cell r="AC57">
            <v>0</v>
          </cell>
        </row>
        <row r="58">
          <cell r="O58">
            <v>36651</v>
          </cell>
        </row>
        <row r="59">
          <cell r="O59">
            <v>36620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</row>
        <row r="67">
          <cell r="O67">
            <v>35376</v>
          </cell>
          <cell r="U67">
            <v>0</v>
          </cell>
          <cell r="V67">
            <v>5.09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  <cell r="AI67">
            <v>0</v>
          </cell>
        </row>
        <row r="68">
          <cell r="O68">
            <v>35422</v>
          </cell>
          <cell r="U68">
            <v>0</v>
          </cell>
          <cell r="V68">
            <v>39.79</v>
          </cell>
          <cell r="W68">
            <v>41.62</v>
          </cell>
          <cell r="Y68">
            <v>18.05</v>
          </cell>
          <cell r="AC68">
            <v>0</v>
          </cell>
          <cell r="AD68">
            <v>118.45</v>
          </cell>
          <cell r="AI68">
            <v>0.20979939999999431</v>
          </cell>
          <cell r="AK68">
            <v>126.7397994</v>
          </cell>
        </row>
        <row r="69">
          <cell r="O69">
            <v>35427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13.7</v>
          </cell>
          <cell r="AB69">
            <v>0</v>
          </cell>
          <cell r="AC69">
            <v>0</v>
          </cell>
          <cell r="AD69">
            <v>9.1</v>
          </cell>
          <cell r="AI69">
            <v>0</v>
          </cell>
          <cell r="AK69">
            <v>12.8</v>
          </cell>
        </row>
        <row r="70">
          <cell r="O70">
            <v>35429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0.8</v>
          </cell>
          <cell r="AB70">
            <v>0</v>
          </cell>
          <cell r="AC70">
            <v>0</v>
          </cell>
          <cell r="AI70">
            <v>0</v>
          </cell>
        </row>
        <row r="74">
          <cell r="O74" t="str">
            <v>23/09/2000</v>
          </cell>
          <cell r="AB74">
            <v>0</v>
          </cell>
          <cell r="AC74">
            <v>0</v>
          </cell>
        </row>
        <row r="75">
          <cell r="O75" t="str">
            <v>23/09/2000</v>
          </cell>
          <cell r="AB75">
            <v>0</v>
          </cell>
          <cell r="AC75">
            <v>0</v>
          </cell>
        </row>
        <row r="78">
          <cell r="O78">
            <v>35460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0.93</v>
          </cell>
          <cell r="AB78">
            <v>0</v>
          </cell>
          <cell r="AC78">
            <v>0</v>
          </cell>
          <cell r="AI78">
            <v>0</v>
          </cell>
          <cell r="AJ78" t="str">
            <v>40% against installation and balance after Guarantee Period of 1 yr (Date of completion: 4 weeks from Oct 28, 1996</v>
          </cell>
          <cell r="AK78">
            <v>0.88</v>
          </cell>
        </row>
        <row r="79">
          <cell r="O79">
            <v>35341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25.1</v>
          </cell>
          <cell r="AB79">
            <v>0</v>
          </cell>
          <cell r="AC79">
            <v>0</v>
          </cell>
          <cell r="AD79">
            <v>23.86</v>
          </cell>
          <cell r="AI79">
            <v>0</v>
          </cell>
          <cell r="AK79">
            <v>24.13</v>
          </cell>
        </row>
        <row r="80">
          <cell r="O80">
            <v>35457</v>
          </cell>
          <cell r="U80">
            <v>0</v>
          </cell>
          <cell r="V80">
            <v>53.89</v>
          </cell>
          <cell r="W80">
            <v>22.78</v>
          </cell>
          <cell r="AC80">
            <v>0</v>
          </cell>
          <cell r="AD80">
            <v>72.75</v>
          </cell>
          <cell r="AI80">
            <v>0</v>
          </cell>
          <cell r="AK80">
            <v>77.319999999999993</v>
          </cell>
        </row>
        <row r="81">
          <cell r="O81">
            <v>35412</v>
          </cell>
          <cell r="U81">
            <v>0</v>
          </cell>
          <cell r="V81">
            <v>0.83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I81">
            <v>0</v>
          </cell>
        </row>
        <row r="82">
          <cell r="O82">
            <v>35403</v>
          </cell>
          <cell r="U82">
            <v>0</v>
          </cell>
          <cell r="V82">
            <v>0.2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I82">
            <v>0</v>
          </cell>
        </row>
        <row r="83">
          <cell r="O83">
            <v>35451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6.52</v>
          </cell>
          <cell r="AB83">
            <v>0</v>
          </cell>
          <cell r="AC83">
            <v>0</v>
          </cell>
          <cell r="AI83">
            <v>0</v>
          </cell>
          <cell r="AK83">
            <v>6.25</v>
          </cell>
        </row>
        <row r="84">
          <cell r="O84">
            <v>35522</v>
          </cell>
          <cell r="U84">
            <v>0</v>
          </cell>
          <cell r="V84">
            <v>4.13</v>
          </cell>
          <cell r="W84">
            <v>0</v>
          </cell>
          <cell r="X84">
            <v>0</v>
          </cell>
          <cell r="Y84">
            <v>0</v>
          </cell>
          <cell r="AB84">
            <v>0</v>
          </cell>
          <cell r="AC84">
            <v>0</v>
          </cell>
          <cell r="AI84">
            <v>0</v>
          </cell>
          <cell r="AK84">
            <v>4.13</v>
          </cell>
        </row>
        <row r="85">
          <cell r="O85">
            <v>35436</v>
          </cell>
          <cell r="U85">
            <v>0</v>
          </cell>
          <cell r="V85">
            <v>0</v>
          </cell>
          <cell r="W85">
            <v>0.4</v>
          </cell>
          <cell r="X85">
            <v>0</v>
          </cell>
          <cell r="Y85">
            <v>0</v>
          </cell>
          <cell r="AB85">
            <v>0</v>
          </cell>
          <cell r="AC85">
            <v>0</v>
          </cell>
          <cell r="AD85">
            <v>0.4</v>
          </cell>
          <cell r="AI85">
            <v>0</v>
          </cell>
        </row>
        <row r="86">
          <cell r="O86">
            <v>35474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0.51</v>
          </cell>
          <cell r="AB86">
            <v>0</v>
          </cell>
          <cell r="AC86">
            <v>0</v>
          </cell>
          <cell r="AI86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</row>
        <row r="98">
          <cell r="O98" t="str">
            <v>20-04-2000</v>
          </cell>
        </row>
        <row r="99">
          <cell r="AB99">
            <v>279.32</v>
          </cell>
        </row>
        <row r="101">
          <cell r="O101">
            <v>35336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3.53</v>
          </cell>
          <cell r="AB101">
            <v>0</v>
          </cell>
          <cell r="AC101">
            <v>0</v>
          </cell>
          <cell r="AD101">
            <v>3.02</v>
          </cell>
          <cell r="AI101">
            <v>0</v>
          </cell>
          <cell r="AJ101" t="str">
            <v>As per the PO bal 10% is payable on commissioining and handing over and on receipt of BG  equivalent to 5% of the Contract Value  (Date of completion:1.8.96)</v>
          </cell>
          <cell r="AK101">
            <v>3.36</v>
          </cell>
        </row>
        <row r="102">
          <cell r="O102">
            <v>35336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3.02</v>
          </cell>
          <cell r="AI102">
            <v>0</v>
          </cell>
          <cell r="AJ102" t="str">
            <v>As per the PO bal 10% is payable on commissioining and handing over and on receipt of BG  equivalent to 5% of the Contract Value  (Date of completion:1.8.96)</v>
          </cell>
          <cell r="AK102">
            <v>3.36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B104">
            <v>0</v>
          </cell>
          <cell r="AC104">
            <v>0</v>
          </cell>
        </row>
        <row r="105">
          <cell r="O105">
            <v>35460</v>
          </cell>
          <cell r="U105">
            <v>0</v>
          </cell>
          <cell r="V105">
            <v>68.55</v>
          </cell>
          <cell r="W105">
            <v>36.74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99.49</v>
          </cell>
          <cell r="AI105">
            <v>0</v>
          </cell>
          <cell r="AJ105" t="str">
            <v>Date of Completion 31.4.96</v>
          </cell>
          <cell r="AK105">
            <v>135.16999999999999</v>
          </cell>
        </row>
        <row r="106">
          <cell r="O106">
            <v>35520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4.55</v>
          </cell>
          <cell r="AB106">
            <v>0</v>
          </cell>
          <cell r="AC106">
            <v>0</v>
          </cell>
          <cell r="AD106">
            <v>99.49</v>
          </cell>
          <cell r="AI106">
            <v>0</v>
          </cell>
          <cell r="AJ106" t="str">
            <v>Date of Completion 31.4.96</v>
          </cell>
          <cell r="AK106">
            <v>135.16999999999999</v>
          </cell>
        </row>
        <row r="107">
          <cell r="O107">
            <v>35520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I107">
            <v>0</v>
          </cell>
          <cell r="AK107">
            <v>3.17</v>
          </cell>
        </row>
        <row r="108">
          <cell r="O108">
            <v>35427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35.590000000000003</v>
          </cell>
          <cell r="AB108">
            <v>0</v>
          </cell>
          <cell r="AC108">
            <v>0</v>
          </cell>
          <cell r="AD108">
            <v>29.01</v>
          </cell>
          <cell r="AI108">
            <v>0</v>
          </cell>
          <cell r="AK108">
            <v>33.9</v>
          </cell>
        </row>
        <row r="109">
          <cell r="O109">
            <v>35405</v>
          </cell>
          <cell r="U109">
            <v>0</v>
          </cell>
          <cell r="V109">
            <v>0</v>
          </cell>
          <cell r="W109">
            <v>0</v>
          </cell>
          <cell r="X109">
            <v>12.98</v>
          </cell>
          <cell r="Y109">
            <v>0</v>
          </cell>
          <cell r="AB109">
            <v>0</v>
          </cell>
          <cell r="AC109">
            <v>0</v>
          </cell>
          <cell r="AD109">
            <v>11.77</v>
          </cell>
          <cell r="AI109">
            <v>0</v>
          </cell>
          <cell r="AK109">
            <v>12.98</v>
          </cell>
        </row>
        <row r="110">
          <cell r="O110">
            <v>35323</v>
          </cell>
          <cell r="U110">
            <v>0</v>
          </cell>
          <cell r="V110">
            <v>16.62</v>
          </cell>
          <cell r="W110">
            <v>0</v>
          </cell>
          <cell r="X110">
            <v>12.98</v>
          </cell>
          <cell r="Y110">
            <v>0</v>
          </cell>
          <cell r="AB110">
            <v>0</v>
          </cell>
          <cell r="AC110">
            <v>0</v>
          </cell>
          <cell r="AD110">
            <v>11.77</v>
          </cell>
          <cell r="AI110">
            <v>0.78999999999999915</v>
          </cell>
          <cell r="AK110">
            <v>15.83</v>
          </cell>
        </row>
        <row r="111">
          <cell r="O111">
            <v>35323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I111">
            <v>0</v>
          </cell>
          <cell r="AK111">
            <v>2.62</v>
          </cell>
        </row>
        <row r="112"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I112">
            <v>0</v>
          </cell>
          <cell r="AK112">
            <v>2.62</v>
          </cell>
        </row>
        <row r="113">
          <cell r="U113">
            <v>0</v>
          </cell>
          <cell r="AC113">
            <v>0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</row>
        <row r="115">
          <cell r="O115">
            <v>35200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26.26</v>
          </cell>
          <cell r="AB115">
            <v>0</v>
          </cell>
          <cell r="AC115">
            <v>0</v>
          </cell>
          <cell r="AD115">
            <v>21.73</v>
          </cell>
          <cell r="AI115">
            <v>2</v>
          </cell>
          <cell r="AK115">
            <v>27</v>
          </cell>
        </row>
        <row r="116">
          <cell r="O116">
            <v>35252</v>
          </cell>
          <cell r="U116">
            <v>0</v>
          </cell>
          <cell r="V116">
            <v>0</v>
          </cell>
          <cell r="W116">
            <v>0</v>
          </cell>
          <cell r="X116">
            <v>3.7</v>
          </cell>
          <cell r="Y116">
            <v>0</v>
          </cell>
          <cell r="AB116">
            <v>0</v>
          </cell>
          <cell r="AC116">
            <v>0</v>
          </cell>
          <cell r="AD116">
            <v>21.73</v>
          </cell>
          <cell r="AI116">
            <v>0</v>
          </cell>
          <cell r="AK116">
            <v>27</v>
          </cell>
        </row>
        <row r="117">
          <cell r="O117">
            <v>35261</v>
          </cell>
          <cell r="U117">
            <v>0</v>
          </cell>
          <cell r="V117">
            <v>6.91</v>
          </cell>
          <cell r="W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I117">
            <v>0</v>
          </cell>
        </row>
        <row r="118">
          <cell r="O118">
            <v>35328</v>
          </cell>
          <cell r="U118">
            <v>0</v>
          </cell>
          <cell r="V118">
            <v>0.61</v>
          </cell>
          <cell r="W118">
            <v>0</v>
          </cell>
          <cell r="X118">
            <v>0</v>
          </cell>
          <cell r="Y118">
            <v>0</v>
          </cell>
          <cell r="AB118">
            <v>0</v>
          </cell>
          <cell r="AC118">
            <v>0</v>
          </cell>
          <cell r="AI118">
            <v>0</v>
          </cell>
        </row>
        <row r="119">
          <cell r="O119">
            <v>35669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0.79</v>
          </cell>
          <cell r="AB119">
            <v>0</v>
          </cell>
          <cell r="AC119">
            <v>0</v>
          </cell>
          <cell r="AI119">
            <v>0</v>
          </cell>
        </row>
        <row r="120">
          <cell r="O120">
            <v>36200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0.79</v>
          </cell>
          <cell r="AB120">
            <v>0</v>
          </cell>
          <cell r="AC120">
            <v>0</v>
          </cell>
          <cell r="AI120">
            <v>0</v>
          </cell>
        </row>
        <row r="121">
          <cell r="O121">
            <v>36200</v>
          </cell>
          <cell r="AB121">
            <v>0</v>
          </cell>
          <cell r="AC121">
            <v>0</v>
          </cell>
        </row>
        <row r="125">
          <cell r="O125">
            <v>35471</v>
          </cell>
          <cell r="U125">
            <v>0</v>
          </cell>
          <cell r="V125">
            <v>20.77</v>
          </cell>
          <cell r="W125">
            <v>3.92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D125">
            <v>28.21</v>
          </cell>
          <cell r="AI125">
            <v>0</v>
          </cell>
        </row>
        <row r="126">
          <cell r="O126">
            <v>35489</v>
          </cell>
          <cell r="U126">
            <v>0</v>
          </cell>
          <cell r="V126">
            <v>0</v>
          </cell>
          <cell r="W126">
            <v>47.83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D126">
            <v>28.21</v>
          </cell>
          <cell r="AI126">
            <v>0</v>
          </cell>
        </row>
        <row r="127">
          <cell r="O127">
            <v>35489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D127">
            <v>28.85</v>
          </cell>
          <cell r="AI127">
            <v>0</v>
          </cell>
        </row>
        <row r="128">
          <cell r="O128">
            <v>35447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66.569999999999993</v>
          </cell>
          <cell r="AB128">
            <v>0</v>
          </cell>
          <cell r="AC128">
            <v>0</v>
          </cell>
          <cell r="AD128">
            <v>62.85</v>
          </cell>
          <cell r="AI128">
            <v>0</v>
          </cell>
        </row>
        <row r="129">
          <cell r="O129">
            <v>35446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22.93</v>
          </cell>
          <cell r="AB129">
            <v>0</v>
          </cell>
          <cell r="AC129">
            <v>0</v>
          </cell>
          <cell r="AD129">
            <v>17.309999999999999</v>
          </cell>
          <cell r="AI129">
            <v>0</v>
          </cell>
          <cell r="AJ129" t="str">
            <v>Date of Comm 8-12-96 (20-60-20)</v>
          </cell>
        </row>
        <row r="130">
          <cell r="O130">
            <v>35446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D130">
            <v>17.309999999999999</v>
          </cell>
          <cell r="AI130">
            <v>0</v>
          </cell>
          <cell r="AJ130" t="str">
            <v>25% of Contract Value Paid Date of completion 12-05-97 pay terms 25  50  50  5</v>
          </cell>
        </row>
        <row r="131"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I131">
            <v>0</v>
          </cell>
          <cell r="AJ131" t="str">
            <v>25% of Contract Value Paid Date of completion 12-05-97 pay terms 25  50  50  5</v>
          </cell>
        </row>
        <row r="132"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B133">
            <v>0</v>
          </cell>
          <cell r="AC133">
            <v>0</v>
          </cell>
        </row>
        <row r="134"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B134">
            <v>0</v>
          </cell>
          <cell r="AC134">
            <v>0</v>
          </cell>
        </row>
        <row r="145"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I145">
            <v>0</v>
          </cell>
          <cell r="AJ145" t="str">
            <v>Proposed D O I 20-3-97</v>
          </cell>
        </row>
        <row r="146">
          <cell r="O146">
            <v>35468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3600</v>
          </cell>
          <cell r="AB146">
            <v>0</v>
          </cell>
          <cell r="AC146">
            <v>0</v>
          </cell>
          <cell r="AI146">
            <v>0</v>
          </cell>
          <cell r="AJ146" t="str">
            <v>Proposed D O I 20-3-97</v>
          </cell>
        </row>
        <row r="147">
          <cell r="O147">
            <v>35468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I147">
            <v>0</v>
          </cell>
        </row>
        <row r="148">
          <cell r="O148">
            <v>36636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AB148">
            <v>0</v>
          </cell>
          <cell r="AC148">
            <v>0</v>
          </cell>
        </row>
        <row r="149">
          <cell r="O149">
            <v>36636</v>
          </cell>
          <cell r="AB149">
            <v>0</v>
          </cell>
          <cell r="AC149">
            <v>0</v>
          </cell>
        </row>
        <row r="155">
          <cell r="U155">
            <v>9112.93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AB155">
            <v>0</v>
          </cell>
          <cell r="AC155">
            <v>0</v>
          </cell>
        </row>
        <row r="156"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AB156">
            <v>0</v>
          </cell>
          <cell r="AC156">
            <v>358.57000000000005</v>
          </cell>
        </row>
        <row r="157"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</row>
        <row r="158"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</row>
        <row r="159">
          <cell r="AB159">
            <v>0</v>
          </cell>
          <cell r="AC159">
            <v>13.63</v>
          </cell>
        </row>
        <row r="160"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305.97000000000003</v>
          </cell>
          <cell r="AI160">
            <v>0</v>
          </cell>
          <cell r="AJ160" t="str">
            <v>CWIP bal represents carried forward balances from last year and the contract  has been completed</v>
          </cell>
        </row>
        <row r="161"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D161">
            <v>84.74</v>
          </cell>
          <cell r="AI161">
            <v>9.269999999999925</v>
          </cell>
          <cell r="AJ161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62"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7.98</v>
          </cell>
          <cell r="AI162">
            <v>-79.010000000000019</v>
          </cell>
          <cell r="AJ162" t="str">
            <v>As of date, 9 th instalment due after signing the contract @2.00 lacs per month from the next calender month of signing of the Contract , has been paid. Total Fees payable is 1.95% of the cost of the works (Total work executed as of date Rs.4,08,97,482).</v>
          </cell>
        </row>
        <row r="163"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125.12</v>
          </cell>
          <cell r="AI163">
            <v>9.9999999999909051E-3</v>
          </cell>
          <cell r="AJ163" t="str">
            <v>As of date payments against 2nd R.bill have been made (Scheduled Date of Completion : June 13,1996)</v>
          </cell>
        </row>
        <row r="164"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11.92</v>
          </cell>
          <cell r="AI164">
            <v>0.51</v>
          </cell>
          <cell r="AJ164" t="str">
            <v>CWIP represents payments made in conncection to Bandra-Kurla Project.</v>
          </cell>
        </row>
        <row r="165"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D165">
            <v>11.92</v>
          </cell>
          <cell r="AI165">
            <v>0.51</v>
          </cell>
          <cell r="AJ165" t="str">
            <v>CWIP represents payments made in conncection to Bandra-Kurla Project.</v>
          </cell>
        </row>
        <row r="166"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</row>
        <row r="169">
          <cell r="AC169">
            <v>96.78</v>
          </cell>
        </row>
        <row r="170">
          <cell r="AB170">
            <v>-1.3500311979441904E-13</v>
          </cell>
          <cell r="AC170">
            <v>96.78</v>
          </cell>
        </row>
        <row r="171">
          <cell r="AB171">
            <v>7.1699999999998649</v>
          </cell>
        </row>
        <row r="176">
          <cell r="AC176">
            <v>71.430000000000007</v>
          </cell>
        </row>
        <row r="177">
          <cell r="AC177">
            <v>71.430000000000007</v>
          </cell>
        </row>
        <row r="179">
          <cell r="AB179">
            <v>220.36</v>
          </cell>
        </row>
        <row r="180">
          <cell r="AB180">
            <v>51.940000000000012</v>
          </cell>
        </row>
        <row r="181">
          <cell r="AB181">
            <v>4.3100000000000094</v>
          </cell>
        </row>
        <row r="182">
          <cell r="AB182">
            <v>102.98999999999992</v>
          </cell>
        </row>
        <row r="183">
          <cell r="AB183">
            <v>43.15</v>
          </cell>
        </row>
        <row r="184">
          <cell r="AB184">
            <v>30.499999999999993</v>
          </cell>
        </row>
        <row r="185">
          <cell r="AB185">
            <v>0</v>
          </cell>
          <cell r="AC185">
            <v>87.79</v>
          </cell>
        </row>
        <row r="186">
          <cell r="AC186">
            <v>87.79</v>
          </cell>
        </row>
        <row r="187">
          <cell r="O187">
            <v>36943</v>
          </cell>
          <cell r="AB187">
            <v>85.589999999999989</v>
          </cell>
          <cell r="AC187">
            <v>87.79</v>
          </cell>
        </row>
        <row r="188">
          <cell r="O188">
            <v>36943</v>
          </cell>
          <cell r="AB188">
            <v>85.589999999999989</v>
          </cell>
        </row>
        <row r="189">
          <cell r="O189">
            <v>36943</v>
          </cell>
          <cell r="AB189">
            <v>23.139999999999997</v>
          </cell>
        </row>
        <row r="190">
          <cell r="O190">
            <v>36943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AB190">
            <v>62.069999999999986</v>
          </cell>
          <cell r="AC190">
            <v>0</v>
          </cell>
          <cell r="AD190">
            <v>84.74</v>
          </cell>
          <cell r="AI190">
            <v>422.38</v>
          </cell>
          <cell r="AJ190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1">
          <cell r="O191">
            <v>36943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AB191">
            <v>58.749999999999979</v>
          </cell>
          <cell r="AC191">
            <v>0</v>
          </cell>
          <cell r="AD191">
            <v>84.74</v>
          </cell>
          <cell r="AI191">
            <v>422.38</v>
          </cell>
          <cell r="AJ191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2"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41.66</v>
          </cell>
          <cell r="AC192">
            <v>0</v>
          </cell>
          <cell r="AD192">
            <v>84.74</v>
          </cell>
          <cell r="AI192">
            <v>439.37</v>
          </cell>
          <cell r="AJ192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3"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14.36</v>
          </cell>
          <cell r="AC193">
            <v>0</v>
          </cell>
          <cell r="AD193">
            <v>84.74</v>
          </cell>
          <cell r="AI193">
            <v>438.27</v>
          </cell>
          <cell r="AJ193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4">
          <cell r="AB194">
            <v>2.1000000000000014</v>
          </cell>
        </row>
        <row r="195">
          <cell r="O195">
            <v>36860</v>
          </cell>
        </row>
        <row r="196">
          <cell r="O196">
            <v>36860</v>
          </cell>
          <cell r="AB196">
            <v>30.33</v>
          </cell>
        </row>
        <row r="197">
          <cell r="O197">
            <v>36846</v>
          </cell>
          <cell r="AB197">
            <v>65.17</v>
          </cell>
        </row>
        <row r="198">
          <cell r="O198">
            <v>36846</v>
          </cell>
          <cell r="AB198">
            <v>1.9400000000000013</v>
          </cell>
        </row>
        <row r="199">
          <cell r="O199">
            <v>36996</v>
          </cell>
          <cell r="AB199">
            <v>53.21</v>
          </cell>
        </row>
        <row r="200">
          <cell r="O200">
            <v>36996</v>
          </cell>
          <cell r="AB200">
            <v>1.3400000000000079</v>
          </cell>
        </row>
        <row r="201"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D201">
            <v>1644.3</v>
          </cell>
          <cell r="AI201">
            <v>0</v>
          </cell>
          <cell r="AJ201" t="str">
            <v xml:space="preserve">As of date, 75% of the Total Contract Value has been paid against signing of MOU </v>
          </cell>
        </row>
        <row r="202"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B202">
            <v>6.52</v>
          </cell>
          <cell r="AC202">
            <v>0</v>
          </cell>
          <cell r="AD202">
            <v>146.53</v>
          </cell>
          <cell r="AI202">
            <v>0</v>
          </cell>
          <cell r="AJ202" t="str">
            <v>CA represents  the stamp duty paid on purchase of 70 flats.</v>
          </cell>
        </row>
        <row r="203"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19.7</v>
          </cell>
          <cell r="AC203">
            <v>0</v>
          </cell>
          <cell r="AD203">
            <v>7.04</v>
          </cell>
          <cell r="AI203">
            <v>0</v>
          </cell>
          <cell r="AJ203" t="str">
            <v>This amount represents the Registration charges paid for registration of 70 flats at Rs.10,060 per flat</v>
          </cell>
        </row>
        <row r="204"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4.3899999999999997</v>
          </cell>
          <cell r="AC204">
            <v>0</v>
          </cell>
          <cell r="AD204">
            <v>146.53</v>
          </cell>
          <cell r="AI204">
            <v>0</v>
          </cell>
          <cell r="AJ204" t="str">
            <v>CA represents  the stamp duty paid on purchase of 70 flats.</v>
          </cell>
        </row>
        <row r="205"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87.79</v>
          </cell>
          <cell r="AD205">
            <v>7.04</v>
          </cell>
          <cell r="AI205">
            <v>0</v>
          </cell>
          <cell r="AJ205" t="str">
            <v>This amount represents the Registration charges paid for registration of 70 flats at Rs.10,060 per flat</v>
          </cell>
        </row>
        <row r="206"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80.069999999999993</v>
          </cell>
          <cell r="AI206">
            <v>47.009999999999877</v>
          </cell>
          <cell r="AJ206" t="str">
            <v>Payment of Stamp duty</v>
          </cell>
        </row>
        <row r="207">
          <cell r="AD207">
            <v>797.96</v>
          </cell>
          <cell r="AI207">
            <v>0</v>
          </cell>
          <cell r="AJ207" t="str">
            <v>As of date 14 Payments have been made (including payment against 7 th slab)</v>
          </cell>
        </row>
        <row r="208">
          <cell r="O208" t="str">
            <v>21.06.2001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AB208">
            <v>0</v>
          </cell>
          <cell r="AC208">
            <v>0</v>
          </cell>
          <cell r="AD208">
            <v>1644.3</v>
          </cell>
          <cell r="AI208">
            <v>0</v>
          </cell>
          <cell r="AJ208" t="str">
            <v xml:space="preserve">As of date, 75% of the Total Contract Value has been paid against signing of MOU </v>
          </cell>
        </row>
        <row r="209"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D209">
            <v>146.53</v>
          </cell>
          <cell r="AI209">
            <v>0</v>
          </cell>
          <cell r="AJ209" t="str">
            <v>CA represents  the stamp duty paid on purchase of 70 flats.</v>
          </cell>
        </row>
        <row r="210"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D210">
            <v>7.04</v>
          </cell>
          <cell r="AI210">
            <v>0</v>
          </cell>
          <cell r="AJ210" t="str">
            <v>This amount represents the Registration charges paid for registration of 70 flats at Rs.10,060 per flat</v>
          </cell>
        </row>
        <row r="211">
          <cell r="O211" t="str">
            <v>15/06/2001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</row>
        <row r="212">
          <cell r="O212" t="str">
            <v>23/03/2000</v>
          </cell>
        </row>
        <row r="213"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D213">
            <v>80.069999999999993</v>
          </cell>
          <cell r="AI213">
            <v>47.009999999999877</v>
          </cell>
          <cell r="AJ213" t="str">
            <v>Payment of Stamp duty</v>
          </cell>
        </row>
        <row r="214">
          <cell r="O214" t="str">
            <v>23/03/2000</v>
          </cell>
          <cell r="AD214">
            <v>797.96</v>
          </cell>
          <cell r="AI214">
            <v>0</v>
          </cell>
          <cell r="AJ214" t="str">
            <v>As of date 14 Payments have been made (including payment against 7 th slab)</v>
          </cell>
        </row>
        <row r="215">
          <cell r="O215">
            <v>37077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2.29</v>
          </cell>
        </row>
        <row r="216">
          <cell r="O216">
            <v>35323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D216">
            <v>4.5</v>
          </cell>
          <cell r="AI216">
            <v>0.46999999999999886</v>
          </cell>
          <cell r="AJ216" t="str">
            <v>30% of the Contract Value paid against completion of 50% of the work done.Balance payable to the party carried forward from last years accounts.</v>
          </cell>
          <cell r="AK216">
            <v>16.079999999999998</v>
          </cell>
        </row>
        <row r="217">
          <cell r="O217">
            <v>36847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2.29</v>
          </cell>
        </row>
        <row r="218">
          <cell r="O218">
            <v>35323</v>
          </cell>
          <cell r="U218">
            <v>0</v>
          </cell>
          <cell r="V218">
            <v>16.62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4.5</v>
          </cell>
          <cell r="AI218">
            <v>0.46999999999999886</v>
          </cell>
          <cell r="AJ218" t="str">
            <v>30% of the Contract Value paid against completion of 50% of the work done.Balance payable to the party carried forward from last years accounts.</v>
          </cell>
          <cell r="AK218">
            <v>16.079999999999998</v>
          </cell>
        </row>
        <row r="219">
          <cell r="O219" t="str">
            <v>23/03/2000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10.75</v>
          </cell>
          <cell r="AB219">
            <v>0</v>
          </cell>
          <cell r="AC219">
            <v>0</v>
          </cell>
        </row>
        <row r="220"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</row>
        <row r="221">
          <cell r="O221">
            <v>35655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0.25</v>
          </cell>
          <cell r="AI221">
            <v>0</v>
          </cell>
          <cell r="AJ221" t="str">
            <v>CWIP represents amt paid against submission of prel.plans and tender documents ;Bal payable represents the amt payable against completion of work and on submission of drawings</v>
          </cell>
        </row>
        <row r="222"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AB222">
            <v>0</v>
          </cell>
          <cell r="AC222">
            <v>2.29</v>
          </cell>
        </row>
        <row r="223">
          <cell r="O223">
            <v>35323</v>
          </cell>
          <cell r="U223">
            <v>0</v>
          </cell>
          <cell r="V223">
            <v>16.62</v>
          </cell>
          <cell r="W223">
            <v>0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D223">
            <v>4.5</v>
          </cell>
          <cell r="AI223">
            <v>0.46999999999999886</v>
          </cell>
          <cell r="AJ223" t="str">
            <v>30% of the Contract Value paid against completion of 50% of the work done.Balance payable to the party carried forward from last years accounts.</v>
          </cell>
          <cell r="AK223">
            <v>16.079999999999998</v>
          </cell>
        </row>
        <row r="224"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D224">
            <v>146.53</v>
          </cell>
          <cell r="AI224">
            <v>0</v>
          </cell>
          <cell r="AJ224" t="str">
            <v>CA represents  the stamp duty paid on purchase of 70 flats.</v>
          </cell>
          <cell r="AK224">
            <v>1555.3497994000002</v>
          </cell>
        </row>
        <row r="225"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AB225">
            <v>0</v>
          </cell>
          <cell r="AC225">
            <v>0</v>
          </cell>
          <cell r="AD225">
            <v>7.04</v>
          </cell>
          <cell r="AI225">
            <v>0</v>
          </cell>
          <cell r="AJ225" t="str">
            <v>This amount represents the Registration charges paid for registration of 70 flats at Rs.10,060 per flat</v>
          </cell>
        </row>
        <row r="226">
          <cell r="O226">
            <v>35655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10.75</v>
          </cell>
          <cell r="AB226">
            <v>0</v>
          </cell>
          <cell r="AC226">
            <v>0</v>
          </cell>
          <cell r="AK226">
            <v>1555.3497994000002</v>
          </cell>
        </row>
        <row r="227"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D227">
            <v>4915.07</v>
          </cell>
          <cell r="AI227">
            <v>867.50979939999979</v>
          </cell>
        </row>
        <row r="228"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AB228">
            <v>0</v>
          </cell>
          <cell r="AC228">
            <v>0</v>
          </cell>
          <cell r="AD228">
            <v>0.25</v>
          </cell>
          <cell r="AI228">
            <v>0</v>
          </cell>
          <cell r="AJ228" t="str">
            <v>CWIP represents amt paid against submission of prel.plans and tender documents ;Bal payable represents the amt payable against completion of work and on submission of drawings</v>
          </cell>
        </row>
        <row r="229"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4915.07</v>
          </cell>
          <cell r="AI229">
            <v>867.50979939999979</v>
          </cell>
          <cell r="AJ229" t="str">
            <v>As of date 14 Payments have been made (including payment against 7 th slab)</v>
          </cell>
        </row>
        <row r="230"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</row>
        <row r="231"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K231">
            <v>1555.3497994000002</v>
          </cell>
        </row>
        <row r="234">
          <cell r="O234" t="str">
            <v>23/03/2000</v>
          </cell>
          <cell r="AD234">
            <v>4915.07</v>
          </cell>
          <cell r="AI234">
            <v>843.08979939999983</v>
          </cell>
        </row>
        <row r="237"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2.29</v>
          </cell>
        </row>
        <row r="238">
          <cell r="O238">
            <v>35323</v>
          </cell>
          <cell r="U238">
            <v>0</v>
          </cell>
          <cell r="V238">
            <v>16.62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4.5</v>
          </cell>
          <cell r="AI238">
            <v>0.46999999999999886</v>
          </cell>
          <cell r="AJ238" t="str">
            <v>30% of the Contract Value paid against completion of 50% of the work done.Balance payable to the party carried forward from last years accounts.</v>
          </cell>
          <cell r="AK238">
            <v>16.079999999999998</v>
          </cell>
        </row>
        <row r="241">
          <cell r="O241">
            <v>35655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10.75</v>
          </cell>
          <cell r="AB241">
            <v>0</v>
          </cell>
          <cell r="AC241">
            <v>0</v>
          </cell>
        </row>
        <row r="242"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</row>
        <row r="243"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D243">
            <v>0.25</v>
          </cell>
          <cell r="AI243">
            <v>0</v>
          </cell>
          <cell r="AJ243" t="str">
            <v>CWIP represents amt paid against submission of prel.plans and tender documents ;Bal payable represents the amt payable against completion of work and on submission of drawings</v>
          </cell>
        </row>
        <row r="244"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</row>
        <row r="245"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</row>
        <row r="246"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K246">
            <v>1555.3497994000002</v>
          </cell>
        </row>
        <row r="248">
          <cell r="O248" t="str">
            <v>On or Before 11/09/2000</v>
          </cell>
        </row>
        <row r="249">
          <cell r="AD249">
            <v>4915.07</v>
          </cell>
          <cell r="AI249">
            <v>769.21979939999983</v>
          </cell>
        </row>
        <row r="250">
          <cell r="O250" t="str">
            <v>On or Before 11/09/2000</v>
          </cell>
        </row>
        <row r="251">
          <cell r="U251">
            <v>0</v>
          </cell>
          <cell r="AB251">
            <v>0</v>
          </cell>
          <cell r="AC251">
            <v>0</v>
          </cell>
          <cell r="AD251">
            <v>4.13</v>
          </cell>
          <cell r="AI251">
            <v>0</v>
          </cell>
          <cell r="AJ251" t="str">
            <v>Awaiting the Contract with Carlie  Lawrie to be completed</v>
          </cell>
          <cell r="AK251">
            <v>7.06</v>
          </cell>
        </row>
        <row r="252">
          <cell r="U252">
            <v>0</v>
          </cell>
          <cell r="V252">
            <v>4.41</v>
          </cell>
          <cell r="W252">
            <v>1.75</v>
          </cell>
          <cell r="X252">
            <v>0.18</v>
          </cell>
          <cell r="Y252">
            <v>3.11</v>
          </cell>
          <cell r="AB252">
            <v>0</v>
          </cell>
          <cell r="AC252">
            <v>0</v>
          </cell>
        </row>
        <row r="253">
          <cell r="U253">
            <v>0</v>
          </cell>
          <cell r="V253">
            <v>16.899999999999999</v>
          </cell>
          <cell r="W253">
            <v>4.87</v>
          </cell>
          <cell r="X253">
            <v>7.62</v>
          </cell>
          <cell r="Y253">
            <v>7.7899999999999991</v>
          </cell>
          <cell r="AB253">
            <v>0</v>
          </cell>
          <cell r="AC253">
            <v>0</v>
          </cell>
          <cell r="AD253">
            <v>4.13</v>
          </cell>
          <cell r="AI253">
            <v>0</v>
          </cell>
          <cell r="AJ253" t="str">
            <v>Awaiting the Contract with Carlie  Lawrie to be completed</v>
          </cell>
          <cell r="AK253">
            <v>7.06</v>
          </cell>
        </row>
        <row r="254">
          <cell r="U254">
            <v>0</v>
          </cell>
          <cell r="V254">
            <v>0.81</v>
          </cell>
          <cell r="W254">
            <v>1.85</v>
          </cell>
          <cell r="X254">
            <v>0.16</v>
          </cell>
          <cell r="Y254">
            <v>3.45</v>
          </cell>
          <cell r="AB254">
            <v>0</v>
          </cell>
          <cell r="AC254">
            <v>0</v>
          </cell>
        </row>
        <row r="255">
          <cell r="O255" t="str">
            <v>On or Before 11/09/2000</v>
          </cell>
          <cell r="U255">
            <v>0</v>
          </cell>
          <cell r="V255">
            <v>2.17</v>
          </cell>
          <cell r="W255">
            <v>0.89</v>
          </cell>
          <cell r="X255">
            <v>0</v>
          </cell>
          <cell r="Y255">
            <v>1.31</v>
          </cell>
          <cell r="AB255">
            <v>0</v>
          </cell>
          <cell r="AC255">
            <v>0</v>
          </cell>
          <cell r="AD255">
            <v>3.6</v>
          </cell>
          <cell r="AI255">
            <v>0</v>
          </cell>
          <cell r="AK255">
            <v>4.4800000000000004</v>
          </cell>
        </row>
        <row r="256">
          <cell r="O256" t="str">
            <v>On or Before 3/05/2001</v>
          </cell>
          <cell r="U256">
            <v>0</v>
          </cell>
          <cell r="V256">
            <v>0.81</v>
          </cell>
          <cell r="W256">
            <v>1.85</v>
          </cell>
          <cell r="X256">
            <v>0.16</v>
          </cell>
          <cell r="Y256">
            <v>3.45</v>
          </cell>
          <cell r="AB256">
            <v>0</v>
          </cell>
          <cell r="AC256">
            <v>0</v>
          </cell>
          <cell r="AD256">
            <v>4.82</v>
          </cell>
          <cell r="AI256">
            <v>0</v>
          </cell>
        </row>
        <row r="257">
          <cell r="U257">
            <v>0</v>
          </cell>
          <cell r="V257">
            <v>2.17</v>
          </cell>
          <cell r="W257">
            <v>0.89</v>
          </cell>
          <cell r="X257">
            <v>0</v>
          </cell>
          <cell r="Y257">
            <v>1.31</v>
          </cell>
          <cell r="AB257">
            <v>0</v>
          </cell>
          <cell r="AC257">
            <v>0</v>
          </cell>
          <cell r="AD257">
            <v>3.6</v>
          </cell>
          <cell r="AI257">
            <v>0</v>
          </cell>
          <cell r="AK257">
            <v>4.4800000000000004</v>
          </cell>
        </row>
        <row r="258">
          <cell r="AD258">
            <v>4.82</v>
          </cell>
          <cell r="AI258">
            <v>0</v>
          </cell>
        </row>
        <row r="259">
          <cell r="U259">
            <v>0</v>
          </cell>
          <cell r="AB259">
            <v>0</v>
          </cell>
          <cell r="AC259">
            <v>0</v>
          </cell>
          <cell r="AD259">
            <v>4.13</v>
          </cell>
          <cell r="AI259">
            <v>0</v>
          </cell>
          <cell r="AJ259" t="str">
            <v>Awaiting the Contract with Carlie  Lawrie to be completed</v>
          </cell>
          <cell r="AK259">
            <v>7.06</v>
          </cell>
        </row>
        <row r="260">
          <cell r="U260">
            <v>0</v>
          </cell>
          <cell r="V260">
            <v>4.41</v>
          </cell>
          <cell r="W260">
            <v>1.75</v>
          </cell>
          <cell r="X260">
            <v>0.18</v>
          </cell>
          <cell r="Y260">
            <v>3.11</v>
          </cell>
          <cell r="AB260">
            <v>0</v>
          </cell>
          <cell r="AC260">
            <v>0</v>
          </cell>
        </row>
        <row r="261">
          <cell r="U261">
            <v>0</v>
          </cell>
          <cell r="V261">
            <v>16.899999999999999</v>
          </cell>
          <cell r="W261">
            <v>4.87</v>
          </cell>
          <cell r="X261">
            <v>7.62</v>
          </cell>
          <cell r="Y261">
            <v>7.7899999999999991</v>
          </cell>
          <cell r="AB261">
            <v>0</v>
          </cell>
          <cell r="AC261">
            <v>0</v>
          </cell>
        </row>
        <row r="262">
          <cell r="U262">
            <v>0</v>
          </cell>
          <cell r="V262">
            <v>0.81</v>
          </cell>
          <cell r="W262">
            <v>1.85</v>
          </cell>
          <cell r="X262">
            <v>0.16</v>
          </cell>
          <cell r="Y262">
            <v>3.45</v>
          </cell>
          <cell r="AB262">
            <v>0</v>
          </cell>
          <cell r="AC262">
            <v>0</v>
          </cell>
        </row>
        <row r="263">
          <cell r="U263">
            <v>0</v>
          </cell>
          <cell r="V263">
            <v>2.17</v>
          </cell>
          <cell r="W263">
            <v>0.89</v>
          </cell>
          <cell r="X263">
            <v>0</v>
          </cell>
          <cell r="Y263">
            <v>1.31</v>
          </cell>
          <cell r="AB263">
            <v>0</v>
          </cell>
          <cell r="AC263">
            <v>0</v>
          </cell>
          <cell r="AD263">
            <v>3.6</v>
          </cell>
          <cell r="AI263">
            <v>0</v>
          </cell>
          <cell r="AK263">
            <v>4.4800000000000004</v>
          </cell>
        </row>
        <row r="264">
          <cell r="AB264">
            <v>0</v>
          </cell>
          <cell r="AD264">
            <v>4.82</v>
          </cell>
          <cell r="AI264">
            <v>0</v>
          </cell>
        </row>
        <row r="270">
          <cell r="AB270">
            <v>0</v>
          </cell>
        </row>
        <row r="271">
          <cell r="O271" t="str">
            <v>On or Before 11/09/2000</v>
          </cell>
        </row>
        <row r="272">
          <cell r="O272" t="str">
            <v>On or Before 3/05/2001</v>
          </cell>
        </row>
        <row r="275">
          <cell r="U275">
            <v>0</v>
          </cell>
          <cell r="AB275">
            <v>0</v>
          </cell>
          <cell r="AC275">
            <v>0</v>
          </cell>
          <cell r="AD275">
            <v>4.13</v>
          </cell>
          <cell r="AI275">
            <v>0</v>
          </cell>
          <cell r="AJ275" t="str">
            <v>Awaiting the Contract with Carlie  Lawrie to be completed</v>
          </cell>
          <cell r="AK275">
            <v>7.06</v>
          </cell>
        </row>
        <row r="276">
          <cell r="U276">
            <v>0</v>
          </cell>
          <cell r="V276">
            <v>4.41</v>
          </cell>
          <cell r="W276">
            <v>1.75</v>
          </cell>
          <cell r="X276">
            <v>0.18</v>
          </cell>
          <cell r="Y276">
            <v>3.11</v>
          </cell>
          <cell r="AB276">
            <v>0</v>
          </cell>
          <cell r="AC276">
            <v>0</v>
          </cell>
        </row>
        <row r="277">
          <cell r="U277">
            <v>0</v>
          </cell>
          <cell r="V277">
            <v>16.899999999999999</v>
          </cell>
          <cell r="W277">
            <v>4.87</v>
          </cell>
          <cell r="X277">
            <v>7.62</v>
          </cell>
          <cell r="Y277">
            <v>7.7899999999999991</v>
          </cell>
          <cell r="AB277">
            <v>0</v>
          </cell>
          <cell r="AC277">
            <v>0</v>
          </cell>
        </row>
        <row r="278">
          <cell r="U278">
            <v>0</v>
          </cell>
          <cell r="V278">
            <v>0.81</v>
          </cell>
          <cell r="W278">
            <v>1.85</v>
          </cell>
          <cell r="X278">
            <v>0.16</v>
          </cell>
          <cell r="Y278">
            <v>3.45</v>
          </cell>
          <cell r="AB278">
            <v>0</v>
          </cell>
          <cell r="AC278">
            <v>0</v>
          </cell>
        </row>
        <row r="279">
          <cell r="U279">
            <v>0</v>
          </cell>
          <cell r="V279">
            <v>2.17</v>
          </cell>
          <cell r="W279">
            <v>0.89</v>
          </cell>
          <cell r="X279">
            <v>0</v>
          </cell>
          <cell r="Y279">
            <v>1.31</v>
          </cell>
          <cell r="AB279">
            <v>0</v>
          </cell>
          <cell r="AC279">
            <v>0</v>
          </cell>
          <cell r="AD279">
            <v>3.6</v>
          </cell>
          <cell r="AI279">
            <v>0</v>
          </cell>
          <cell r="AK279">
            <v>4.4800000000000004</v>
          </cell>
        </row>
        <row r="280">
          <cell r="AD280">
            <v>4.82</v>
          </cell>
          <cell r="AI280">
            <v>0</v>
          </cell>
        </row>
        <row r="286">
          <cell r="AB286">
            <v>0</v>
          </cell>
        </row>
        <row r="301">
          <cell r="AB301">
            <v>832.41999999999985</v>
          </cell>
        </row>
        <row r="304">
          <cell r="AB304">
            <v>788.04999999999961</v>
          </cell>
        </row>
        <row r="310">
          <cell r="AB310">
            <v>783.0899999999998</v>
          </cell>
        </row>
        <row r="318">
          <cell r="AD318">
            <v>4927.62</v>
          </cell>
          <cell r="AI318">
            <v>867.50979939999979</v>
          </cell>
        </row>
        <row r="321">
          <cell r="AD321">
            <v>4927.62</v>
          </cell>
          <cell r="AI321">
            <v>867.50979939999979</v>
          </cell>
        </row>
        <row r="326">
          <cell r="AB326">
            <v>761.54999999999984</v>
          </cell>
        </row>
        <row r="327">
          <cell r="AD327">
            <v>4927.62</v>
          </cell>
          <cell r="AI327">
            <v>843.08979939999983</v>
          </cell>
        </row>
        <row r="343">
          <cell r="AD343">
            <v>4927.62</v>
          </cell>
          <cell r="AI343">
            <v>769.21979939999983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Statement"/>
      <sheetName val="Balance Sheet"/>
      <sheetName val="P &amp; L Account"/>
      <sheetName val="N-2 Share Cap,N-3 Res. &amp; Sur."/>
      <sheetName val="S-3 Sec. Loans  S-4 Unsec.Loans"/>
      <sheetName val="S-12 Cur Liab, S-13 Prov, S-14 "/>
      <sheetName val="Fixed Assets"/>
      <sheetName val="S-6 Investments"/>
      <sheetName val="n- dEF tAX"/>
      <sheetName val="S-10 Oth CurAsst,S-11 Loan&amp;Adv "/>
      <sheetName val="S-7Stck-Wip,S-8S.Drs,S-9Cas (2)"/>
      <sheetName val="Revenue frm oprn &amp; othr income"/>
      <sheetName val="Cost of matrl &amp; chg in inventry"/>
      <sheetName val="Empl benfit,othr &amp; fin cost"/>
      <sheetName val="closing entries"/>
      <sheetName val="Stat_212"/>
      <sheetName val="Abstract"/>
      <sheetName val="S-5 Fixed Assets IT"/>
      <sheetName val="% allocation"/>
      <sheetName val="Grpg-P &amp; L"/>
      <sheetName val="Borrowings"/>
      <sheetName val="Current maturities"/>
      <sheetName val="Grpg-Stock &amp; WIP"/>
      <sheetName val="Grpg-Drs, Csh_bnk &amp; Cur_asset"/>
      <sheetName val="Sub brkup of grpings"/>
      <sheetName val="Grpg-Cur.Liab. &amp; Prov."/>
      <sheetName val="Sun. Crs. &amp; Outst. Exp."/>
      <sheetName val="Grpg-Opertg Inc &amp; Other Inc."/>
      <sheetName val="Grpg-Cost of Constn."/>
      <sheetName val="Grpg-Admin. Exp"/>
      <sheetName val="Staff Exp Group"/>
      <sheetName val="Grpg-Mktg,Sales &amp; Finance Exp"/>
      <sheetName val="Master"/>
      <sheetName val="EPS Parameters"/>
      <sheetName val="Info."/>
      <sheetName val="RUL TB Mar. 12 SAP "/>
      <sheetName val="TB"/>
      <sheetName val="Codes"/>
      <sheetName val="Mar.2011TB&gt;&gt;&gt;"/>
      <sheetName val="RUL TB Mar. 11 SAP"/>
      <sheetName val="S-5 Fixed Assets CO ACT"/>
      <sheetName val="Ledgers"/>
      <sheetName val="Revenue Recognition(Old Project"/>
      <sheetName val="Revenue Recognition(New Projec)"/>
      <sheetName val="Excelsior Revenue Recognition"/>
      <sheetName val="RU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C3" t="str">
            <v>RAHEJA UNIVERSAL LIMITED</v>
          </cell>
        </row>
        <row r="8">
          <cell r="C8" t="str">
            <v>As per my report of even date</v>
          </cell>
        </row>
        <row r="9">
          <cell r="C9" t="str">
            <v>For K. N. Gandhi &amp; Co.</v>
          </cell>
        </row>
        <row r="11">
          <cell r="C11" t="str">
            <v>Chartered Accountants</v>
          </cell>
        </row>
        <row r="12">
          <cell r="C12" t="str">
            <v>K. N. Gandhi</v>
          </cell>
        </row>
        <row r="13">
          <cell r="C13" t="str">
            <v>Proprietor</v>
          </cell>
        </row>
        <row r="14">
          <cell r="C14" t="str">
            <v>Membership No. F - 8261</v>
          </cell>
        </row>
        <row r="17">
          <cell r="C17" t="str">
            <v>Suresh L. Raheja</v>
          </cell>
        </row>
        <row r="18">
          <cell r="C18" t="str">
            <v>Chairman</v>
          </cell>
        </row>
        <row r="20">
          <cell r="C20" t="str">
            <v>Ashish S. Raheja</v>
          </cell>
        </row>
        <row r="21">
          <cell r="C21" t="str">
            <v>Managing Director</v>
          </cell>
        </row>
        <row r="23">
          <cell r="C23" t="str">
            <v>N. Balakrishnan</v>
          </cell>
        </row>
        <row r="24">
          <cell r="C24" t="str">
            <v>Company Secretary</v>
          </cell>
        </row>
        <row r="25">
          <cell r="C25" t="str">
            <v>&amp; Compliance Officer</v>
          </cell>
        </row>
        <row r="27">
          <cell r="C27" t="str">
            <v>Place  : MUMBAI</v>
          </cell>
        </row>
        <row r="28">
          <cell r="C28" t="str">
            <v xml:space="preserve">Dated : </v>
          </cell>
        </row>
        <row r="30">
          <cell r="C30" t="str">
            <v>31st March, 2011</v>
          </cell>
        </row>
        <row r="31">
          <cell r="C31" t="str">
            <v>31st March, 2012</v>
          </cell>
        </row>
        <row r="32">
          <cell r="C32" t="str">
            <v>31ST MARCH, 2012</v>
          </cell>
        </row>
        <row r="33">
          <cell r="C33" t="str">
            <v>31ST MARCH, 2012</v>
          </cell>
        </row>
        <row r="44">
          <cell r="C44" t="str">
            <v>As At</v>
          </cell>
        </row>
        <row r="45">
          <cell r="C45" t="str">
            <v>Year Ended</v>
          </cell>
        </row>
        <row r="53">
          <cell r="C53" t="str">
            <v>Rs.</v>
          </cell>
        </row>
        <row r="58">
          <cell r="C58">
            <v>3442000000</v>
          </cell>
          <cell r="D58">
            <v>3442000000</v>
          </cell>
        </row>
        <row r="62">
          <cell r="C62">
            <v>58000000</v>
          </cell>
          <cell r="D62">
            <v>58000000</v>
          </cell>
        </row>
        <row r="69">
          <cell r="C69">
            <v>10</v>
          </cell>
          <cell r="D69">
            <v>10</v>
          </cell>
        </row>
        <row r="77">
          <cell r="C77" t="str">
            <v>NOTES TO STANDALONE FINANCIAL STATEMENTS FOR THE YEAR ENDED 31ST MARCH, 2012</v>
          </cell>
        </row>
        <row r="79">
          <cell r="C79" t="str">
            <v>SHARE CAPITAL</v>
          </cell>
        </row>
        <row r="80">
          <cell r="C80" t="str">
            <v>RESERVES AND SURPLUS</v>
          </cell>
        </row>
        <row r="81">
          <cell r="C81" t="str">
            <v>LONG TERM BORROWINGS</v>
          </cell>
        </row>
        <row r="83">
          <cell r="C83" t="str">
            <v>FIXED ASSETS</v>
          </cell>
        </row>
        <row r="84">
          <cell r="C84" t="str">
            <v>NON CURRENT INVESTMENTS</v>
          </cell>
        </row>
        <row r="85">
          <cell r="C85" t="str">
            <v>CURRENT INVESTMENTS</v>
          </cell>
        </row>
        <row r="88">
          <cell r="C88" t="str">
            <v>CASH AND BANK BALANCES</v>
          </cell>
        </row>
        <row r="89">
          <cell r="C89" t="str">
            <v>OTHER  ASSETS</v>
          </cell>
        </row>
        <row r="90">
          <cell r="C90" t="str">
            <v>LOANS AND ADVANCES</v>
          </cell>
        </row>
        <row r="97">
          <cell r="C97" t="str">
            <v>OTHER INCOME</v>
          </cell>
        </row>
        <row r="107">
          <cell r="A107" t="str">
            <v>AS AT</v>
          </cell>
        </row>
        <row r="108">
          <cell r="A108" t="str">
            <v>EQUITIY AND LIABILITIES</v>
          </cell>
        </row>
        <row r="109">
          <cell r="A109" t="str">
            <v>SHAREHOLDERS' FUNDS</v>
          </cell>
        </row>
        <row r="110">
          <cell r="A110" t="str">
            <v>NON CURRENT LIABILITIES</v>
          </cell>
        </row>
        <row r="113">
          <cell r="A113" t="str">
            <v>ASSETS</v>
          </cell>
        </row>
        <row r="122">
          <cell r="C122">
            <v>100</v>
          </cell>
        </row>
        <row r="131">
          <cell r="C131" t="str">
            <v>Omprakash Dhupar</v>
          </cell>
        </row>
        <row r="132">
          <cell r="C132" t="str">
            <v>Senior Vice President</v>
          </cell>
        </row>
        <row r="133">
          <cell r="C133" t="str">
            <v>Finance and Accounts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ncy &amp; Trade density wkng"/>
      <sheetName val="customer spends"/>
      <sheetName val="customer spends (2)"/>
      <sheetName val="Pivot"/>
      <sheetName val="Anchors "/>
      <sheetName val="Beauty,Cosmetics,"/>
      <sheetName val="Books,Gifts"/>
      <sheetName val="Children's Fashion"/>
      <sheetName val="Electronics,Music"/>
      <sheetName val="Food Kiosks"/>
      <sheetName val="Footwear,Leather"/>
      <sheetName val="Jewellery,Watches"/>
      <sheetName val="Men's Fashion"/>
      <sheetName val="Restaurants"/>
      <sheetName val="Sleepwear,Lingerie"/>
      <sheetName val="Sports,Outdoor"/>
      <sheetName val="Unisex Brands"/>
      <sheetName val="Women's Fashion"/>
      <sheetName val="Home"/>
      <sheetName val="Entertainment"/>
    </sheetNames>
    <sheetDataSet>
      <sheetData sheetId="0" refreshError="1">
        <row r="3">
          <cell r="B3" t="str">
            <v>Sl No.</v>
          </cell>
          <cell r="C3" t="str">
            <v xml:space="preserve">Brand </v>
          </cell>
          <cell r="D3" t="str">
            <v>Type</v>
          </cell>
          <cell r="E3" t="str">
            <v>Unit No.</v>
          </cell>
          <cell r="F3" t="str">
            <v>Level</v>
          </cell>
          <cell r="G3" t="str">
            <v>Area (sqmt)</v>
          </cell>
          <cell r="H3" t="str">
            <v>Status</v>
          </cell>
          <cell r="I3" t="str">
            <v>Trade</v>
          </cell>
          <cell r="J3" t="str">
            <v xml:space="preserve"> Architect's data Carpet Area Sqmt</v>
          </cell>
          <cell r="K3" t="str">
            <v>Carpet Area Sqft</v>
          </cell>
          <cell r="L3" t="str">
            <v>Dec Revenue</v>
          </cell>
          <cell r="M3" t="str">
            <v>DecemberSpend/sft</v>
          </cell>
          <cell r="N3" t="str">
            <v>January Revenue</v>
          </cell>
          <cell r="O3" t="str">
            <v>February Revenue</v>
          </cell>
          <cell r="P3" t="str">
            <v>Mar Revenue</v>
          </cell>
          <cell r="Q3" t="str">
            <v>April Rvenue</v>
          </cell>
        </row>
        <row r="4">
          <cell r="B4">
            <v>1</v>
          </cell>
          <cell r="C4" t="str">
            <v>Shoppers Stop</v>
          </cell>
          <cell r="D4" t="str">
            <v>Anchor</v>
          </cell>
          <cell r="E4" t="str">
            <v>Shoppers Stop</v>
          </cell>
          <cell r="F4" t="str">
            <v>G</v>
          </cell>
          <cell r="G4">
            <v>2167.5300000000002</v>
          </cell>
          <cell r="H4" t="str">
            <v>Trading</v>
          </cell>
          <cell r="I4" t="str">
            <v xml:space="preserve">Anchor </v>
          </cell>
          <cell r="J4">
            <v>2167.5300000000002</v>
          </cell>
          <cell r="K4">
            <v>64531.7</v>
          </cell>
          <cell r="L4">
            <v>45000000</v>
          </cell>
          <cell r="M4">
            <v>0</v>
          </cell>
          <cell r="N4">
            <v>45000000</v>
          </cell>
          <cell r="O4">
            <v>48150000</v>
          </cell>
          <cell r="P4">
            <v>36300000</v>
          </cell>
          <cell r="Q4">
            <v>45000000</v>
          </cell>
        </row>
        <row r="5">
          <cell r="B5">
            <v>2</v>
          </cell>
          <cell r="C5" t="str">
            <v>Lifestyle</v>
          </cell>
          <cell r="D5" t="str">
            <v>Anchor</v>
          </cell>
          <cell r="E5" t="str">
            <v>Lifestyle</v>
          </cell>
          <cell r="F5" t="str">
            <v>G</v>
          </cell>
          <cell r="G5">
            <v>1825.07</v>
          </cell>
          <cell r="H5" t="str">
            <v>Trading</v>
          </cell>
          <cell r="I5" t="str">
            <v xml:space="preserve">Anchor </v>
          </cell>
          <cell r="J5">
            <v>1825.07</v>
          </cell>
          <cell r="K5">
            <v>43656.76</v>
          </cell>
          <cell r="L5">
            <v>45000000</v>
          </cell>
          <cell r="M5">
            <v>1030.7681262086787</v>
          </cell>
          <cell r="N5">
            <v>45000000</v>
          </cell>
          <cell r="O5">
            <v>52920000</v>
          </cell>
          <cell r="P5">
            <v>28117000</v>
          </cell>
          <cell r="Q5">
            <v>34860000</v>
          </cell>
        </row>
        <row r="6">
          <cell r="B6">
            <v>3</v>
          </cell>
          <cell r="C6" t="str">
            <v>Spencers Hyperamarket</v>
          </cell>
          <cell r="D6" t="str">
            <v>Anchor</v>
          </cell>
          <cell r="E6" t="str">
            <v>Giant</v>
          </cell>
          <cell r="F6" t="str">
            <v>G</v>
          </cell>
          <cell r="G6">
            <v>3758.4</v>
          </cell>
          <cell r="H6" t="str">
            <v>Trading</v>
          </cell>
          <cell r="I6" t="str">
            <v xml:space="preserve">Anchor </v>
          </cell>
          <cell r="J6">
            <v>4422.58</v>
          </cell>
          <cell r="K6">
            <v>47586.960800000001</v>
          </cell>
          <cell r="L6">
            <v>43000000</v>
          </cell>
          <cell r="M6">
            <v>903.6088726220986</v>
          </cell>
          <cell r="N6">
            <v>51600000</v>
          </cell>
          <cell r="O6">
            <v>39000000</v>
          </cell>
          <cell r="P6">
            <v>39965000</v>
          </cell>
          <cell r="Q6">
            <v>35000000</v>
          </cell>
        </row>
        <row r="7">
          <cell r="B7">
            <v>4</v>
          </cell>
          <cell r="C7" t="str">
            <v>Fame</v>
          </cell>
          <cell r="D7" t="str">
            <v>Anchor</v>
          </cell>
          <cell r="E7" t="str">
            <v>Fame</v>
          </cell>
          <cell r="F7" t="str">
            <v>F&amp;E</v>
          </cell>
          <cell r="H7" t="str">
            <v>Trading</v>
          </cell>
          <cell r="I7" t="str">
            <v xml:space="preserve">Anchor </v>
          </cell>
          <cell r="J7">
            <v>4308.03</v>
          </cell>
          <cell r="K7">
            <v>46354.402799999996</v>
          </cell>
          <cell r="M7">
            <v>0</v>
          </cell>
        </row>
        <row r="8">
          <cell r="B8">
            <v>1</v>
          </cell>
          <cell r="C8" t="str">
            <v>Sogni Doro</v>
          </cell>
          <cell r="D8" t="str">
            <v>General</v>
          </cell>
          <cell r="E8" t="str">
            <v>G1</v>
          </cell>
          <cell r="F8" t="str">
            <v>G</v>
          </cell>
          <cell r="G8">
            <v>99.06</v>
          </cell>
          <cell r="H8" t="str">
            <v>Trading</v>
          </cell>
          <cell r="I8" t="str">
            <v>Jewellery &amp; Watches</v>
          </cell>
          <cell r="J8">
            <v>99.06</v>
          </cell>
          <cell r="K8">
            <v>1065.8856000000001</v>
          </cell>
          <cell r="M8">
            <v>0</v>
          </cell>
        </row>
        <row r="9">
          <cell r="B9">
            <v>2</v>
          </cell>
          <cell r="C9" t="str">
            <v>Ritu Kumar</v>
          </cell>
          <cell r="D9" t="str">
            <v>General</v>
          </cell>
          <cell r="E9" t="str">
            <v>G54</v>
          </cell>
          <cell r="F9" t="str">
            <v>G</v>
          </cell>
          <cell r="G9">
            <v>58.94</v>
          </cell>
          <cell r="H9" t="str">
            <v>Trading</v>
          </cell>
          <cell r="I9" t="str">
            <v>Women's Fashion</v>
          </cell>
          <cell r="J9">
            <v>122.85</v>
          </cell>
          <cell r="K9">
            <v>1321.866</v>
          </cell>
          <cell r="M9">
            <v>0</v>
          </cell>
        </row>
        <row r="10">
          <cell r="B10">
            <v>3</v>
          </cell>
          <cell r="C10" t="str">
            <v>Intouch</v>
          </cell>
          <cell r="D10" t="str">
            <v>General</v>
          </cell>
          <cell r="E10" t="str">
            <v>G2</v>
          </cell>
          <cell r="F10" t="str">
            <v>G</v>
          </cell>
          <cell r="G10">
            <v>55.83</v>
          </cell>
          <cell r="H10" t="str">
            <v>Trading</v>
          </cell>
          <cell r="I10" t="str">
            <v>Footwear, Leather &amp; Accessories</v>
          </cell>
          <cell r="J10">
            <v>58.94</v>
          </cell>
          <cell r="K10">
            <v>634.19439999999997</v>
          </cell>
          <cell r="L10">
            <v>1436140</v>
          </cell>
          <cell r="M10">
            <v>2264.510692620433</v>
          </cell>
          <cell r="N10">
            <v>1391205</v>
          </cell>
          <cell r="O10">
            <v>833585</v>
          </cell>
          <cell r="P10">
            <v>846325</v>
          </cell>
          <cell r="Q10">
            <v>1050560</v>
          </cell>
        </row>
        <row r="11">
          <cell r="B11">
            <v>4</v>
          </cell>
          <cell r="C11" t="str">
            <v>Oobe</v>
          </cell>
          <cell r="D11" t="str">
            <v>General</v>
          </cell>
          <cell r="E11" t="str">
            <v>G3</v>
          </cell>
          <cell r="F11" t="str">
            <v>G</v>
          </cell>
          <cell r="G11">
            <v>53.38</v>
          </cell>
          <cell r="H11" t="str">
            <v>Trading</v>
          </cell>
          <cell r="I11" t="str">
            <v>Women's Fashion</v>
          </cell>
          <cell r="J11">
            <v>55.83</v>
          </cell>
          <cell r="K11">
            <v>600.73079999999993</v>
          </cell>
          <cell r="L11">
            <v>419422</v>
          </cell>
          <cell r="M11">
            <v>698.18627578276335</v>
          </cell>
          <cell r="N11">
            <v>1100000</v>
          </cell>
          <cell r="O11">
            <v>1091996</v>
          </cell>
          <cell r="P11">
            <v>340000</v>
          </cell>
          <cell r="Q11">
            <v>340000</v>
          </cell>
        </row>
        <row r="12">
          <cell r="B12">
            <v>5</v>
          </cell>
          <cell r="C12" t="str">
            <v>Charles &amp; Keith</v>
          </cell>
          <cell r="D12" t="str">
            <v>General</v>
          </cell>
          <cell r="E12" t="str">
            <v>G4/G5</v>
          </cell>
          <cell r="F12" t="str">
            <v>G</v>
          </cell>
          <cell r="G12">
            <v>52.76</v>
          </cell>
          <cell r="H12" t="str">
            <v>Trading</v>
          </cell>
          <cell r="I12" t="str">
            <v>Footwear, Leather &amp; Accessories</v>
          </cell>
          <cell r="J12">
            <v>106.14</v>
          </cell>
          <cell r="K12">
            <v>1142.07</v>
          </cell>
          <cell r="M12">
            <v>0</v>
          </cell>
          <cell r="Q12">
            <v>645200</v>
          </cell>
        </row>
        <row r="13">
          <cell r="B13">
            <v>7</v>
          </cell>
          <cell r="C13" t="str">
            <v>La Galleria</v>
          </cell>
          <cell r="D13" t="str">
            <v>General</v>
          </cell>
          <cell r="E13" t="str">
            <v>G6</v>
          </cell>
          <cell r="F13" t="str">
            <v>G</v>
          </cell>
          <cell r="G13">
            <v>53.38</v>
          </cell>
          <cell r="H13" t="str">
            <v>Trading</v>
          </cell>
          <cell r="I13" t="str">
            <v>Beauty,Cosmetics,Opticals,Perfumes &amp; Pharmacy</v>
          </cell>
          <cell r="J13">
            <v>52.76</v>
          </cell>
          <cell r="K13">
            <v>567.69759999999997</v>
          </cell>
          <cell r="M13">
            <v>0</v>
          </cell>
          <cell r="N13">
            <v>250000</v>
          </cell>
          <cell r="O13">
            <v>230000</v>
          </cell>
          <cell r="P13">
            <v>620000</v>
          </cell>
        </row>
        <row r="14">
          <cell r="B14">
            <v>8</v>
          </cell>
          <cell r="C14" t="str">
            <v>Sony</v>
          </cell>
          <cell r="D14" t="str">
            <v>General</v>
          </cell>
          <cell r="E14" t="str">
            <v>G7</v>
          </cell>
          <cell r="F14" t="str">
            <v>G</v>
          </cell>
          <cell r="G14">
            <v>53.38</v>
          </cell>
          <cell r="H14" t="str">
            <v>Trading</v>
          </cell>
          <cell r="I14" t="str">
            <v>Electronics,Music,Photography &amp; Mobiles</v>
          </cell>
          <cell r="J14">
            <v>53.38</v>
          </cell>
          <cell r="K14">
            <v>574.36879999999996</v>
          </cell>
          <cell r="L14">
            <v>925000</v>
          </cell>
          <cell r="M14">
            <v>1610.4635209990515</v>
          </cell>
          <cell r="N14">
            <v>1200000</v>
          </cell>
          <cell r="O14">
            <v>1100000</v>
          </cell>
          <cell r="P14">
            <v>1600000</v>
          </cell>
          <cell r="Q14">
            <v>1600000</v>
          </cell>
        </row>
        <row r="15">
          <cell r="B15">
            <v>9</v>
          </cell>
          <cell r="C15" t="str">
            <v>Samsonite</v>
          </cell>
          <cell r="D15" t="str">
            <v>General</v>
          </cell>
          <cell r="E15" t="str">
            <v>G8</v>
          </cell>
          <cell r="F15" t="str">
            <v>G</v>
          </cell>
          <cell r="G15">
            <v>55.83</v>
          </cell>
          <cell r="H15" t="str">
            <v>Trading</v>
          </cell>
          <cell r="I15" t="str">
            <v>Sports, Outdoor &amp; Travel</v>
          </cell>
          <cell r="J15">
            <v>55.83</v>
          </cell>
          <cell r="K15">
            <v>600.73080000000004</v>
          </cell>
          <cell r="L15">
            <v>843535</v>
          </cell>
          <cell r="M15">
            <v>1404.1813737534351</v>
          </cell>
          <cell r="N15">
            <v>909640</v>
          </cell>
          <cell r="O15">
            <v>541590</v>
          </cell>
          <cell r="P15">
            <v>662070</v>
          </cell>
          <cell r="Q15">
            <v>800000</v>
          </cell>
        </row>
        <row r="16">
          <cell r="B16">
            <v>10</v>
          </cell>
          <cell r="C16" t="str">
            <v>Indu Art Frames</v>
          </cell>
          <cell r="D16" t="str">
            <v>General</v>
          </cell>
          <cell r="E16" t="str">
            <v>G9</v>
          </cell>
          <cell r="F16" t="str">
            <v>G</v>
          </cell>
          <cell r="G16">
            <v>58.94</v>
          </cell>
          <cell r="H16" t="str">
            <v>Trading</v>
          </cell>
          <cell r="I16" t="str">
            <v>Books,Gifts,Cards &amp; Novelties</v>
          </cell>
          <cell r="J16">
            <v>58.94</v>
          </cell>
          <cell r="K16">
            <v>634.19439999999997</v>
          </cell>
          <cell r="L16">
            <v>400000</v>
          </cell>
          <cell r="M16">
            <v>630.72143178810791</v>
          </cell>
          <cell r="N16">
            <v>400000</v>
          </cell>
          <cell r="Q16">
            <v>450000</v>
          </cell>
        </row>
        <row r="17">
          <cell r="B17">
            <v>11</v>
          </cell>
          <cell r="C17" t="str">
            <v>Health &amp; Glow</v>
          </cell>
          <cell r="D17" t="str">
            <v>General</v>
          </cell>
          <cell r="E17" t="str">
            <v>G10</v>
          </cell>
          <cell r="F17" t="str">
            <v>G</v>
          </cell>
          <cell r="G17">
            <v>99.06</v>
          </cell>
          <cell r="H17" t="str">
            <v>Trading</v>
          </cell>
          <cell r="I17" t="str">
            <v>Beauty,Cosmetics,Opticals,Perfumes &amp; Pharmacy</v>
          </cell>
          <cell r="J17">
            <v>99.06</v>
          </cell>
          <cell r="K17">
            <v>1065.8856000000001</v>
          </cell>
          <cell r="M17">
            <v>0</v>
          </cell>
          <cell r="N17">
            <v>1100000</v>
          </cell>
          <cell r="O17">
            <v>1000000</v>
          </cell>
          <cell r="P17">
            <v>800000</v>
          </cell>
          <cell r="Q17">
            <v>900000</v>
          </cell>
        </row>
        <row r="18">
          <cell r="B18">
            <v>12</v>
          </cell>
          <cell r="C18" t="str">
            <v>Titan &amp; Tanishq</v>
          </cell>
          <cell r="D18" t="str">
            <v>General</v>
          </cell>
          <cell r="E18" t="str">
            <v>G11</v>
          </cell>
          <cell r="F18" t="str">
            <v>G</v>
          </cell>
          <cell r="G18">
            <v>146.91999999999999</v>
          </cell>
          <cell r="H18" t="str">
            <v>Trading</v>
          </cell>
          <cell r="I18" t="str">
            <v>Jewellery &amp; Watches</v>
          </cell>
          <cell r="J18">
            <v>146.91999999999999</v>
          </cell>
          <cell r="K18">
            <v>1580.8591999999999</v>
          </cell>
          <cell r="L18">
            <v>5750000</v>
          </cell>
          <cell r="M18">
            <v>3637.2625721506383</v>
          </cell>
          <cell r="N18">
            <v>5600000</v>
          </cell>
          <cell r="O18">
            <v>4650000</v>
          </cell>
          <cell r="P18">
            <v>4100000</v>
          </cell>
          <cell r="Q18">
            <v>5860000</v>
          </cell>
        </row>
        <row r="19">
          <cell r="B19">
            <v>13</v>
          </cell>
          <cell r="C19" t="str">
            <v>Catwalk</v>
          </cell>
          <cell r="D19" t="str">
            <v>General</v>
          </cell>
          <cell r="E19" t="str">
            <v>G12 + part G26</v>
          </cell>
          <cell r="F19" t="str">
            <v>G</v>
          </cell>
          <cell r="G19">
            <v>76.099999999999994</v>
          </cell>
          <cell r="H19" t="str">
            <v>Trading</v>
          </cell>
          <cell r="I19" t="str">
            <v>Footwear, Leather &amp; Accessories</v>
          </cell>
          <cell r="J19">
            <v>76.099999999999994</v>
          </cell>
          <cell r="K19">
            <v>818.8359999999999</v>
          </cell>
          <cell r="L19">
            <v>1400000</v>
          </cell>
          <cell r="M19">
            <v>1709.7440757367779</v>
          </cell>
          <cell r="N19">
            <v>1050000</v>
          </cell>
          <cell r="O19">
            <v>700000</v>
          </cell>
          <cell r="P19">
            <v>638290</v>
          </cell>
          <cell r="Q19">
            <v>638290</v>
          </cell>
        </row>
        <row r="20">
          <cell r="B20">
            <v>14</v>
          </cell>
          <cell r="C20" t="str">
            <v>Allen Solly Women</v>
          </cell>
          <cell r="D20" t="str">
            <v>General</v>
          </cell>
          <cell r="E20" t="str">
            <v>G13</v>
          </cell>
          <cell r="F20" t="str">
            <v>G</v>
          </cell>
          <cell r="G20">
            <v>45.539033457249069</v>
          </cell>
          <cell r="H20" t="str">
            <v>Trading</v>
          </cell>
          <cell r="I20" t="str">
            <v>Women's Fashion</v>
          </cell>
          <cell r="J20">
            <v>45.539033457249069</v>
          </cell>
          <cell r="K20">
            <v>490</v>
          </cell>
          <cell r="P20">
            <v>1050000</v>
          </cell>
          <cell r="Q20">
            <v>394000</v>
          </cell>
        </row>
        <row r="21">
          <cell r="B21">
            <v>15</v>
          </cell>
          <cell r="C21" t="str">
            <v>Marks and Spencer</v>
          </cell>
          <cell r="D21" t="str">
            <v>General</v>
          </cell>
          <cell r="E21" t="str">
            <v>G 14,15,17,18,19,22 23</v>
          </cell>
          <cell r="F21" t="str">
            <v>G</v>
          </cell>
          <cell r="G21">
            <v>441.61</v>
          </cell>
          <cell r="H21" t="str">
            <v>Trading</v>
          </cell>
          <cell r="I21" t="str">
            <v>Unisex Brands</v>
          </cell>
          <cell r="J21">
            <v>441.61</v>
          </cell>
          <cell r="K21">
            <v>3750</v>
          </cell>
          <cell r="L21">
            <v>3500000</v>
          </cell>
          <cell r="M21">
            <v>736.57482939453803</v>
          </cell>
          <cell r="N21">
            <v>3500000</v>
          </cell>
          <cell r="O21">
            <v>2500000</v>
          </cell>
          <cell r="P21">
            <v>1800000</v>
          </cell>
          <cell r="Q21">
            <v>2600000</v>
          </cell>
        </row>
        <row r="22">
          <cell r="B22">
            <v>16</v>
          </cell>
          <cell r="C22" t="str">
            <v>Orra</v>
          </cell>
          <cell r="D22" t="str">
            <v>General</v>
          </cell>
          <cell r="E22" t="str">
            <v>G16</v>
          </cell>
          <cell r="F22" t="str">
            <v>G</v>
          </cell>
          <cell r="G22">
            <v>26.21</v>
          </cell>
          <cell r="H22" t="str">
            <v>Trading</v>
          </cell>
          <cell r="I22" t="str">
            <v>Jewellery &amp; Watches</v>
          </cell>
          <cell r="J22">
            <v>26.21</v>
          </cell>
          <cell r="K22">
            <v>282.01960000000003</v>
          </cell>
          <cell r="M22">
            <v>0</v>
          </cell>
          <cell r="P22">
            <v>657000</v>
          </cell>
          <cell r="Q22">
            <v>398000</v>
          </cell>
        </row>
        <row r="23">
          <cell r="B23">
            <v>17</v>
          </cell>
          <cell r="C23" t="str">
            <v>D'damas</v>
          </cell>
          <cell r="D23" t="str">
            <v>General</v>
          </cell>
          <cell r="E23" t="str">
            <v>G 20,21</v>
          </cell>
          <cell r="F23" t="str">
            <v>G</v>
          </cell>
          <cell r="G23">
            <v>44.64</v>
          </cell>
          <cell r="H23" t="str">
            <v>Trading</v>
          </cell>
          <cell r="I23" t="str">
            <v>Jewellery &amp; Watches</v>
          </cell>
          <cell r="J23">
            <v>44.64</v>
          </cell>
          <cell r="K23">
            <v>480.32639999999998</v>
          </cell>
          <cell r="L23">
            <v>1200000</v>
          </cell>
          <cell r="M23">
            <v>2498.3011552144544</v>
          </cell>
          <cell r="N23">
            <v>850000</v>
          </cell>
          <cell r="O23">
            <v>1041000</v>
          </cell>
          <cell r="P23">
            <v>985000</v>
          </cell>
          <cell r="Q23">
            <v>455000</v>
          </cell>
        </row>
        <row r="24">
          <cell r="B24">
            <v>18</v>
          </cell>
          <cell r="C24" t="str">
            <v>Earth</v>
          </cell>
          <cell r="D24" t="str">
            <v>General</v>
          </cell>
          <cell r="E24" t="str">
            <v>G24</v>
          </cell>
          <cell r="F24" t="str">
            <v>G</v>
          </cell>
          <cell r="H24" t="str">
            <v>Trading</v>
          </cell>
          <cell r="I24" t="str">
            <v>Books,Gifts,Cards &amp; Novelties</v>
          </cell>
          <cell r="K24">
            <v>554</v>
          </cell>
          <cell r="O24">
            <v>275000</v>
          </cell>
          <cell r="P24">
            <v>300000</v>
          </cell>
          <cell r="Q24">
            <v>318520</v>
          </cell>
        </row>
        <row r="25">
          <cell r="B25">
            <v>19</v>
          </cell>
          <cell r="C25" t="str">
            <v>Hobby Ideas</v>
          </cell>
          <cell r="D25" t="str">
            <v>General</v>
          </cell>
          <cell r="E25" t="str">
            <v>G25,Part G 26</v>
          </cell>
          <cell r="F25" t="str">
            <v>G</v>
          </cell>
          <cell r="G25">
            <v>77.75</v>
          </cell>
          <cell r="H25" t="str">
            <v>Trading</v>
          </cell>
          <cell r="I25" t="str">
            <v>Books,Gifts,Cards &amp; Novelties</v>
          </cell>
          <cell r="J25">
            <v>77.75</v>
          </cell>
          <cell r="K25">
            <v>836.59</v>
          </cell>
          <cell r="M25">
            <v>0</v>
          </cell>
          <cell r="P25">
            <v>800000</v>
          </cell>
          <cell r="Q25">
            <v>1045000</v>
          </cell>
        </row>
        <row r="26">
          <cell r="B26">
            <v>20</v>
          </cell>
          <cell r="C26" t="str">
            <v>Ethos</v>
          </cell>
          <cell r="D26" t="str">
            <v>General</v>
          </cell>
          <cell r="E26" t="str">
            <v>G27,28,39</v>
          </cell>
          <cell r="F26" t="str">
            <v>G</v>
          </cell>
          <cell r="G26">
            <v>119.82</v>
          </cell>
          <cell r="H26" t="str">
            <v>Trading</v>
          </cell>
          <cell r="I26" t="str">
            <v>Jewellery &amp; Watches</v>
          </cell>
          <cell r="J26">
            <v>119.82</v>
          </cell>
          <cell r="K26">
            <v>1289.2631999999999</v>
          </cell>
          <cell r="L26">
            <v>2785000</v>
          </cell>
          <cell r="M26">
            <v>2160.1485251421122</v>
          </cell>
          <cell r="N26">
            <v>2950000</v>
          </cell>
          <cell r="O26">
            <v>750000</v>
          </cell>
          <cell r="P26">
            <v>1822000</v>
          </cell>
          <cell r="Q26">
            <v>1668000</v>
          </cell>
        </row>
        <row r="27">
          <cell r="B27">
            <v>21</v>
          </cell>
          <cell r="C27" t="str">
            <v>Archies</v>
          </cell>
          <cell r="D27" t="str">
            <v>General</v>
          </cell>
          <cell r="E27" t="str">
            <v>G29</v>
          </cell>
          <cell r="F27" t="str">
            <v>G</v>
          </cell>
          <cell r="G27">
            <v>51.58</v>
          </cell>
          <cell r="H27" t="str">
            <v>Trading</v>
          </cell>
          <cell r="I27" t="str">
            <v>Books,Gifts,Cards &amp; Novelties</v>
          </cell>
          <cell r="J27">
            <v>51.58</v>
          </cell>
          <cell r="K27">
            <v>555.00080000000003</v>
          </cell>
          <cell r="L27">
            <v>550000</v>
          </cell>
          <cell r="M27">
            <v>990.98956253756751</v>
          </cell>
          <cell r="N27">
            <v>375000</v>
          </cell>
          <cell r="O27">
            <v>490000</v>
          </cell>
          <cell r="P27">
            <v>293000</v>
          </cell>
          <cell r="Q27">
            <v>303500</v>
          </cell>
        </row>
        <row r="28">
          <cell r="B28">
            <v>22</v>
          </cell>
          <cell r="C28" t="str">
            <v>Liberty</v>
          </cell>
          <cell r="D28" t="str">
            <v>General</v>
          </cell>
          <cell r="E28" t="str">
            <v>G31,-32</v>
          </cell>
          <cell r="F28" t="str">
            <v>G</v>
          </cell>
          <cell r="G28">
            <v>161.69999999999999</v>
          </cell>
          <cell r="H28" t="str">
            <v>Trading</v>
          </cell>
          <cell r="I28" t="str">
            <v>Footwear, Leather &amp; Accessories</v>
          </cell>
          <cell r="J28">
            <v>161.69999999999999</v>
          </cell>
          <cell r="K28">
            <v>1739.8919999999998</v>
          </cell>
          <cell r="L28">
            <v>1085000</v>
          </cell>
          <cell r="M28">
            <v>623.60192471716641</v>
          </cell>
          <cell r="N28">
            <v>850000</v>
          </cell>
          <cell r="O28">
            <v>1150000</v>
          </cell>
          <cell r="P28">
            <v>850000</v>
          </cell>
          <cell r="Q28">
            <v>800000</v>
          </cell>
        </row>
        <row r="29">
          <cell r="B29">
            <v>23</v>
          </cell>
          <cell r="C29" t="str">
            <v>Regal</v>
          </cell>
          <cell r="D29" t="str">
            <v>General</v>
          </cell>
          <cell r="E29" t="str">
            <v>G33,34</v>
          </cell>
          <cell r="F29" t="str">
            <v>G</v>
          </cell>
          <cell r="G29">
            <v>106.64</v>
          </cell>
          <cell r="H29" t="str">
            <v>Trading</v>
          </cell>
          <cell r="I29" t="str">
            <v>Footwear, Leather &amp; Accessories</v>
          </cell>
          <cell r="J29">
            <v>109.2</v>
          </cell>
          <cell r="K29">
            <v>1174.992</v>
          </cell>
          <cell r="L29">
            <v>2368000</v>
          </cell>
          <cell r="M29">
            <v>2015.3328703514578</v>
          </cell>
          <cell r="N29">
            <v>2149708</v>
          </cell>
          <cell r="O29">
            <v>1500077</v>
          </cell>
          <cell r="P29">
            <v>1295000</v>
          </cell>
          <cell r="Q29">
            <v>1390627</v>
          </cell>
        </row>
        <row r="30">
          <cell r="B30">
            <v>24</v>
          </cell>
          <cell r="C30" t="str">
            <v>Sia</v>
          </cell>
          <cell r="D30" t="str">
            <v>General</v>
          </cell>
          <cell r="E30" t="str">
            <v>G35,36</v>
          </cell>
          <cell r="F30" t="str">
            <v>G</v>
          </cell>
          <cell r="G30">
            <v>44.77</v>
          </cell>
          <cell r="H30" t="str">
            <v>Trading</v>
          </cell>
          <cell r="I30" t="str">
            <v>Jewellery &amp; Watches</v>
          </cell>
          <cell r="J30">
            <v>44.77</v>
          </cell>
          <cell r="K30">
            <v>481.72520000000003</v>
          </cell>
          <cell r="L30">
            <v>1185175</v>
          </cell>
          <cell r="M30">
            <v>2460.2719558785798</v>
          </cell>
          <cell r="N30">
            <v>1161776</v>
          </cell>
          <cell r="O30">
            <v>815000</v>
          </cell>
          <cell r="P30">
            <v>606467</v>
          </cell>
          <cell r="Q30">
            <v>709175</v>
          </cell>
        </row>
        <row r="31">
          <cell r="B31">
            <v>25</v>
          </cell>
          <cell r="C31" t="str">
            <v>Zodiac</v>
          </cell>
          <cell r="D31" t="str">
            <v>General</v>
          </cell>
          <cell r="E31" t="str">
            <v>G37</v>
          </cell>
          <cell r="F31" t="str">
            <v>G</v>
          </cell>
          <cell r="G31">
            <v>42.4</v>
          </cell>
          <cell r="H31" t="str">
            <v>Trading</v>
          </cell>
          <cell r="I31" t="str">
            <v>Men's Fashion</v>
          </cell>
          <cell r="J31">
            <v>42.4</v>
          </cell>
          <cell r="K31">
            <v>456.22399999999999</v>
          </cell>
          <cell r="M31">
            <v>0</v>
          </cell>
        </row>
        <row r="32">
          <cell r="B32">
            <v>24</v>
          </cell>
          <cell r="C32" t="str">
            <v>Guess</v>
          </cell>
          <cell r="D32" t="str">
            <v>General</v>
          </cell>
          <cell r="E32" t="str">
            <v>G38</v>
          </cell>
          <cell r="F32" t="str">
            <v>G</v>
          </cell>
          <cell r="G32">
            <v>34.020000000000003</v>
          </cell>
          <cell r="H32" t="str">
            <v>Trading</v>
          </cell>
          <cell r="I32" t="str">
            <v>Footwear, Leather &amp; Accessories</v>
          </cell>
          <cell r="J32">
            <v>34.020000000000003</v>
          </cell>
          <cell r="K32">
            <v>366.05520000000001</v>
          </cell>
          <cell r="M32">
            <v>0</v>
          </cell>
        </row>
        <row r="33">
          <cell r="B33">
            <v>25</v>
          </cell>
          <cell r="C33" t="str">
            <v>C coffe day</v>
          </cell>
          <cell r="D33" t="str">
            <v>General</v>
          </cell>
          <cell r="E33" t="str">
            <v>G40</v>
          </cell>
          <cell r="F33" t="str">
            <v>G</v>
          </cell>
          <cell r="G33">
            <v>56.81</v>
          </cell>
          <cell r="H33" t="str">
            <v>Trading</v>
          </cell>
          <cell r="I33" t="str">
            <v>Restaurants</v>
          </cell>
          <cell r="J33">
            <v>56.81</v>
          </cell>
          <cell r="K33">
            <v>611.27560000000005</v>
          </cell>
          <cell r="M33">
            <v>0</v>
          </cell>
          <cell r="N33">
            <v>500000</v>
          </cell>
          <cell r="O33">
            <v>504672</v>
          </cell>
          <cell r="P33">
            <v>450000</v>
          </cell>
          <cell r="Q33">
            <v>470552</v>
          </cell>
        </row>
        <row r="34">
          <cell r="B34">
            <v>26</v>
          </cell>
          <cell r="C34" t="str">
            <v>Cookie Man</v>
          </cell>
          <cell r="D34" t="str">
            <v>General</v>
          </cell>
          <cell r="E34" t="str">
            <v>G41</v>
          </cell>
          <cell r="F34" t="str">
            <v>G</v>
          </cell>
          <cell r="G34">
            <v>74.97</v>
          </cell>
          <cell r="H34" t="str">
            <v>Trading</v>
          </cell>
          <cell r="I34" t="str">
            <v>Food Kiosks</v>
          </cell>
          <cell r="J34">
            <v>74.97</v>
          </cell>
          <cell r="K34">
            <v>806.67719999999997</v>
          </cell>
          <cell r="L34">
            <v>800000</v>
          </cell>
          <cell r="M34">
            <v>991.72258742406507</v>
          </cell>
          <cell r="N34">
            <v>1010000</v>
          </cell>
          <cell r="O34">
            <v>670000</v>
          </cell>
          <cell r="P34">
            <v>847667</v>
          </cell>
          <cell r="Q34">
            <v>807179</v>
          </cell>
        </row>
        <row r="35">
          <cell r="B35">
            <v>27</v>
          </cell>
          <cell r="C35" t="str">
            <v>Vision World</v>
          </cell>
          <cell r="D35" t="str">
            <v>General</v>
          </cell>
          <cell r="E35" t="str">
            <v>G42</v>
          </cell>
          <cell r="F35" t="str">
            <v>G</v>
          </cell>
          <cell r="G35">
            <v>43.44</v>
          </cell>
          <cell r="H35" t="str">
            <v>Trading</v>
          </cell>
          <cell r="I35" t="str">
            <v>Beauty,Cosmetics,Opticals,Perfumes &amp; Pharmacy</v>
          </cell>
          <cell r="J35">
            <v>43.44</v>
          </cell>
          <cell r="K35">
            <v>467.41439999999994</v>
          </cell>
          <cell r="L35">
            <v>450000</v>
          </cell>
          <cell r="M35">
            <v>962.74312473043199</v>
          </cell>
          <cell r="N35">
            <v>600000</v>
          </cell>
          <cell r="O35">
            <v>500000</v>
          </cell>
          <cell r="P35">
            <v>465000</v>
          </cell>
          <cell r="Q35">
            <v>450000</v>
          </cell>
        </row>
        <row r="36">
          <cell r="B36">
            <v>28</v>
          </cell>
          <cell r="C36" t="str">
            <v>Exquise salon</v>
          </cell>
          <cell r="D36" t="str">
            <v>General</v>
          </cell>
          <cell r="E36" t="str">
            <v>G43</v>
          </cell>
          <cell r="F36" t="str">
            <v>G</v>
          </cell>
          <cell r="G36">
            <v>52.51</v>
          </cell>
          <cell r="H36" t="str">
            <v>Trading</v>
          </cell>
          <cell r="I36" t="str">
            <v>Beauty,Cosmetics,Opticals,Perfumes &amp; Pharmacy</v>
          </cell>
          <cell r="J36">
            <v>52.51</v>
          </cell>
          <cell r="K36">
            <v>565.00759999999991</v>
          </cell>
          <cell r="M36">
            <v>0</v>
          </cell>
          <cell r="N36">
            <v>600000</v>
          </cell>
          <cell r="O36">
            <v>600000</v>
          </cell>
          <cell r="P36">
            <v>700000</v>
          </cell>
          <cell r="Q36">
            <v>900000</v>
          </cell>
        </row>
        <row r="37">
          <cell r="B37">
            <v>29</v>
          </cell>
          <cell r="C37" t="str">
            <v>BE</v>
          </cell>
          <cell r="D37" t="str">
            <v>General</v>
          </cell>
          <cell r="E37" t="str">
            <v>G44</v>
          </cell>
          <cell r="F37" t="str">
            <v>G</v>
          </cell>
          <cell r="G37">
            <v>52.51</v>
          </cell>
          <cell r="H37" t="str">
            <v>Trading</v>
          </cell>
          <cell r="I37" t="str">
            <v>Women's Fashion</v>
          </cell>
          <cell r="J37">
            <v>52.51</v>
          </cell>
          <cell r="K37">
            <v>565.00759999999991</v>
          </cell>
          <cell r="L37">
            <v>386086</v>
          </cell>
          <cell r="M37">
            <v>683.32886141708548</v>
          </cell>
          <cell r="N37">
            <v>300000</v>
          </cell>
          <cell r="O37">
            <v>273000</v>
          </cell>
          <cell r="P37">
            <v>212800</v>
          </cell>
          <cell r="Q37">
            <v>375000</v>
          </cell>
        </row>
        <row r="38">
          <cell r="B38">
            <v>30</v>
          </cell>
          <cell r="C38" t="str">
            <v>Remanika</v>
          </cell>
          <cell r="D38" t="str">
            <v>General</v>
          </cell>
          <cell r="E38" t="str">
            <v>G45</v>
          </cell>
          <cell r="F38" t="str">
            <v>G</v>
          </cell>
          <cell r="G38">
            <v>53.87</v>
          </cell>
          <cell r="H38" t="str">
            <v>Trading</v>
          </cell>
          <cell r="I38" t="str">
            <v>Women's Fashion</v>
          </cell>
          <cell r="J38">
            <v>52.51</v>
          </cell>
          <cell r="K38">
            <v>565.00759999999991</v>
          </cell>
          <cell r="L38">
            <v>500000</v>
          </cell>
          <cell r="M38">
            <v>884.94384854292241</v>
          </cell>
          <cell r="N38">
            <v>600000</v>
          </cell>
          <cell r="O38">
            <v>739000</v>
          </cell>
          <cell r="P38">
            <v>800000</v>
          </cell>
          <cell r="Q38">
            <v>1000000</v>
          </cell>
        </row>
        <row r="39">
          <cell r="B39">
            <v>31</v>
          </cell>
          <cell r="C39" t="str">
            <v>Satya Paul</v>
          </cell>
          <cell r="D39" t="str">
            <v>General</v>
          </cell>
          <cell r="E39" t="str">
            <v>G46</v>
          </cell>
          <cell r="F39" t="str">
            <v>G</v>
          </cell>
          <cell r="G39">
            <v>53.87</v>
          </cell>
          <cell r="H39" t="str">
            <v>Trading</v>
          </cell>
          <cell r="I39" t="str">
            <v>Women's Fashion</v>
          </cell>
          <cell r="J39">
            <v>52.51</v>
          </cell>
          <cell r="K39">
            <v>565.00759999999991</v>
          </cell>
          <cell r="M39">
            <v>0</v>
          </cell>
          <cell r="O39">
            <v>440000</v>
          </cell>
          <cell r="P39">
            <v>580000</v>
          </cell>
          <cell r="Q39">
            <v>449000</v>
          </cell>
        </row>
        <row r="40">
          <cell r="B40">
            <v>32</v>
          </cell>
          <cell r="C40" t="str">
            <v>Giordano</v>
          </cell>
          <cell r="D40" t="str">
            <v>General</v>
          </cell>
          <cell r="E40" t="str">
            <v>G52</v>
          </cell>
          <cell r="F40" t="str">
            <v>G</v>
          </cell>
          <cell r="G40">
            <v>53.87</v>
          </cell>
          <cell r="H40" t="str">
            <v>Trading</v>
          </cell>
          <cell r="I40" t="str">
            <v>Sports, Outdoor &amp; Travel</v>
          </cell>
          <cell r="J40">
            <v>52.51</v>
          </cell>
          <cell r="K40">
            <v>565.00759999999991</v>
          </cell>
          <cell r="L40">
            <v>545000</v>
          </cell>
          <cell r="M40">
            <v>964.58879491178539</v>
          </cell>
          <cell r="N40">
            <v>550000</v>
          </cell>
          <cell r="O40">
            <v>476000</v>
          </cell>
          <cell r="P40">
            <v>526000</v>
          </cell>
          <cell r="Q40">
            <v>630000</v>
          </cell>
        </row>
        <row r="41">
          <cell r="B41">
            <v>33</v>
          </cell>
          <cell r="C41" t="str">
            <v>Hidesign</v>
          </cell>
          <cell r="D41" t="str">
            <v>General</v>
          </cell>
          <cell r="E41" t="str">
            <v>G47</v>
          </cell>
          <cell r="F41" t="str">
            <v>G</v>
          </cell>
          <cell r="G41">
            <v>52.51</v>
          </cell>
          <cell r="H41" t="str">
            <v>Trading</v>
          </cell>
          <cell r="I41" t="str">
            <v>Footwear, Leather &amp; Accessories</v>
          </cell>
          <cell r="J41">
            <v>52.51</v>
          </cell>
          <cell r="K41">
            <v>565.00759999999991</v>
          </cell>
          <cell r="L41">
            <v>775000</v>
          </cell>
          <cell r="M41">
            <v>1371.6629652415297</v>
          </cell>
          <cell r="N41">
            <v>550000</v>
          </cell>
          <cell r="O41">
            <v>552000</v>
          </cell>
          <cell r="P41">
            <v>494000</v>
          </cell>
          <cell r="Q41">
            <v>650000</v>
          </cell>
        </row>
        <row r="42">
          <cell r="B42">
            <v>34</v>
          </cell>
          <cell r="C42" t="str">
            <v>Twisted</v>
          </cell>
          <cell r="D42" t="str">
            <v>General</v>
          </cell>
          <cell r="E42" t="str">
            <v>G48</v>
          </cell>
          <cell r="F42" t="str">
            <v>G</v>
          </cell>
          <cell r="G42">
            <v>21.09</v>
          </cell>
          <cell r="H42" t="str">
            <v>Trading</v>
          </cell>
          <cell r="I42" t="str">
            <v>Jewellery &amp; Watches</v>
          </cell>
          <cell r="J42">
            <v>21.09</v>
          </cell>
          <cell r="K42">
            <v>226.92839999999998</v>
          </cell>
          <cell r="L42">
            <v>571165</v>
          </cell>
          <cell r="M42">
            <v>2516.9392636620187</v>
          </cell>
          <cell r="N42">
            <v>529828</v>
          </cell>
          <cell r="O42">
            <v>400000</v>
          </cell>
          <cell r="P42">
            <v>410000</v>
          </cell>
          <cell r="Q42">
            <v>550000</v>
          </cell>
        </row>
        <row r="43">
          <cell r="B43">
            <v>35</v>
          </cell>
          <cell r="C43" t="str">
            <v>Leonidas</v>
          </cell>
          <cell r="D43" t="str">
            <v>General</v>
          </cell>
          <cell r="E43" t="str">
            <v>G49</v>
          </cell>
          <cell r="F43" t="str">
            <v>G</v>
          </cell>
          <cell r="G43">
            <v>13.07</v>
          </cell>
          <cell r="H43" t="str">
            <v>Trading</v>
          </cell>
          <cell r="I43" t="str">
            <v>Books,Gifts,Cards &amp; Novelties</v>
          </cell>
          <cell r="J43">
            <v>13.07</v>
          </cell>
          <cell r="K43">
            <v>140.63319999999999</v>
          </cell>
          <cell r="L43">
            <v>94000</v>
          </cell>
          <cell r="M43">
            <v>668.40546897887555</v>
          </cell>
          <cell r="N43">
            <v>70000</v>
          </cell>
          <cell r="O43">
            <v>82000</v>
          </cell>
          <cell r="P43">
            <v>57000</v>
          </cell>
          <cell r="Q43">
            <v>75000</v>
          </cell>
        </row>
        <row r="44">
          <cell r="B44">
            <v>36</v>
          </cell>
          <cell r="C44" t="str">
            <v>Linkworld</v>
          </cell>
          <cell r="D44" t="str">
            <v>General</v>
          </cell>
          <cell r="E44" t="str">
            <v>G50</v>
          </cell>
          <cell r="F44" t="str">
            <v>G</v>
          </cell>
          <cell r="G44">
            <v>13.07</v>
          </cell>
          <cell r="H44" t="str">
            <v>Trading</v>
          </cell>
          <cell r="I44" t="str">
            <v>Electronics,Music,Photography &amp; Mobiles</v>
          </cell>
          <cell r="J44">
            <v>13.07</v>
          </cell>
          <cell r="K44">
            <v>140.63319999999999</v>
          </cell>
          <cell r="L44">
            <v>1175000</v>
          </cell>
          <cell r="M44">
            <v>8355.0683622359447</v>
          </cell>
          <cell r="N44">
            <v>975000</v>
          </cell>
          <cell r="O44">
            <v>980000</v>
          </cell>
          <cell r="P44">
            <v>1150000</v>
          </cell>
          <cell r="Q44">
            <v>1240000</v>
          </cell>
        </row>
        <row r="45">
          <cell r="B45">
            <v>37</v>
          </cell>
          <cell r="C45" t="str">
            <v>Sunglass World</v>
          </cell>
          <cell r="D45" t="str">
            <v>General</v>
          </cell>
          <cell r="E45" t="str">
            <v>G51</v>
          </cell>
          <cell r="F45" t="str">
            <v>G</v>
          </cell>
          <cell r="G45">
            <v>13.44</v>
          </cell>
          <cell r="H45" t="str">
            <v>Trading</v>
          </cell>
          <cell r="I45" t="str">
            <v>Beauty,Cosmetics,Opticals,Perfumes &amp; Pharmacy</v>
          </cell>
          <cell r="J45">
            <v>13.44</v>
          </cell>
          <cell r="K45">
            <v>144.61439999999999</v>
          </cell>
          <cell r="L45">
            <v>519000</v>
          </cell>
          <cell r="M45">
            <v>3588.8542219861924</v>
          </cell>
          <cell r="N45">
            <v>400000</v>
          </cell>
          <cell r="O45">
            <v>420000</v>
          </cell>
          <cell r="P45">
            <v>451000</v>
          </cell>
          <cell r="Q45">
            <v>447318</v>
          </cell>
        </row>
        <row r="46">
          <cell r="B46">
            <v>38</v>
          </cell>
          <cell r="C46" t="str">
            <v>Mochi</v>
          </cell>
          <cell r="D46" t="str">
            <v>General</v>
          </cell>
          <cell r="E46" t="str">
            <v>G53</v>
          </cell>
          <cell r="F46" t="str">
            <v>G</v>
          </cell>
          <cell r="G46">
            <v>52.509293680297397</v>
          </cell>
          <cell r="H46" t="str">
            <v>Trading</v>
          </cell>
          <cell r="I46" t="str">
            <v>Footwear, Leather &amp; Accessories</v>
          </cell>
          <cell r="J46">
            <v>52.509293680297397</v>
          </cell>
          <cell r="K46">
            <v>565</v>
          </cell>
          <cell r="M46">
            <v>0</v>
          </cell>
          <cell r="O46">
            <v>80000</v>
          </cell>
          <cell r="P46">
            <v>963418</v>
          </cell>
          <cell r="Q46">
            <v>1400933</v>
          </cell>
        </row>
        <row r="47">
          <cell r="B47">
            <v>39</v>
          </cell>
          <cell r="C47" t="str">
            <v>Coffee World</v>
          </cell>
          <cell r="D47" t="str">
            <v>General</v>
          </cell>
          <cell r="E47" t="str">
            <v>G53a</v>
          </cell>
          <cell r="F47" t="str">
            <v>G</v>
          </cell>
          <cell r="G47">
            <v>156</v>
          </cell>
          <cell r="H47" t="str">
            <v>Trading</v>
          </cell>
          <cell r="I47" t="str">
            <v xml:space="preserve">Restaurants </v>
          </cell>
          <cell r="J47">
            <v>14.498141263940521</v>
          </cell>
          <cell r="K47">
            <v>156</v>
          </cell>
        </row>
        <row r="48">
          <cell r="B48">
            <v>40</v>
          </cell>
          <cell r="C48" t="str">
            <v>Crossword</v>
          </cell>
          <cell r="D48" t="str">
            <v>General</v>
          </cell>
          <cell r="E48" t="str">
            <v>Crossword</v>
          </cell>
          <cell r="F48" t="str">
            <v>G</v>
          </cell>
          <cell r="G48">
            <v>483.72</v>
          </cell>
          <cell r="H48" t="str">
            <v>Trading</v>
          </cell>
          <cell r="I48" t="str">
            <v>Books,Gifts,Cards &amp; Novelties</v>
          </cell>
          <cell r="J48">
            <v>483.72</v>
          </cell>
          <cell r="K48">
            <v>5204.8272000000006</v>
          </cell>
          <cell r="L48">
            <v>6000000</v>
          </cell>
          <cell r="M48">
            <v>1152.7760229964981</v>
          </cell>
          <cell r="N48">
            <v>6000000</v>
          </cell>
          <cell r="O48">
            <v>3200000</v>
          </cell>
          <cell r="P48">
            <v>3100000</v>
          </cell>
          <cell r="Q48">
            <v>3865581.97</v>
          </cell>
        </row>
        <row r="49">
          <cell r="B49">
            <v>40</v>
          </cell>
          <cell r="C49" t="str">
            <v>Spaces</v>
          </cell>
          <cell r="D49" t="str">
            <v>General</v>
          </cell>
          <cell r="E49" t="str">
            <v>F1</v>
          </cell>
          <cell r="F49" t="str">
            <v>U</v>
          </cell>
          <cell r="G49">
            <v>123.75</v>
          </cell>
          <cell r="H49" t="str">
            <v>Trading</v>
          </cell>
          <cell r="I49" t="str">
            <v>Home</v>
          </cell>
          <cell r="J49">
            <v>123.73</v>
          </cell>
          <cell r="K49">
            <v>1331.3348000000001</v>
          </cell>
          <cell r="M49">
            <v>0</v>
          </cell>
          <cell r="O49">
            <v>306000</v>
          </cell>
          <cell r="P49">
            <v>570709</v>
          </cell>
          <cell r="Q49">
            <v>1020000</v>
          </cell>
        </row>
        <row r="50">
          <cell r="B50">
            <v>41</v>
          </cell>
          <cell r="C50" t="str">
            <v>Fab India</v>
          </cell>
          <cell r="D50" t="str">
            <v>General</v>
          </cell>
          <cell r="E50" t="str">
            <v>F2</v>
          </cell>
          <cell r="F50" t="str">
            <v>U</v>
          </cell>
          <cell r="G50">
            <v>64.83</v>
          </cell>
          <cell r="H50" t="str">
            <v>Trading</v>
          </cell>
          <cell r="I50" t="str">
            <v>Unisex Brands</v>
          </cell>
          <cell r="J50">
            <v>64.83</v>
          </cell>
          <cell r="K50">
            <v>697.57079999999996</v>
          </cell>
          <cell r="M50">
            <v>0</v>
          </cell>
        </row>
        <row r="51">
          <cell r="B51">
            <v>42</v>
          </cell>
          <cell r="C51" t="str">
            <v>Revolution</v>
          </cell>
          <cell r="D51" t="str">
            <v>General</v>
          </cell>
          <cell r="E51" t="str">
            <v>F3</v>
          </cell>
          <cell r="F51" t="str">
            <v>U</v>
          </cell>
          <cell r="G51">
            <v>62.78</v>
          </cell>
          <cell r="H51" t="str">
            <v>Trading</v>
          </cell>
          <cell r="I51" t="str">
            <v>Women's Fashion</v>
          </cell>
          <cell r="J51">
            <v>62.78</v>
          </cell>
          <cell r="K51">
            <v>675.51279999999997</v>
          </cell>
          <cell r="M51">
            <v>0</v>
          </cell>
          <cell r="N51">
            <v>500000</v>
          </cell>
          <cell r="O51">
            <v>585839</v>
          </cell>
          <cell r="P51">
            <v>597000</v>
          </cell>
          <cell r="Q51">
            <v>792241</v>
          </cell>
        </row>
        <row r="52">
          <cell r="B52">
            <v>43</v>
          </cell>
          <cell r="C52" t="str">
            <v>W</v>
          </cell>
          <cell r="D52" t="str">
            <v>General</v>
          </cell>
          <cell r="E52" t="str">
            <v>F4</v>
          </cell>
          <cell r="F52" t="str">
            <v>U</v>
          </cell>
          <cell r="G52">
            <v>58.94</v>
          </cell>
          <cell r="H52" t="str">
            <v>Trading</v>
          </cell>
          <cell r="I52" t="str">
            <v>Women's Fashion</v>
          </cell>
          <cell r="J52">
            <v>58.94</v>
          </cell>
          <cell r="K52">
            <v>634.19439999999997</v>
          </cell>
          <cell r="L52">
            <v>650000</v>
          </cell>
          <cell r="M52">
            <v>1024.9223266556753</v>
          </cell>
          <cell r="N52">
            <v>600000</v>
          </cell>
          <cell r="O52">
            <v>1100000</v>
          </cell>
          <cell r="P52">
            <v>650992</v>
          </cell>
          <cell r="Q52">
            <v>850000</v>
          </cell>
        </row>
        <row r="53">
          <cell r="B53">
            <v>44</v>
          </cell>
          <cell r="C53" t="str">
            <v>Biba</v>
          </cell>
          <cell r="D53" t="str">
            <v>General</v>
          </cell>
          <cell r="E53" t="str">
            <v>F5</v>
          </cell>
          <cell r="F53" t="str">
            <v>U</v>
          </cell>
          <cell r="G53">
            <v>55.83</v>
          </cell>
          <cell r="H53" t="str">
            <v>Trading</v>
          </cell>
          <cell r="I53" t="str">
            <v>Women's Fashion</v>
          </cell>
          <cell r="J53">
            <v>55.83</v>
          </cell>
          <cell r="K53">
            <v>600.73079999999993</v>
          </cell>
          <cell r="L53">
            <v>993576</v>
          </cell>
          <cell r="M53">
            <v>1653.9454943878359</v>
          </cell>
          <cell r="N53">
            <v>885000</v>
          </cell>
          <cell r="O53">
            <v>1273924</v>
          </cell>
          <cell r="P53">
            <v>962604</v>
          </cell>
          <cell r="Q53">
            <v>1050285</v>
          </cell>
        </row>
        <row r="54">
          <cell r="B54">
            <v>45</v>
          </cell>
          <cell r="C54" t="str">
            <v>Sheetal</v>
          </cell>
          <cell r="D54" t="str">
            <v>General</v>
          </cell>
          <cell r="E54" t="str">
            <v>F6, 7</v>
          </cell>
          <cell r="F54" t="str">
            <v>U</v>
          </cell>
          <cell r="G54">
            <v>106.14</v>
          </cell>
          <cell r="H54" t="str">
            <v>Trading</v>
          </cell>
          <cell r="I54" t="str">
            <v>Women's Fashion</v>
          </cell>
          <cell r="J54">
            <v>106.14</v>
          </cell>
          <cell r="K54">
            <v>1142.0663999999999</v>
          </cell>
          <cell r="L54">
            <v>1675000</v>
          </cell>
          <cell r="M54">
            <v>1466.6397680555176</v>
          </cell>
          <cell r="N54">
            <v>1285880</v>
          </cell>
          <cell r="O54">
            <v>1200000</v>
          </cell>
          <cell r="P54">
            <v>1160000</v>
          </cell>
          <cell r="Q54">
            <v>1179585</v>
          </cell>
        </row>
        <row r="55">
          <cell r="B55">
            <v>46</v>
          </cell>
          <cell r="C55" t="str">
            <v>Wills Lifestyle</v>
          </cell>
          <cell r="D55" t="str">
            <v>General</v>
          </cell>
          <cell r="E55" t="str">
            <v>F8,9</v>
          </cell>
          <cell r="F55" t="str">
            <v>U</v>
          </cell>
          <cell r="G55">
            <v>106.14</v>
          </cell>
          <cell r="H55" t="str">
            <v>Trading</v>
          </cell>
          <cell r="I55" t="str">
            <v>Unisex Brands</v>
          </cell>
          <cell r="J55">
            <v>106.14</v>
          </cell>
          <cell r="K55">
            <v>1142.0663999999999</v>
          </cell>
          <cell r="L55">
            <v>1750000</v>
          </cell>
          <cell r="M55">
            <v>1532.310205431138</v>
          </cell>
          <cell r="N55">
            <v>1000000</v>
          </cell>
          <cell r="O55">
            <v>1000000</v>
          </cell>
          <cell r="Q55">
            <v>1100000</v>
          </cell>
        </row>
        <row r="56">
          <cell r="B56">
            <v>47</v>
          </cell>
          <cell r="C56" t="str">
            <v>Lilliput</v>
          </cell>
          <cell r="D56" t="str">
            <v>General</v>
          </cell>
          <cell r="E56" t="str">
            <v>F10,11</v>
          </cell>
          <cell r="F56" t="str">
            <v>U</v>
          </cell>
          <cell r="G56">
            <v>114.77</v>
          </cell>
          <cell r="H56" t="str">
            <v>Trading</v>
          </cell>
          <cell r="I56" t="str">
            <v>Children's Fashion</v>
          </cell>
          <cell r="J56">
            <v>114.77</v>
          </cell>
          <cell r="K56">
            <v>1234.9251999999999</v>
          </cell>
          <cell r="L56">
            <v>1400000</v>
          </cell>
          <cell r="M56">
            <v>1133.6719017475716</v>
          </cell>
          <cell r="N56">
            <v>900000</v>
          </cell>
          <cell r="P56">
            <v>920000</v>
          </cell>
          <cell r="Q56">
            <v>893000</v>
          </cell>
        </row>
        <row r="57">
          <cell r="B57">
            <v>48</v>
          </cell>
          <cell r="C57" t="str">
            <v>Scram</v>
          </cell>
          <cell r="D57" t="str">
            <v>General</v>
          </cell>
          <cell r="E57" t="str">
            <v>F12</v>
          </cell>
          <cell r="F57" t="str">
            <v>U</v>
          </cell>
          <cell r="G57">
            <v>62.78</v>
          </cell>
          <cell r="H57" t="str">
            <v>Trading</v>
          </cell>
          <cell r="I57" t="str">
            <v>Children's Fashion</v>
          </cell>
          <cell r="J57">
            <v>62.78</v>
          </cell>
          <cell r="K57">
            <v>675.51279999999997</v>
          </cell>
          <cell r="L57">
            <v>315000</v>
          </cell>
          <cell r="M57">
            <v>466.31240740367912</v>
          </cell>
          <cell r="N57">
            <v>305000</v>
          </cell>
          <cell r="O57">
            <v>235000</v>
          </cell>
          <cell r="P57">
            <v>280000</v>
          </cell>
          <cell r="Q57">
            <v>302000</v>
          </cell>
        </row>
        <row r="58">
          <cell r="B58">
            <v>49</v>
          </cell>
          <cell r="C58" t="str">
            <v>Barbie</v>
          </cell>
          <cell r="D58" t="str">
            <v>General</v>
          </cell>
          <cell r="E58" t="str">
            <v>F13</v>
          </cell>
          <cell r="F58" t="str">
            <v>U</v>
          </cell>
          <cell r="G58">
            <v>65.06</v>
          </cell>
          <cell r="H58" t="str">
            <v>Trading</v>
          </cell>
          <cell r="I58" t="str">
            <v>Children's Fashion</v>
          </cell>
          <cell r="J58">
            <v>65.06</v>
          </cell>
          <cell r="K58">
            <v>700.04560000000004</v>
          </cell>
          <cell r="L58">
            <v>790000</v>
          </cell>
          <cell r="M58">
            <v>1128.4979149929661</v>
          </cell>
          <cell r="N58">
            <v>840000</v>
          </cell>
          <cell r="O58">
            <v>577883</v>
          </cell>
          <cell r="P58">
            <v>490902</v>
          </cell>
          <cell r="Q58">
            <v>604875</v>
          </cell>
        </row>
        <row r="59">
          <cell r="B59">
            <v>50</v>
          </cell>
          <cell r="C59" t="str">
            <v>Giny Jony</v>
          </cell>
          <cell r="D59" t="str">
            <v>General</v>
          </cell>
          <cell r="E59" t="str">
            <v>F14</v>
          </cell>
          <cell r="F59" t="str">
            <v>U</v>
          </cell>
          <cell r="G59">
            <v>113.77</v>
          </cell>
          <cell r="H59" t="str">
            <v>Trading</v>
          </cell>
          <cell r="I59" t="str">
            <v>Children's Fashion</v>
          </cell>
          <cell r="J59">
            <v>113.77</v>
          </cell>
          <cell r="K59">
            <v>1224.1651999999999</v>
          </cell>
          <cell r="L59">
            <v>700000</v>
          </cell>
          <cell r="M59">
            <v>571.81824805998406</v>
          </cell>
          <cell r="N59">
            <v>332350</v>
          </cell>
        </row>
        <row r="60">
          <cell r="B60">
            <v>51</v>
          </cell>
          <cell r="C60" t="str">
            <v>Hakoba</v>
          </cell>
          <cell r="D60" t="str">
            <v>General</v>
          </cell>
          <cell r="E60" t="str">
            <v>F15</v>
          </cell>
          <cell r="F60" t="str">
            <v>U</v>
          </cell>
          <cell r="G60">
            <v>72.7</v>
          </cell>
          <cell r="H60" t="str">
            <v>Trading</v>
          </cell>
          <cell r="I60" t="str">
            <v>Women's Fashion</v>
          </cell>
          <cell r="J60">
            <v>72.7</v>
          </cell>
          <cell r="K60">
            <v>782.25200000000007</v>
          </cell>
          <cell r="M60">
            <v>0</v>
          </cell>
        </row>
        <row r="61">
          <cell r="B61">
            <v>52</v>
          </cell>
          <cell r="C61" t="str">
            <v>SD Lounge (14AUG)</v>
          </cell>
          <cell r="D61" t="str">
            <v>General</v>
          </cell>
          <cell r="E61" t="str">
            <v>F16</v>
          </cell>
          <cell r="F61" t="str">
            <v>U</v>
          </cell>
          <cell r="G61">
            <v>45.66</v>
          </cell>
          <cell r="H61" t="str">
            <v>Trading</v>
          </cell>
          <cell r="I61" t="str">
            <v>Sleepwear &amp; Lingerie</v>
          </cell>
          <cell r="J61">
            <v>45.66</v>
          </cell>
          <cell r="K61">
            <v>491.30159999999995</v>
          </cell>
          <cell r="L61">
            <v>445000</v>
          </cell>
          <cell r="M61">
            <v>905.75727821769772</v>
          </cell>
          <cell r="O61">
            <v>200000</v>
          </cell>
          <cell r="P61">
            <v>170000</v>
          </cell>
          <cell r="Q61">
            <v>250000</v>
          </cell>
        </row>
        <row r="62">
          <cell r="B62">
            <v>53</v>
          </cell>
          <cell r="C62" t="str">
            <v>Men’s Boulevard</v>
          </cell>
          <cell r="D62" t="str">
            <v>General</v>
          </cell>
          <cell r="E62" t="str">
            <v>F17,26</v>
          </cell>
          <cell r="F62" t="str">
            <v>U</v>
          </cell>
          <cell r="G62">
            <v>103.78</v>
          </cell>
          <cell r="H62" t="str">
            <v>Trading</v>
          </cell>
          <cell r="I62" t="str">
            <v>Men's Fashion</v>
          </cell>
          <cell r="J62">
            <v>103.78</v>
          </cell>
          <cell r="K62">
            <v>1116.6728000000001</v>
          </cell>
          <cell r="Q62">
            <v>1200000</v>
          </cell>
        </row>
        <row r="63">
          <cell r="B63">
            <v>54</v>
          </cell>
          <cell r="C63" t="str">
            <v>Jashn</v>
          </cell>
          <cell r="D63" t="str">
            <v>General</v>
          </cell>
          <cell r="E63" t="str">
            <v>F18</v>
          </cell>
          <cell r="F63" t="str">
            <v>U</v>
          </cell>
          <cell r="G63">
            <v>55.45</v>
          </cell>
          <cell r="H63" t="str">
            <v>Trading</v>
          </cell>
          <cell r="I63" t="str">
            <v>Women's Fashion</v>
          </cell>
          <cell r="J63">
            <v>55.45</v>
          </cell>
          <cell r="K63">
            <v>596.64200000000005</v>
          </cell>
          <cell r="M63">
            <v>0</v>
          </cell>
          <cell r="N63">
            <v>950000</v>
          </cell>
        </row>
        <row r="64">
          <cell r="B64">
            <v>55</v>
          </cell>
          <cell r="C64" t="str">
            <v>Sleep Ins</v>
          </cell>
          <cell r="D64" t="str">
            <v>General</v>
          </cell>
          <cell r="E64" t="str">
            <v>F19</v>
          </cell>
          <cell r="F64" t="str">
            <v>U</v>
          </cell>
          <cell r="G64">
            <v>26.21</v>
          </cell>
          <cell r="H64" t="str">
            <v>Trading</v>
          </cell>
          <cell r="I64" t="str">
            <v>Sleepwear &amp; Lingerie</v>
          </cell>
          <cell r="J64">
            <v>26.21</v>
          </cell>
          <cell r="K64">
            <v>282.01960000000003</v>
          </cell>
          <cell r="L64">
            <v>360000</v>
          </cell>
          <cell r="M64">
            <v>1276.5070229161377</v>
          </cell>
          <cell r="O64">
            <v>530000</v>
          </cell>
        </row>
        <row r="65">
          <cell r="B65">
            <v>56</v>
          </cell>
          <cell r="C65" t="str">
            <v>Model Art</v>
          </cell>
          <cell r="D65" t="str">
            <v>General</v>
          </cell>
          <cell r="E65" t="str">
            <v>F20</v>
          </cell>
          <cell r="F65" t="str">
            <v>U</v>
          </cell>
          <cell r="G65">
            <v>34.06</v>
          </cell>
          <cell r="H65" t="str">
            <v>Trading</v>
          </cell>
          <cell r="I65" t="str">
            <v>Books,Gifts,Cards &amp; Novelties</v>
          </cell>
          <cell r="J65">
            <v>34.06</v>
          </cell>
          <cell r="K65">
            <v>366.48560000000003</v>
          </cell>
          <cell r="L65">
            <v>520000</v>
          </cell>
          <cell r="M65">
            <v>1418.882488152331</v>
          </cell>
          <cell r="N65">
            <v>480000</v>
          </cell>
          <cell r="O65">
            <v>354000</v>
          </cell>
          <cell r="P65">
            <v>285000</v>
          </cell>
          <cell r="Q65">
            <v>425000</v>
          </cell>
        </row>
        <row r="66">
          <cell r="B66">
            <v>57</v>
          </cell>
          <cell r="C66" t="str">
            <v>Bose</v>
          </cell>
          <cell r="D66" t="str">
            <v>General</v>
          </cell>
          <cell r="E66" t="str">
            <v>F21</v>
          </cell>
          <cell r="F66" t="str">
            <v>U</v>
          </cell>
          <cell r="G66">
            <v>34.33</v>
          </cell>
          <cell r="H66" t="str">
            <v>Trading</v>
          </cell>
          <cell r="I66" t="str">
            <v>Electronics,Music,Photography &amp; Mobiles</v>
          </cell>
          <cell r="J66">
            <v>34.33</v>
          </cell>
          <cell r="K66">
            <v>369.39079999999996</v>
          </cell>
          <cell r="M66">
            <v>0</v>
          </cell>
        </row>
        <row r="67">
          <cell r="B67">
            <v>58</v>
          </cell>
          <cell r="C67" t="str">
            <v>Provogue</v>
          </cell>
          <cell r="D67" t="str">
            <v>General</v>
          </cell>
          <cell r="E67" t="str">
            <v>F22, 25</v>
          </cell>
          <cell r="F67" t="str">
            <v>U</v>
          </cell>
          <cell r="G67">
            <v>96.5</v>
          </cell>
          <cell r="H67" t="str">
            <v>Trading</v>
          </cell>
          <cell r="I67" t="str">
            <v>Men's Fashion</v>
          </cell>
          <cell r="J67">
            <v>96.5</v>
          </cell>
          <cell r="K67">
            <v>1038.3399999999999</v>
          </cell>
          <cell r="L67">
            <v>1100000</v>
          </cell>
          <cell r="M67">
            <v>1059.3832463354972</v>
          </cell>
          <cell r="N67">
            <v>1300000</v>
          </cell>
          <cell r="O67">
            <v>720000</v>
          </cell>
          <cell r="P67">
            <v>1500000</v>
          </cell>
          <cell r="Q67">
            <v>788000</v>
          </cell>
        </row>
        <row r="68">
          <cell r="B68">
            <v>59</v>
          </cell>
          <cell r="C68" t="str">
            <v>Wrangler</v>
          </cell>
          <cell r="D68" t="str">
            <v>General</v>
          </cell>
          <cell r="E68" t="str">
            <v>F23,24</v>
          </cell>
          <cell r="F68" t="str">
            <v>U</v>
          </cell>
          <cell r="G68">
            <v>44.77</v>
          </cell>
          <cell r="H68" t="str">
            <v>Trading</v>
          </cell>
          <cell r="I68" t="str">
            <v>Unisex Brands</v>
          </cell>
          <cell r="J68">
            <v>44.77</v>
          </cell>
          <cell r="K68">
            <v>481.72520000000003</v>
          </cell>
          <cell r="M68">
            <v>0</v>
          </cell>
          <cell r="N68">
            <v>600000</v>
          </cell>
          <cell r="O68">
            <v>700000</v>
          </cell>
          <cell r="P68">
            <v>350000</v>
          </cell>
          <cell r="Q68">
            <v>650000</v>
          </cell>
        </row>
        <row r="69">
          <cell r="B69">
            <v>60</v>
          </cell>
          <cell r="C69" t="str">
            <v>Marco Ricci</v>
          </cell>
          <cell r="D69" t="str">
            <v>General</v>
          </cell>
          <cell r="E69" t="str">
            <v>F27</v>
          </cell>
          <cell r="F69" t="str">
            <v>U</v>
          </cell>
          <cell r="G69">
            <v>51.79</v>
          </cell>
          <cell r="H69" t="str">
            <v>Trading</v>
          </cell>
          <cell r="I69" t="str">
            <v>Footwear, Leather &amp; Accessories</v>
          </cell>
          <cell r="J69">
            <v>51.79</v>
          </cell>
          <cell r="K69">
            <v>557.2604</v>
          </cell>
          <cell r="M69">
            <v>0</v>
          </cell>
          <cell r="N69">
            <v>430000</v>
          </cell>
          <cell r="O69">
            <v>495000</v>
          </cell>
          <cell r="P69">
            <v>618000</v>
          </cell>
          <cell r="Q69">
            <v>564000</v>
          </cell>
        </row>
        <row r="70">
          <cell r="B70">
            <v>61</v>
          </cell>
          <cell r="C70" t="str">
            <v>Millionaire</v>
          </cell>
          <cell r="D70" t="str">
            <v>General</v>
          </cell>
          <cell r="E70" t="str">
            <v>F28</v>
          </cell>
          <cell r="F70" t="str">
            <v>U</v>
          </cell>
          <cell r="G70">
            <v>71.55</v>
          </cell>
          <cell r="H70" t="str">
            <v>Trading</v>
          </cell>
          <cell r="I70" t="str">
            <v>Men's Fashion</v>
          </cell>
          <cell r="J70">
            <v>71.55</v>
          </cell>
          <cell r="K70">
            <v>769.87799999999993</v>
          </cell>
          <cell r="M70">
            <v>0</v>
          </cell>
          <cell r="Q70">
            <v>630548</v>
          </cell>
        </row>
        <row r="71">
          <cell r="B71">
            <v>62</v>
          </cell>
          <cell r="C71" t="str">
            <v>Weekender</v>
          </cell>
          <cell r="D71" t="str">
            <v>General</v>
          </cell>
          <cell r="E71" t="str">
            <v>F30,31,42</v>
          </cell>
          <cell r="F71" t="str">
            <v>U</v>
          </cell>
          <cell r="G71">
            <v>119.3</v>
          </cell>
          <cell r="H71" t="str">
            <v>Trading</v>
          </cell>
          <cell r="I71" t="str">
            <v>Unisex Brands</v>
          </cell>
          <cell r="J71">
            <v>119.3</v>
          </cell>
          <cell r="K71">
            <v>1283.6679999999999</v>
          </cell>
          <cell r="L71">
            <v>570000</v>
          </cell>
          <cell r="M71">
            <v>444.04004773820026</v>
          </cell>
          <cell r="N71">
            <v>380000</v>
          </cell>
          <cell r="O71">
            <v>800000</v>
          </cell>
          <cell r="P71">
            <v>710000</v>
          </cell>
          <cell r="Q71">
            <v>653000</v>
          </cell>
        </row>
        <row r="72">
          <cell r="B72">
            <v>63</v>
          </cell>
          <cell r="C72" t="str">
            <v>Ruff Kids</v>
          </cell>
          <cell r="D72" t="str">
            <v>General</v>
          </cell>
          <cell r="E72" t="str">
            <v>F32</v>
          </cell>
          <cell r="F72" t="str">
            <v>U</v>
          </cell>
          <cell r="G72">
            <v>51.58</v>
          </cell>
          <cell r="H72" t="str">
            <v>Trading</v>
          </cell>
          <cell r="I72" t="str">
            <v>Children's Fashion</v>
          </cell>
          <cell r="J72">
            <v>51.58</v>
          </cell>
          <cell r="K72">
            <v>555.00080000000003</v>
          </cell>
          <cell r="L72">
            <v>200000</v>
          </cell>
          <cell r="M72">
            <v>360.3598409227518</v>
          </cell>
          <cell r="N72">
            <v>161000</v>
          </cell>
          <cell r="O72">
            <v>382000</v>
          </cell>
          <cell r="P72">
            <v>345000</v>
          </cell>
          <cell r="Q72">
            <v>334730</v>
          </cell>
        </row>
        <row r="73">
          <cell r="B73">
            <v>64</v>
          </cell>
          <cell r="C73" t="str">
            <v>JBL</v>
          </cell>
          <cell r="D73" t="str">
            <v>General</v>
          </cell>
          <cell r="E73" t="str">
            <v>F34a</v>
          </cell>
          <cell r="F73" t="str">
            <v>U</v>
          </cell>
          <cell r="G73">
            <v>87.17</v>
          </cell>
          <cell r="H73" t="str">
            <v>Trading</v>
          </cell>
          <cell r="I73" t="str">
            <v>Electronics,Music,Photography &amp; Mobiles</v>
          </cell>
          <cell r="J73">
            <v>30.669144981412639</v>
          </cell>
          <cell r="K73">
            <v>330</v>
          </cell>
          <cell r="M73">
            <v>0</v>
          </cell>
          <cell r="O73">
            <v>245000</v>
          </cell>
          <cell r="P73">
            <v>550000</v>
          </cell>
          <cell r="Q73">
            <v>650000</v>
          </cell>
        </row>
        <row r="74">
          <cell r="B74">
            <v>65</v>
          </cell>
          <cell r="C74" t="str">
            <v>Me &amp; Moms</v>
          </cell>
          <cell r="D74" t="str">
            <v>General</v>
          </cell>
          <cell r="E74" t="str">
            <v>F34b</v>
          </cell>
          <cell r="F74" t="str">
            <v>U</v>
          </cell>
          <cell r="H74" t="str">
            <v>Trading</v>
          </cell>
          <cell r="I74" t="str">
            <v>Children's Fashion</v>
          </cell>
          <cell r="J74">
            <v>54.739776951672866</v>
          </cell>
          <cell r="K74">
            <v>589</v>
          </cell>
          <cell r="M74">
            <v>0</v>
          </cell>
          <cell r="O74">
            <v>300000</v>
          </cell>
          <cell r="P74">
            <v>759000</v>
          </cell>
          <cell r="Q74">
            <v>877180</v>
          </cell>
        </row>
        <row r="75">
          <cell r="B75">
            <v>65</v>
          </cell>
          <cell r="C75" t="str">
            <v>Planet M</v>
          </cell>
          <cell r="D75" t="str">
            <v>General</v>
          </cell>
          <cell r="E75" t="str">
            <v>Part F34,F 35</v>
          </cell>
          <cell r="F75" t="str">
            <v>U</v>
          </cell>
          <cell r="G75">
            <v>73.62</v>
          </cell>
          <cell r="H75" t="str">
            <v>Trading</v>
          </cell>
          <cell r="I75" t="str">
            <v>Electronics,Music,Photography &amp; Mobiles</v>
          </cell>
          <cell r="J75">
            <v>73.62</v>
          </cell>
          <cell r="K75">
            <v>792.15120000000002</v>
          </cell>
          <cell r="L75">
            <v>2200000</v>
          </cell>
          <cell r="M75">
            <v>2777.24757596782</v>
          </cell>
          <cell r="N75">
            <v>2000000</v>
          </cell>
          <cell r="O75">
            <v>1100000</v>
          </cell>
          <cell r="P75">
            <v>1700000</v>
          </cell>
          <cell r="Q75">
            <v>1700000</v>
          </cell>
        </row>
        <row r="76">
          <cell r="B76">
            <v>66</v>
          </cell>
          <cell r="C76" t="str">
            <v xml:space="preserve">Levis </v>
          </cell>
          <cell r="D76" t="str">
            <v>General</v>
          </cell>
          <cell r="E76" t="str">
            <v>F36,37</v>
          </cell>
          <cell r="F76" t="str">
            <v>U</v>
          </cell>
          <cell r="G76">
            <v>106.64</v>
          </cell>
          <cell r="H76" t="str">
            <v>Trading</v>
          </cell>
          <cell r="I76" t="str">
            <v>Unisex Brands</v>
          </cell>
          <cell r="J76">
            <v>88.09</v>
          </cell>
          <cell r="K76">
            <v>947.84839999999997</v>
          </cell>
          <cell r="L76">
            <v>1400000</v>
          </cell>
          <cell r="M76">
            <v>1477.0294490131544</v>
          </cell>
          <cell r="N76">
            <v>1200000</v>
          </cell>
          <cell r="O76">
            <v>987669</v>
          </cell>
          <cell r="P76">
            <v>1050000</v>
          </cell>
          <cell r="Q76">
            <v>1500000</v>
          </cell>
        </row>
        <row r="77">
          <cell r="B77">
            <v>67</v>
          </cell>
          <cell r="C77" t="str">
            <v>Benetton</v>
          </cell>
          <cell r="D77" t="str">
            <v>General</v>
          </cell>
          <cell r="E77" t="str">
            <v>F38,39,40</v>
          </cell>
          <cell r="F77" t="str">
            <v>U</v>
          </cell>
          <cell r="G77">
            <v>85.05</v>
          </cell>
          <cell r="H77" t="str">
            <v>Trading</v>
          </cell>
          <cell r="I77" t="str">
            <v>Unisex Brands</v>
          </cell>
          <cell r="J77">
            <v>97</v>
          </cell>
          <cell r="K77">
            <v>1043.72</v>
          </cell>
          <cell r="L77">
            <v>1000000</v>
          </cell>
          <cell r="M77">
            <v>958.11137086574945</v>
          </cell>
          <cell r="N77">
            <v>900000</v>
          </cell>
          <cell r="O77">
            <v>750000</v>
          </cell>
          <cell r="P77">
            <v>900000</v>
          </cell>
          <cell r="Q77">
            <v>1000000</v>
          </cell>
        </row>
        <row r="78">
          <cell r="B78">
            <v>68</v>
          </cell>
          <cell r="C78" t="str">
            <v>Pepe 10/16</v>
          </cell>
          <cell r="D78" t="str">
            <v>General</v>
          </cell>
          <cell r="E78" t="str">
            <v>F41</v>
          </cell>
          <cell r="F78" t="str">
            <v>U</v>
          </cell>
          <cell r="G78">
            <v>34.020000000000003</v>
          </cell>
          <cell r="H78" t="str">
            <v>Trading</v>
          </cell>
          <cell r="I78" t="str">
            <v>Unisex Brands</v>
          </cell>
          <cell r="J78">
            <v>34.020000000000003</v>
          </cell>
          <cell r="K78">
            <v>366.05520000000001</v>
          </cell>
          <cell r="L78">
            <v>300000</v>
          </cell>
          <cell r="M78">
            <v>819.54852710738703</v>
          </cell>
          <cell r="N78">
            <v>220478</v>
          </cell>
          <cell r="O78">
            <v>229000</v>
          </cell>
          <cell r="P78">
            <v>230000</v>
          </cell>
          <cell r="Q78">
            <v>277000</v>
          </cell>
        </row>
        <row r="79">
          <cell r="B79">
            <v>69</v>
          </cell>
          <cell r="C79" t="str">
            <v>Daks</v>
          </cell>
          <cell r="D79" t="str">
            <v>General</v>
          </cell>
          <cell r="E79" t="str">
            <v>F43</v>
          </cell>
          <cell r="F79" t="str">
            <v>U</v>
          </cell>
          <cell r="G79">
            <v>56.81</v>
          </cell>
          <cell r="H79" t="str">
            <v>Trading</v>
          </cell>
          <cell r="I79" t="str">
            <v>Men's Fashion</v>
          </cell>
          <cell r="J79">
            <v>56.81</v>
          </cell>
          <cell r="K79">
            <v>611.27560000000005</v>
          </cell>
          <cell r="L79">
            <v>300000</v>
          </cell>
          <cell r="M79">
            <v>490.77699158939106</v>
          </cell>
          <cell r="N79">
            <v>200000</v>
          </cell>
          <cell r="O79">
            <v>150000</v>
          </cell>
          <cell r="P79">
            <v>450000</v>
          </cell>
          <cell r="Q79">
            <v>285547</v>
          </cell>
        </row>
        <row r="80">
          <cell r="B80">
            <v>70</v>
          </cell>
          <cell r="C80" t="str">
            <v>Arrow</v>
          </cell>
          <cell r="D80" t="str">
            <v>General</v>
          </cell>
          <cell r="E80" t="str">
            <v>F44</v>
          </cell>
          <cell r="F80" t="str">
            <v>U</v>
          </cell>
          <cell r="G80">
            <v>74.97</v>
          </cell>
          <cell r="H80" t="str">
            <v>Trading</v>
          </cell>
          <cell r="I80" t="str">
            <v>Men's Fashion</v>
          </cell>
          <cell r="J80">
            <v>74.97</v>
          </cell>
          <cell r="K80">
            <v>806.67719999999997</v>
          </cell>
          <cell r="L80">
            <v>495689.49</v>
          </cell>
          <cell r="M80">
            <v>614.48307947714397</v>
          </cell>
          <cell r="N80">
            <v>725000</v>
          </cell>
          <cell r="O80">
            <v>368830</v>
          </cell>
          <cell r="P80">
            <v>350000</v>
          </cell>
          <cell r="Q80">
            <v>467170</v>
          </cell>
        </row>
        <row r="81">
          <cell r="B81">
            <v>71</v>
          </cell>
          <cell r="C81" t="str">
            <v>Blue Tonic</v>
          </cell>
          <cell r="D81" t="str">
            <v>General</v>
          </cell>
          <cell r="E81" t="str">
            <v>F45</v>
          </cell>
          <cell r="F81" t="str">
            <v>U</v>
          </cell>
          <cell r="G81">
            <v>43.44</v>
          </cell>
          <cell r="H81" t="str">
            <v>Trading</v>
          </cell>
          <cell r="I81" t="str">
            <v>Men's Fashion</v>
          </cell>
          <cell r="J81">
            <v>43.44</v>
          </cell>
          <cell r="K81">
            <v>467.41439999999994</v>
          </cell>
          <cell r="M81">
            <v>0</v>
          </cell>
          <cell r="N81">
            <v>550000</v>
          </cell>
          <cell r="O81">
            <v>550000</v>
          </cell>
          <cell r="P81">
            <v>450000</v>
          </cell>
          <cell r="Q81">
            <v>350000</v>
          </cell>
        </row>
        <row r="82">
          <cell r="B82">
            <v>72</v>
          </cell>
          <cell r="C82" t="str">
            <v>Lee</v>
          </cell>
          <cell r="D82" t="str">
            <v>General</v>
          </cell>
          <cell r="E82" t="str">
            <v>F46</v>
          </cell>
          <cell r="F82" t="str">
            <v>U</v>
          </cell>
          <cell r="G82">
            <v>52.51</v>
          </cell>
          <cell r="H82" t="str">
            <v>Trading</v>
          </cell>
          <cell r="I82" t="str">
            <v>Unisex Brands</v>
          </cell>
          <cell r="J82">
            <v>52.51</v>
          </cell>
          <cell r="K82">
            <v>565.00759999999991</v>
          </cell>
          <cell r="L82">
            <v>450000</v>
          </cell>
          <cell r="M82">
            <v>796.4494636886302</v>
          </cell>
          <cell r="N82">
            <v>850000</v>
          </cell>
          <cell r="O82">
            <v>1000000</v>
          </cell>
          <cell r="P82">
            <v>550000</v>
          </cell>
          <cell r="Q82">
            <v>750000</v>
          </cell>
        </row>
        <row r="83">
          <cell r="B83">
            <v>73</v>
          </cell>
          <cell r="C83" t="str">
            <v>Pepe</v>
          </cell>
          <cell r="D83" t="str">
            <v>General</v>
          </cell>
          <cell r="E83" t="str">
            <v>F47</v>
          </cell>
          <cell r="F83" t="str">
            <v>U</v>
          </cell>
          <cell r="G83">
            <v>52.51</v>
          </cell>
          <cell r="H83" t="str">
            <v>Trading</v>
          </cell>
          <cell r="I83" t="str">
            <v>Unisex Brands</v>
          </cell>
          <cell r="J83">
            <v>52.51</v>
          </cell>
          <cell r="K83">
            <v>565.00759999999991</v>
          </cell>
          <cell r="L83">
            <v>1000000</v>
          </cell>
          <cell r="M83">
            <v>1769.8876970858448</v>
          </cell>
          <cell r="N83">
            <v>1000000</v>
          </cell>
          <cell r="O83">
            <v>1030000</v>
          </cell>
          <cell r="P83">
            <v>1000000</v>
          </cell>
          <cell r="Q83">
            <v>1089000</v>
          </cell>
        </row>
        <row r="84">
          <cell r="B84">
            <v>74</v>
          </cell>
          <cell r="C84" t="str">
            <v>Rockport</v>
          </cell>
          <cell r="D84" t="str">
            <v>General</v>
          </cell>
          <cell r="E84" t="str">
            <v>F48</v>
          </cell>
          <cell r="F84" t="str">
            <v>U</v>
          </cell>
          <cell r="G84">
            <v>52.51</v>
          </cell>
          <cell r="H84" t="str">
            <v>Trading</v>
          </cell>
          <cell r="I84" t="str">
            <v>Footwear, Leather &amp; Accessories</v>
          </cell>
          <cell r="J84">
            <v>52.51</v>
          </cell>
          <cell r="K84">
            <v>565.00759999999991</v>
          </cell>
          <cell r="L84">
            <v>320000</v>
          </cell>
          <cell r="M84">
            <v>566.36406306747028</v>
          </cell>
          <cell r="N84">
            <v>270000</v>
          </cell>
          <cell r="O84">
            <v>263914</v>
          </cell>
          <cell r="P84">
            <v>250000</v>
          </cell>
          <cell r="Q84">
            <v>228000</v>
          </cell>
        </row>
        <row r="85">
          <cell r="B85">
            <v>75</v>
          </cell>
          <cell r="C85" t="str">
            <v>Planet Sports</v>
          </cell>
          <cell r="D85" t="str">
            <v>General</v>
          </cell>
          <cell r="E85" t="str">
            <v>F49,50,51</v>
          </cell>
          <cell r="F85" t="str">
            <v>U</v>
          </cell>
          <cell r="G85">
            <v>162.56</v>
          </cell>
          <cell r="H85" t="str">
            <v>Trading</v>
          </cell>
          <cell r="I85" t="str">
            <v>Sports, Outdoor &amp; Travel</v>
          </cell>
          <cell r="J85">
            <v>157.53</v>
          </cell>
          <cell r="K85">
            <v>1695.0228</v>
          </cell>
          <cell r="L85">
            <v>2300000</v>
          </cell>
          <cell r="M85">
            <v>1356.9139010991476</v>
          </cell>
          <cell r="N85">
            <v>1400000</v>
          </cell>
          <cell r="O85">
            <v>2200000</v>
          </cell>
          <cell r="P85">
            <v>2100000</v>
          </cell>
          <cell r="Q85">
            <v>2580000</v>
          </cell>
        </row>
        <row r="86">
          <cell r="B86">
            <v>76</v>
          </cell>
          <cell r="C86" t="str">
            <v>Sweet World</v>
          </cell>
          <cell r="D86" t="str">
            <v>General</v>
          </cell>
          <cell r="E86" t="str">
            <v>F52</v>
          </cell>
          <cell r="F86" t="str">
            <v>U</v>
          </cell>
          <cell r="G86">
            <v>21.09</v>
          </cell>
          <cell r="H86" t="str">
            <v>Trading</v>
          </cell>
          <cell r="I86" t="str">
            <v>Books,Gifts,Cards &amp; Novelties</v>
          </cell>
          <cell r="J86">
            <v>21.09</v>
          </cell>
          <cell r="K86">
            <v>226.92839999999998</v>
          </cell>
          <cell r="M86">
            <v>0</v>
          </cell>
          <cell r="N86">
            <v>306238</v>
          </cell>
          <cell r="O86">
            <v>284243</v>
          </cell>
          <cell r="P86">
            <v>230000</v>
          </cell>
          <cell r="Q86">
            <v>305952</v>
          </cell>
        </row>
        <row r="87">
          <cell r="B87">
            <v>77</v>
          </cell>
          <cell r="C87" t="str">
            <v>Origin</v>
          </cell>
          <cell r="D87" t="str">
            <v>General</v>
          </cell>
          <cell r="E87" t="str">
            <v>F53</v>
          </cell>
          <cell r="F87" t="str">
            <v>U</v>
          </cell>
          <cell r="G87">
            <v>13.07</v>
          </cell>
          <cell r="H87" t="str">
            <v>Trading</v>
          </cell>
          <cell r="I87" t="str">
            <v>Electronics,Music,Photography &amp; Mobiles</v>
          </cell>
          <cell r="J87">
            <v>13.07</v>
          </cell>
          <cell r="K87">
            <v>140.63319999999999</v>
          </cell>
          <cell r="L87">
            <v>375000</v>
          </cell>
          <cell r="M87">
            <v>2666.5111794370036</v>
          </cell>
          <cell r="N87">
            <v>200000</v>
          </cell>
          <cell r="O87">
            <v>225000</v>
          </cell>
          <cell r="P87">
            <v>235000</v>
          </cell>
          <cell r="Q87">
            <v>345000</v>
          </cell>
        </row>
        <row r="88">
          <cell r="B88">
            <v>78</v>
          </cell>
          <cell r="C88" t="str">
            <v>Pampered Home</v>
          </cell>
          <cell r="D88" t="str">
            <v>General</v>
          </cell>
          <cell r="E88" t="str">
            <v>F54</v>
          </cell>
          <cell r="F88" t="str">
            <v>U</v>
          </cell>
          <cell r="G88">
            <v>13.07</v>
          </cell>
          <cell r="H88" t="str">
            <v>Trading</v>
          </cell>
          <cell r="I88" t="str">
            <v>Home</v>
          </cell>
          <cell r="J88">
            <v>13.07</v>
          </cell>
          <cell r="K88">
            <v>140.63319999999999</v>
          </cell>
          <cell r="M88">
            <v>0</v>
          </cell>
          <cell r="N88">
            <v>275000</v>
          </cell>
          <cell r="O88">
            <v>197000</v>
          </cell>
          <cell r="P88">
            <v>250000</v>
          </cell>
          <cell r="Q88">
            <v>310000</v>
          </cell>
        </row>
        <row r="89">
          <cell r="B89">
            <v>79</v>
          </cell>
          <cell r="C89" t="str">
            <v>Gadget Boy</v>
          </cell>
          <cell r="D89" t="str">
            <v>General</v>
          </cell>
          <cell r="E89" t="str">
            <v>F55</v>
          </cell>
          <cell r="F89" t="str">
            <v>U</v>
          </cell>
          <cell r="G89">
            <v>13.44</v>
          </cell>
          <cell r="H89" t="str">
            <v>Trading</v>
          </cell>
          <cell r="I89" t="str">
            <v>Electronics,Music,Photography &amp; Mobiles</v>
          </cell>
          <cell r="J89">
            <v>13.44</v>
          </cell>
          <cell r="K89">
            <v>144.61439999999999</v>
          </cell>
          <cell r="M89">
            <v>0</v>
          </cell>
          <cell r="O89">
            <v>400000</v>
          </cell>
          <cell r="P89">
            <v>275000</v>
          </cell>
          <cell r="Q89">
            <v>200000</v>
          </cell>
        </row>
        <row r="90">
          <cell r="B90">
            <v>80</v>
          </cell>
          <cell r="C90" t="str">
            <v>Proline</v>
          </cell>
          <cell r="D90" t="str">
            <v>General</v>
          </cell>
          <cell r="E90" t="str">
            <v>F56</v>
          </cell>
          <cell r="F90" t="str">
            <v>U</v>
          </cell>
          <cell r="G90">
            <v>65.069999999999993</v>
          </cell>
          <cell r="H90" t="str">
            <v>Trading</v>
          </cell>
          <cell r="I90" t="str">
            <v>Sports, Outdoor &amp; Travel</v>
          </cell>
          <cell r="J90">
            <v>65.069999999999993</v>
          </cell>
          <cell r="K90">
            <v>700.15319999999986</v>
          </cell>
          <cell r="M90">
            <v>0</v>
          </cell>
          <cell r="O90">
            <v>350000</v>
          </cell>
          <cell r="P90">
            <v>400197</v>
          </cell>
          <cell r="Q90">
            <v>600442</v>
          </cell>
        </row>
        <row r="91">
          <cell r="B91">
            <v>81</v>
          </cell>
          <cell r="D91" t="str">
            <v>Power Zone</v>
          </cell>
          <cell r="E91" t="str">
            <v>R1</v>
          </cell>
          <cell r="F91" t="str">
            <v>U</v>
          </cell>
          <cell r="G91">
            <v>205</v>
          </cell>
          <cell r="H91" t="str">
            <v>Unassigned</v>
          </cell>
          <cell r="I91" t="str">
            <v>Unassigned</v>
          </cell>
          <cell r="J91">
            <v>205</v>
          </cell>
          <cell r="K91">
            <v>2205.8000000000002</v>
          </cell>
          <cell r="M91">
            <v>0</v>
          </cell>
        </row>
        <row r="92">
          <cell r="B92">
            <v>86</v>
          </cell>
          <cell r="C92" t="str">
            <v xml:space="preserve">HP </v>
          </cell>
          <cell r="D92" t="str">
            <v>Power Zone</v>
          </cell>
          <cell r="E92" t="str">
            <v>R6(a)</v>
          </cell>
          <cell r="F92" t="str">
            <v>U</v>
          </cell>
          <cell r="G92">
            <v>70.930000000000007</v>
          </cell>
          <cell r="H92" t="str">
            <v>Trading</v>
          </cell>
          <cell r="I92" t="str">
            <v>Electronics,Music,Photography &amp; Mobiles</v>
          </cell>
          <cell r="J92">
            <v>33.799999999999997</v>
          </cell>
          <cell r="K92">
            <v>363.68799999999999</v>
          </cell>
          <cell r="M92">
            <v>0</v>
          </cell>
          <cell r="O92">
            <v>1500000</v>
          </cell>
          <cell r="P92">
            <v>2000000</v>
          </cell>
        </row>
        <row r="93">
          <cell r="B93">
            <v>87</v>
          </cell>
          <cell r="C93" t="str">
            <v>Just Linc</v>
          </cell>
          <cell r="D93" t="str">
            <v>Power Zone</v>
          </cell>
          <cell r="E93" t="str">
            <v>R6(b)</v>
          </cell>
          <cell r="F93" t="str">
            <v>U</v>
          </cell>
          <cell r="G93">
            <v>30.57</v>
          </cell>
          <cell r="H93" t="str">
            <v>Trading</v>
          </cell>
          <cell r="I93" t="str">
            <v>Books,Gifts,Cards &amp; Novelties</v>
          </cell>
          <cell r="J93">
            <v>36.35</v>
          </cell>
          <cell r="K93">
            <v>391.12600000000003</v>
          </cell>
          <cell r="M93">
            <v>0</v>
          </cell>
          <cell r="O93">
            <v>353160</v>
          </cell>
          <cell r="P93">
            <v>429495</v>
          </cell>
          <cell r="Q93">
            <v>385070</v>
          </cell>
        </row>
        <row r="94">
          <cell r="B94">
            <v>88</v>
          </cell>
          <cell r="D94" t="str">
            <v>Power Zone</v>
          </cell>
          <cell r="E94" t="str">
            <v>R7</v>
          </cell>
          <cell r="F94" t="str">
            <v>U</v>
          </cell>
          <cell r="H94" t="str">
            <v>Unassigned</v>
          </cell>
          <cell r="I94" t="str">
            <v>Unassigned</v>
          </cell>
          <cell r="J94">
            <v>30.57</v>
          </cell>
          <cell r="K94">
            <v>328.9332</v>
          </cell>
          <cell r="M94">
            <v>0</v>
          </cell>
        </row>
        <row r="95">
          <cell r="B95">
            <v>89</v>
          </cell>
          <cell r="D95" t="str">
            <v>Power Zone</v>
          </cell>
          <cell r="E95" t="str">
            <v>R8</v>
          </cell>
          <cell r="F95" t="str">
            <v>U</v>
          </cell>
          <cell r="H95" t="str">
            <v>Unassigned</v>
          </cell>
          <cell r="I95" t="str">
            <v>Unassigned</v>
          </cell>
          <cell r="J95">
            <v>109.64</v>
          </cell>
          <cell r="K95">
            <v>1179.7264</v>
          </cell>
          <cell r="M95">
            <v>0</v>
          </cell>
        </row>
        <row r="96">
          <cell r="B96">
            <v>90</v>
          </cell>
          <cell r="D96" t="str">
            <v>Power Zone</v>
          </cell>
          <cell r="E96" t="str">
            <v>R9</v>
          </cell>
          <cell r="F96" t="str">
            <v>U</v>
          </cell>
          <cell r="G96">
            <v>28.34</v>
          </cell>
          <cell r="H96" t="str">
            <v>Unassigned</v>
          </cell>
          <cell r="I96" t="str">
            <v>Unassigned</v>
          </cell>
          <cell r="J96">
            <v>28.34</v>
          </cell>
          <cell r="K96">
            <v>304.9384</v>
          </cell>
          <cell r="M96">
            <v>0</v>
          </cell>
        </row>
        <row r="97">
          <cell r="B97">
            <v>91</v>
          </cell>
          <cell r="D97" t="str">
            <v>Power Zone</v>
          </cell>
          <cell r="E97" t="str">
            <v>R10</v>
          </cell>
          <cell r="F97" t="str">
            <v>U</v>
          </cell>
          <cell r="G97">
            <v>109.65</v>
          </cell>
          <cell r="H97" t="str">
            <v>Unassigned</v>
          </cell>
          <cell r="I97" t="str">
            <v>Unassigned</v>
          </cell>
          <cell r="J97">
            <v>109.65</v>
          </cell>
          <cell r="K97">
            <v>1179.8340000000001</v>
          </cell>
          <cell r="M97">
            <v>0</v>
          </cell>
        </row>
        <row r="98">
          <cell r="B98">
            <v>92</v>
          </cell>
          <cell r="D98" t="str">
            <v>Power Zone</v>
          </cell>
          <cell r="E98" t="str">
            <v>R11</v>
          </cell>
          <cell r="F98" t="str">
            <v>U</v>
          </cell>
          <cell r="G98">
            <v>190.65</v>
          </cell>
          <cell r="H98" t="str">
            <v>Unassigned</v>
          </cell>
          <cell r="I98" t="str">
            <v>Unassigned</v>
          </cell>
          <cell r="J98">
            <v>190.28</v>
          </cell>
          <cell r="K98">
            <v>2047.4128000000001</v>
          </cell>
          <cell r="M98">
            <v>0</v>
          </cell>
        </row>
        <row r="99">
          <cell r="B99">
            <v>93</v>
          </cell>
          <cell r="D99" t="str">
            <v>Power Zone</v>
          </cell>
          <cell r="E99" t="str">
            <v>R12</v>
          </cell>
          <cell r="F99" t="str">
            <v>U</v>
          </cell>
          <cell r="G99">
            <v>1098.8699999999999</v>
          </cell>
          <cell r="H99" t="str">
            <v>Unassigned</v>
          </cell>
          <cell r="I99" t="str">
            <v>Unassigned</v>
          </cell>
          <cell r="J99">
            <v>354.46</v>
          </cell>
          <cell r="K99">
            <v>3813.9895999999999</v>
          </cell>
          <cell r="M99">
            <v>0</v>
          </cell>
        </row>
        <row r="100">
          <cell r="B100">
            <v>94</v>
          </cell>
          <cell r="C100" t="str">
            <v>Rajdhani</v>
          </cell>
          <cell r="D100" t="str">
            <v>Food &amp; Ent</v>
          </cell>
          <cell r="E100" t="str">
            <v>Res -2</v>
          </cell>
          <cell r="F100" t="str">
            <v>F&amp;E</v>
          </cell>
          <cell r="G100">
            <v>171.5</v>
          </cell>
          <cell r="H100" t="str">
            <v>Trading</v>
          </cell>
          <cell r="I100" t="str">
            <v>Restaurants</v>
          </cell>
          <cell r="J100">
            <v>171.5</v>
          </cell>
          <cell r="K100">
            <v>1845.34</v>
          </cell>
          <cell r="M100">
            <v>0</v>
          </cell>
          <cell r="N100">
            <v>2000000</v>
          </cell>
          <cell r="O100">
            <v>1300000</v>
          </cell>
          <cell r="P100">
            <v>1227600</v>
          </cell>
          <cell r="Q100">
            <v>1402500</v>
          </cell>
        </row>
        <row r="101">
          <cell r="B101">
            <v>95</v>
          </cell>
          <cell r="C101" t="str">
            <v>Pizza Hut</v>
          </cell>
          <cell r="D101" t="str">
            <v>Food &amp; Ent</v>
          </cell>
          <cell r="E101" t="str">
            <v>Res-1</v>
          </cell>
          <cell r="F101" t="str">
            <v>F&amp;E</v>
          </cell>
          <cell r="G101">
            <v>278.62</v>
          </cell>
          <cell r="H101" t="str">
            <v>Trading</v>
          </cell>
          <cell r="I101" t="str">
            <v>Restaurants</v>
          </cell>
          <cell r="J101">
            <v>278.62</v>
          </cell>
          <cell r="K101">
            <v>2997.9512</v>
          </cell>
          <cell r="L101">
            <v>2635000</v>
          </cell>
          <cell r="M101">
            <v>878.93358637725657</v>
          </cell>
          <cell r="N101">
            <v>2418000</v>
          </cell>
          <cell r="O101">
            <v>1524000</v>
          </cell>
          <cell r="P101">
            <v>1800000</v>
          </cell>
          <cell r="Q101">
            <v>2400000</v>
          </cell>
        </row>
        <row r="102">
          <cell r="B102">
            <v>96</v>
          </cell>
          <cell r="C102" t="str">
            <v>Moti Mahal</v>
          </cell>
          <cell r="D102" t="str">
            <v>Food &amp; Ent</v>
          </cell>
          <cell r="E102" t="str">
            <v>Res-21(A)</v>
          </cell>
          <cell r="F102" t="str">
            <v>F&amp;E</v>
          </cell>
          <cell r="G102">
            <v>157.94</v>
          </cell>
          <cell r="H102" t="str">
            <v>Trading</v>
          </cell>
          <cell r="I102" t="str">
            <v>Restaurants</v>
          </cell>
          <cell r="J102">
            <v>168.65</v>
          </cell>
          <cell r="K102">
            <v>2000</v>
          </cell>
          <cell r="M102">
            <v>0</v>
          </cell>
          <cell r="P102">
            <v>689000</v>
          </cell>
          <cell r="Q102">
            <v>1400000</v>
          </cell>
        </row>
        <row r="103">
          <cell r="B103">
            <v>97</v>
          </cell>
          <cell r="C103" t="str">
            <v>Thai Lotus</v>
          </cell>
          <cell r="D103" t="str">
            <v>Food &amp; Ent</v>
          </cell>
          <cell r="E103" t="str">
            <v>Res-21(B)</v>
          </cell>
          <cell r="F103" t="str">
            <v>F&amp;E</v>
          </cell>
          <cell r="G103">
            <v>173.36</v>
          </cell>
          <cell r="H103" t="str">
            <v>Trading</v>
          </cell>
          <cell r="I103" t="str">
            <v>Restaurants</v>
          </cell>
          <cell r="J103">
            <v>138.53</v>
          </cell>
          <cell r="K103">
            <v>1556.93</v>
          </cell>
          <cell r="M103">
            <v>0</v>
          </cell>
          <cell r="O103">
            <v>275000</v>
          </cell>
          <cell r="P103">
            <v>244052</v>
          </cell>
          <cell r="Q103">
            <v>320000</v>
          </cell>
        </row>
        <row r="104">
          <cell r="B104">
            <v>98</v>
          </cell>
          <cell r="C104" t="str">
            <v>Ruby Tuesday</v>
          </cell>
          <cell r="D104" t="str">
            <v>Food &amp; Ent</v>
          </cell>
          <cell r="E104" t="str">
            <v>Res-20</v>
          </cell>
          <cell r="F104" t="str">
            <v>F&amp;E</v>
          </cell>
          <cell r="G104">
            <v>254.35</v>
          </cell>
          <cell r="H104" t="str">
            <v>Trading</v>
          </cell>
          <cell r="I104" t="str">
            <v>Restaurants</v>
          </cell>
          <cell r="J104">
            <v>254.35</v>
          </cell>
          <cell r="K104">
            <v>2736.806</v>
          </cell>
          <cell r="L104">
            <v>2635000</v>
          </cell>
          <cell r="M104">
            <v>962.80116310765175</v>
          </cell>
          <cell r="N104">
            <v>1674000</v>
          </cell>
          <cell r="O104">
            <v>1800000</v>
          </cell>
          <cell r="P104">
            <v>1300000</v>
          </cell>
          <cell r="Q104">
            <v>2400000</v>
          </cell>
        </row>
        <row r="105">
          <cell r="B105">
            <v>99</v>
          </cell>
          <cell r="C105" t="str">
            <v>Barista</v>
          </cell>
          <cell r="D105" t="str">
            <v>Food &amp; Ent</v>
          </cell>
          <cell r="E105" t="str">
            <v>Food 3</v>
          </cell>
          <cell r="F105" t="str">
            <v>F&amp;E</v>
          </cell>
          <cell r="G105">
            <v>53.33</v>
          </cell>
          <cell r="H105" t="str">
            <v>Trading</v>
          </cell>
          <cell r="I105" t="str">
            <v>Restaurants</v>
          </cell>
          <cell r="J105">
            <v>53.03</v>
          </cell>
          <cell r="K105">
            <v>570.6028</v>
          </cell>
          <cell r="M105">
            <v>0</v>
          </cell>
          <cell r="P105">
            <v>112083</v>
          </cell>
          <cell r="Q105">
            <v>348447</v>
          </cell>
        </row>
        <row r="106">
          <cell r="B106">
            <v>100</v>
          </cell>
          <cell r="C106" t="str">
            <v>Rolling Beans</v>
          </cell>
          <cell r="D106" t="str">
            <v>Food &amp; Ent</v>
          </cell>
          <cell r="E106" t="str">
            <v>Food 4</v>
          </cell>
          <cell r="F106" t="str">
            <v>F&amp;E</v>
          </cell>
          <cell r="G106">
            <v>52.41</v>
          </cell>
          <cell r="H106" t="str">
            <v>Trading</v>
          </cell>
          <cell r="I106" t="str">
            <v>Food Kiosks</v>
          </cell>
          <cell r="J106">
            <v>52.41</v>
          </cell>
          <cell r="K106">
            <v>563.9316</v>
          </cell>
          <cell r="M106">
            <v>0</v>
          </cell>
        </row>
        <row r="107">
          <cell r="B107">
            <v>101</v>
          </cell>
          <cell r="C107" t="str">
            <v>Bombay Blue X</v>
          </cell>
          <cell r="D107" t="str">
            <v>Food &amp; Ent</v>
          </cell>
          <cell r="E107" t="str">
            <v>Food 5</v>
          </cell>
          <cell r="F107" t="str">
            <v>F&amp;E</v>
          </cell>
          <cell r="G107">
            <v>52.41</v>
          </cell>
          <cell r="H107" t="str">
            <v>Fit-out (P)</v>
          </cell>
          <cell r="I107" t="str">
            <v>Unassigned</v>
          </cell>
          <cell r="J107">
            <v>52.41</v>
          </cell>
          <cell r="K107">
            <v>563.9316</v>
          </cell>
          <cell r="M107">
            <v>0</v>
          </cell>
        </row>
        <row r="108">
          <cell r="B108">
            <v>102</v>
          </cell>
          <cell r="C108" t="str">
            <v>Noodle Bar</v>
          </cell>
          <cell r="D108" t="str">
            <v>Food &amp; Ent</v>
          </cell>
          <cell r="E108" t="str">
            <v>Food 6</v>
          </cell>
          <cell r="F108" t="str">
            <v>F&amp;E</v>
          </cell>
          <cell r="G108">
            <v>52.41</v>
          </cell>
          <cell r="H108" t="str">
            <v>Fit-out (P)</v>
          </cell>
          <cell r="I108" t="str">
            <v>Unassigned</v>
          </cell>
          <cell r="J108">
            <v>52.41</v>
          </cell>
          <cell r="K108">
            <v>563.9316</v>
          </cell>
          <cell r="M108">
            <v>0</v>
          </cell>
        </row>
        <row r="109">
          <cell r="B109">
            <v>103</v>
          </cell>
          <cell r="C109" t="str">
            <v>Mars</v>
          </cell>
          <cell r="D109" t="str">
            <v>Food &amp; Ent</v>
          </cell>
          <cell r="E109" t="str">
            <v>Food 7,8,9)</v>
          </cell>
          <cell r="F109" t="str">
            <v>F&amp;E</v>
          </cell>
          <cell r="G109">
            <v>21.46</v>
          </cell>
          <cell r="H109" t="str">
            <v>Trading</v>
          </cell>
          <cell r="I109" t="str">
            <v>Food Kiosks</v>
          </cell>
          <cell r="J109">
            <v>97.76</v>
          </cell>
          <cell r="K109">
            <v>1051.8976</v>
          </cell>
          <cell r="L109">
            <v>2348069</v>
          </cell>
          <cell r="M109">
            <v>2232.2220337797139</v>
          </cell>
          <cell r="N109">
            <v>2400000</v>
          </cell>
          <cell r="O109">
            <v>1476000</v>
          </cell>
          <cell r="P109">
            <v>1450000</v>
          </cell>
          <cell r="Q109">
            <v>1697218</v>
          </cell>
        </row>
        <row r="110">
          <cell r="B110">
            <v>104</v>
          </cell>
          <cell r="C110" t="str">
            <v>Subway</v>
          </cell>
          <cell r="D110" t="str">
            <v>Food &amp; Ent</v>
          </cell>
          <cell r="E110" t="str">
            <v>Food 10</v>
          </cell>
          <cell r="F110" t="str">
            <v>F&amp;E</v>
          </cell>
          <cell r="G110">
            <v>31.36</v>
          </cell>
          <cell r="H110" t="str">
            <v>Trading</v>
          </cell>
          <cell r="I110" t="str">
            <v>Food Kiosks</v>
          </cell>
          <cell r="J110">
            <v>31.36</v>
          </cell>
          <cell r="K110">
            <v>337.43360000000001</v>
          </cell>
          <cell r="L110">
            <v>1100000</v>
          </cell>
          <cell r="M110">
            <v>3259.9006145209014</v>
          </cell>
          <cell r="N110">
            <v>960000</v>
          </cell>
          <cell r="O110">
            <v>870000</v>
          </cell>
          <cell r="P110">
            <v>900000</v>
          </cell>
          <cell r="Q110">
            <v>1060000</v>
          </cell>
        </row>
        <row r="111">
          <cell r="B111">
            <v>105</v>
          </cell>
          <cell r="C111" t="str">
            <v>Natural Ice Cream</v>
          </cell>
          <cell r="D111" t="str">
            <v>Food &amp; Ent</v>
          </cell>
          <cell r="E111" t="str">
            <v>Food 11 A</v>
          </cell>
          <cell r="F111" t="str">
            <v>F&amp;E</v>
          </cell>
          <cell r="G111">
            <v>11</v>
          </cell>
          <cell r="H111" t="str">
            <v>Trading</v>
          </cell>
          <cell r="I111" t="str">
            <v>Food Kiosks</v>
          </cell>
          <cell r="J111">
            <v>11.25</v>
          </cell>
          <cell r="K111">
            <v>121.05</v>
          </cell>
          <cell r="L111">
            <v>733187</v>
          </cell>
          <cell r="M111">
            <v>6056.8938455183807</v>
          </cell>
          <cell r="N111">
            <v>596815</v>
          </cell>
          <cell r="O111">
            <v>494597.25</v>
          </cell>
          <cell r="P111">
            <v>511101</v>
          </cell>
          <cell r="Q111">
            <v>699127.25</v>
          </cell>
        </row>
        <row r="112">
          <cell r="B112">
            <v>106</v>
          </cell>
          <cell r="C112" t="str">
            <v>Shamiana</v>
          </cell>
          <cell r="D112" t="str">
            <v>Food &amp; Ent</v>
          </cell>
          <cell r="E112" t="str">
            <v>Food 11</v>
          </cell>
          <cell r="F112" t="str">
            <v>F&amp;E</v>
          </cell>
          <cell r="G112">
            <v>39.22</v>
          </cell>
          <cell r="H112" t="str">
            <v>Trading</v>
          </cell>
          <cell r="I112" t="str">
            <v>Food Kiosks</v>
          </cell>
          <cell r="J112">
            <v>39.22</v>
          </cell>
          <cell r="K112">
            <v>422.00719999999995</v>
          </cell>
          <cell r="L112">
            <v>1313259</v>
          </cell>
          <cell r="M112">
            <v>3111.9350570322026</v>
          </cell>
          <cell r="N112">
            <v>1193650</v>
          </cell>
          <cell r="O112">
            <v>1036797</v>
          </cell>
          <cell r="P112">
            <v>985000</v>
          </cell>
          <cell r="Q112">
            <v>1148377</v>
          </cell>
        </row>
        <row r="113">
          <cell r="B113">
            <v>107</v>
          </cell>
          <cell r="C113" t="str">
            <v>Santinos</v>
          </cell>
          <cell r="D113" t="str">
            <v>Food &amp; Ent</v>
          </cell>
          <cell r="E113" t="str">
            <v>Food 12</v>
          </cell>
          <cell r="F113" t="str">
            <v>F&amp;E</v>
          </cell>
          <cell r="G113">
            <v>33.06</v>
          </cell>
          <cell r="H113" t="str">
            <v>Trading</v>
          </cell>
          <cell r="I113" t="str">
            <v>Food Kiosks</v>
          </cell>
          <cell r="J113">
            <v>33.06</v>
          </cell>
          <cell r="K113">
            <v>355.72560000000004</v>
          </cell>
          <cell r="L113">
            <v>1072049</v>
          </cell>
          <cell r="M113">
            <v>3013.6965121430671</v>
          </cell>
          <cell r="N113">
            <v>965211</v>
          </cell>
          <cell r="O113">
            <v>776821</v>
          </cell>
          <cell r="P113">
            <v>730000</v>
          </cell>
          <cell r="Q113">
            <v>955855</v>
          </cell>
        </row>
        <row r="114">
          <cell r="B114">
            <v>108</v>
          </cell>
          <cell r="C114" t="str">
            <v>Kailash Parbat</v>
          </cell>
          <cell r="D114" t="str">
            <v>Food &amp; Ent</v>
          </cell>
          <cell r="E114" t="str">
            <v>Food 13</v>
          </cell>
          <cell r="F114" t="str">
            <v>F&amp;E</v>
          </cell>
          <cell r="G114">
            <v>33.06</v>
          </cell>
          <cell r="H114" t="str">
            <v>Trading</v>
          </cell>
          <cell r="I114" t="str">
            <v>Food Kiosks</v>
          </cell>
          <cell r="J114">
            <v>33.06</v>
          </cell>
          <cell r="K114">
            <v>423</v>
          </cell>
          <cell r="P114">
            <v>425000</v>
          </cell>
          <cell r="Q114">
            <v>675000</v>
          </cell>
        </row>
        <row r="115">
          <cell r="B115">
            <v>109</v>
          </cell>
          <cell r="C115" t="str">
            <v>Only Parathas</v>
          </cell>
          <cell r="D115" t="str">
            <v>Food &amp; Ent</v>
          </cell>
          <cell r="E115" t="str">
            <v>Food 14</v>
          </cell>
          <cell r="F115" t="str">
            <v>F&amp;E</v>
          </cell>
          <cell r="G115">
            <v>61.34</v>
          </cell>
          <cell r="H115" t="str">
            <v>Trading</v>
          </cell>
          <cell r="I115" t="str">
            <v>Food Kiosks</v>
          </cell>
          <cell r="J115">
            <v>61.34</v>
          </cell>
          <cell r="K115">
            <v>660.01840000000004</v>
          </cell>
          <cell r="Q115">
            <v>58246</v>
          </cell>
        </row>
        <row r="116">
          <cell r="B116">
            <v>110</v>
          </cell>
          <cell r="C116" t="str">
            <v>Sanskriti</v>
          </cell>
          <cell r="D116" t="str">
            <v>Food &amp; Ent</v>
          </cell>
          <cell r="E116" t="str">
            <v>Food 15</v>
          </cell>
          <cell r="F116" t="str">
            <v>F&amp;E</v>
          </cell>
          <cell r="G116">
            <v>64.900000000000006</v>
          </cell>
          <cell r="H116" t="str">
            <v>Trading</v>
          </cell>
          <cell r="I116" t="str">
            <v>Food Kiosks</v>
          </cell>
          <cell r="J116">
            <v>64.900000000000006</v>
          </cell>
          <cell r="K116">
            <v>698.32400000000007</v>
          </cell>
          <cell r="Q116">
            <v>95000</v>
          </cell>
        </row>
        <row r="117">
          <cell r="B117">
            <v>111</v>
          </cell>
          <cell r="C117" t="str">
            <v>Dosa Plaza</v>
          </cell>
          <cell r="D117" t="str">
            <v>Food &amp; Ent</v>
          </cell>
          <cell r="E117" t="str">
            <v>Food 16</v>
          </cell>
          <cell r="F117" t="str">
            <v>F&amp;E</v>
          </cell>
          <cell r="G117">
            <v>63.13</v>
          </cell>
          <cell r="H117" t="str">
            <v>Trading</v>
          </cell>
          <cell r="I117" t="str">
            <v>Food Kiosks</v>
          </cell>
          <cell r="J117">
            <v>63.13</v>
          </cell>
          <cell r="K117">
            <v>679.27880000000005</v>
          </cell>
          <cell r="Q117">
            <v>700238</v>
          </cell>
        </row>
        <row r="118">
          <cell r="B118">
            <v>112</v>
          </cell>
          <cell r="D118" t="str">
            <v>Food &amp; Ent</v>
          </cell>
          <cell r="E118" t="str">
            <v>Food 17</v>
          </cell>
          <cell r="F118" t="str">
            <v>F&amp;E</v>
          </cell>
          <cell r="G118">
            <v>63.13</v>
          </cell>
          <cell r="H118" t="str">
            <v>Unassigned</v>
          </cell>
          <cell r="I118" t="str">
            <v>Unassigned</v>
          </cell>
          <cell r="J118">
            <v>63.13</v>
          </cell>
          <cell r="K118">
            <v>679.27880000000005</v>
          </cell>
        </row>
        <row r="119">
          <cell r="B119">
            <v>113</v>
          </cell>
          <cell r="D119" t="str">
            <v>Food &amp; Ent</v>
          </cell>
          <cell r="E119" t="str">
            <v>Food 18</v>
          </cell>
          <cell r="F119" t="str">
            <v>F&amp;E</v>
          </cell>
          <cell r="G119">
            <v>40.19</v>
          </cell>
          <cell r="H119" t="str">
            <v>Unassigned</v>
          </cell>
          <cell r="I119" t="str">
            <v>Unassigned</v>
          </cell>
          <cell r="J119">
            <v>40.19</v>
          </cell>
          <cell r="K119">
            <v>432.44439999999997</v>
          </cell>
        </row>
        <row r="120">
          <cell r="B120">
            <v>114</v>
          </cell>
          <cell r="C120" t="str">
            <v>Nandos</v>
          </cell>
          <cell r="D120" t="str">
            <v>Food &amp; Ent</v>
          </cell>
          <cell r="E120" t="str">
            <v>Res-17</v>
          </cell>
          <cell r="F120" t="str">
            <v>F&amp;E</v>
          </cell>
          <cell r="G120">
            <v>158.54</v>
          </cell>
          <cell r="H120" t="str">
            <v>Fit-out (P)</v>
          </cell>
          <cell r="I120" t="str">
            <v>Unassigned</v>
          </cell>
          <cell r="J120">
            <v>158.54</v>
          </cell>
          <cell r="K120">
            <v>1705.8903999999998</v>
          </cell>
        </row>
        <row r="121">
          <cell r="B121">
            <v>115</v>
          </cell>
          <cell r="C121" t="str">
            <v>Nandos</v>
          </cell>
          <cell r="D121" t="str">
            <v>Food &amp; Ent</v>
          </cell>
          <cell r="E121" t="str">
            <v>Party area</v>
          </cell>
          <cell r="F121" t="str">
            <v>F&amp;E</v>
          </cell>
          <cell r="G121">
            <v>65.73</v>
          </cell>
          <cell r="H121" t="str">
            <v>Fit-out (P)</v>
          </cell>
          <cell r="I121" t="str">
            <v>Unassigned</v>
          </cell>
          <cell r="J121">
            <v>65.73</v>
          </cell>
          <cell r="K121">
            <v>707.25480000000005</v>
          </cell>
        </row>
        <row r="122">
          <cell r="B122">
            <v>116</v>
          </cell>
          <cell r="C122" t="str">
            <v>Kool Kids</v>
          </cell>
          <cell r="D122" t="str">
            <v>Food &amp; Ent</v>
          </cell>
          <cell r="E122" t="str">
            <v>Creche</v>
          </cell>
          <cell r="F122" t="str">
            <v>F&amp;E</v>
          </cell>
          <cell r="G122">
            <v>126.86</v>
          </cell>
          <cell r="H122" t="str">
            <v>Trading</v>
          </cell>
          <cell r="I122" t="str">
            <v>Entertainment</v>
          </cell>
          <cell r="J122">
            <v>126.86</v>
          </cell>
          <cell r="K122">
            <v>1365.0136</v>
          </cell>
        </row>
        <row r="123">
          <cell r="B123">
            <v>114</v>
          </cell>
          <cell r="C123" t="str">
            <v>Time Zone</v>
          </cell>
          <cell r="D123" t="str">
            <v>Food &amp; Ent</v>
          </cell>
          <cell r="E123" t="str">
            <v>FEC-19</v>
          </cell>
          <cell r="F123" t="str">
            <v>F&amp;E</v>
          </cell>
          <cell r="G123">
            <v>1101.26</v>
          </cell>
          <cell r="H123" t="str">
            <v>Trading</v>
          </cell>
          <cell r="I123" t="str">
            <v>Entertainment</v>
          </cell>
          <cell r="J123">
            <v>1101.26</v>
          </cell>
          <cell r="K123">
            <v>11849.5576</v>
          </cell>
          <cell r="L123">
            <v>4200000</v>
          </cell>
          <cell r="M123">
            <v>354.44361230836159</v>
          </cell>
          <cell r="N123">
            <v>3800000</v>
          </cell>
          <cell r="O123">
            <v>2800000</v>
          </cell>
          <cell r="P123">
            <v>3352049</v>
          </cell>
          <cell r="Q123">
            <v>5001000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1">
          <cell r="C11" t="str">
            <v>AABCP7418F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CD"/>
      <sheetName val="vert-Summary"/>
      <sheetName val="7 Summary"/>
      <sheetName val="Summary"/>
      <sheetName val="SUM-A-N"/>
      <sheetName val="Month-Summ"/>
      <sheetName val="Month-summ-data"/>
      <sheetName val="Garden"/>
      <sheetName val="Oscar"/>
      <sheetName val="Galaxy"/>
      <sheetName val="SAGAR"/>
      <sheetName val="Beaumonde"/>
      <sheetName val="Lawns"/>
      <sheetName val="LaCitadel"/>
      <sheetName val="Pride"/>
      <sheetName val="marvel"/>
      <sheetName val="IVY"/>
      <sheetName val="YP1"/>
      <sheetName val="AMINITES"/>
      <sheetName val="month-sale"/>
      <sheetName val="unsold details"/>
      <sheetName val="splendour-UNSOLD"/>
      <sheetName val="for the dec"/>
      <sheetName val="ON GOING PROJECT"/>
      <sheetName val="Sheet1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qtr"/>
      <sheetName val="EPS ytd"/>
      <sheetName val="Minority"/>
      <sheetName val="associates"/>
      <sheetName val="p&amp;l_till_Dec"/>
      <sheetName val="p&amp;l_till_Sept"/>
      <sheetName val="p&amp;l_Qtr"/>
      <sheetName val="cowise-revenue"/>
      <sheetName val="consol P&amp;L"/>
      <sheetName val="BS"/>
      <sheetName val="PL"/>
      <sheetName val="Sch"/>
      <sheetName val="FA"/>
      <sheetName val="Other operating"/>
      <sheetName val="Reserves_Final"/>
      <sheetName val="ICSL_Merger"/>
      <sheetName val="submission to SE "/>
      <sheetName val="publis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is"/>
      <sheetName val="Assumptions"/>
      <sheetName val="specification options"/>
      <sheetName val="Basic Rates"/>
      <sheetName val="Dash Board"/>
      <sheetName val="Budget for 1 Building"/>
      <sheetName val="Res Qty"/>
      <sheetName val="Slab Areas"/>
      <sheetName val="Sale Area Statement"/>
      <sheetName val="Specification for Finishing"/>
      <sheetName val="Floorwise Qty"/>
      <sheetName val="Cost Analysis"/>
      <sheetName val="Finishes Qty"/>
      <sheetName val="D &amp; W Schedule"/>
      <sheetName val="Earthwork1"/>
      <sheetName val="RCC"/>
      <sheetName val="Foundation Qty"/>
      <sheetName val="Masonry Qty"/>
      <sheetName val="Plastering"/>
      <sheetName val="Waterproof"/>
      <sheetName val="Railing"/>
      <sheetName val="Ele Work"/>
      <sheetName val="Value engg effects"/>
      <sheetName val="SPECIFICATION LIBRARY"/>
      <sheetName val="COL"/>
      <sheetName val="plumbing"/>
      <sheetName val="electrical"/>
      <sheetName val="Flat nos"/>
      <sheetName val="devopement"/>
      <sheetName val="specification_options"/>
      <sheetName val="Basic_Rates"/>
      <sheetName val="Dash_Board"/>
      <sheetName val="Budget_for_1_Building"/>
      <sheetName val="Res_Qty"/>
      <sheetName val="Slab_Areas"/>
      <sheetName val="Sale_Area_Statement"/>
      <sheetName val="Specification_for_Finishing"/>
      <sheetName val="Floorwise_Qty"/>
      <sheetName val="Cost_Analysis"/>
      <sheetName val="Finishes_Qty"/>
      <sheetName val="D_&amp;_W_Schedule"/>
      <sheetName val="Foundation_Qty"/>
      <sheetName val="Masonry_Qty"/>
      <sheetName val="Ele_Work"/>
      <sheetName val="Value_engg_effects"/>
      <sheetName val="SPECIFICATION_LIBRARY"/>
      <sheetName val="Flat_nos"/>
    </sheetNames>
    <sheetDataSet>
      <sheetData sheetId="0" refreshError="1"/>
      <sheetData sheetId="1" refreshError="1">
        <row r="2">
          <cell r="A2" t="str">
            <v xml:space="preserve">Project: </v>
          </cell>
        </row>
        <row r="59">
          <cell r="C59">
            <v>0.12</v>
          </cell>
        </row>
        <row r="60">
          <cell r="C60">
            <v>0.15</v>
          </cell>
        </row>
        <row r="61">
          <cell r="C61">
            <v>0.08</v>
          </cell>
        </row>
      </sheetData>
      <sheetData sheetId="2" refreshError="1">
        <row r="3">
          <cell r="B3" t="str">
            <v>Item</v>
          </cell>
        </row>
        <row r="4">
          <cell r="B4" t="str">
            <v>Internal Wall Plastering Specification</v>
          </cell>
        </row>
        <row r="5">
          <cell r="B5" t="str">
            <v>POP over Back coat</v>
          </cell>
        </row>
        <row r="6">
          <cell r="B6" t="str">
            <v>Gypsum Plaster (Direct over Brick Masonry)</v>
          </cell>
        </row>
        <row r="7">
          <cell r="B7" t="str">
            <v>Neeru finish Plaster</v>
          </cell>
        </row>
        <row r="8">
          <cell r="B8" t="str">
            <v>Backcoat Plaster</v>
          </cell>
        </row>
        <row r="9">
          <cell r="B9" t="str">
            <v>External Wall Plastering Specification</v>
          </cell>
        </row>
        <row r="10">
          <cell r="B10" t="str">
            <v>Double Coat Plaster (River Sand)</v>
          </cell>
        </row>
        <row r="11">
          <cell r="B11" t="str">
            <v>Double Coat Plaster (Crushed Sand)</v>
          </cell>
        </row>
        <row r="12">
          <cell r="B12" t="str">
            <v>Double Coat Plaster (Base Coat Crushed Sand/ Top Coat River Sand)</v>
          </cell>
        </row>
        <row r="13">
          <cell r="B13" t="str">
            <v>Single Coat Plaster (Crushed Sand - for Textured Paint Base)</v>
          </cell>
        </row>
        <row r="14">
          <cell r="B14" t="str">
            <v>Single Coat Sand Faced Plaster (Crushed Sand - for Ducts)</v>
          </cell>
        </row>
        <row r="15">
          <cell r="B15" t="str">
            <v>Ceiling Plastering Specification</v>
          </cell>
        </row>
        <row r="16">
          <cell r="B16" t="str">
            <v>Direct POP</v>
          </cell>
        </row>
        <row r="17">
          <cell r="B17" t="str">
            <v>Direct Gypsum</v>
          </cell>
        </row>
        <row r="18">
          <cell r="B18" t="str">
            <v>Neeru finish Plaster</v>
          </cell>
        </row>
        <row r="19">
          <cell r="B19" t="str">
            <v>POP False ceiling</v>
          </cell>
        </row>
        <row r="20">
          <cell r="B20" t="str">
            <v>Gypboard False Ceiling</v>
          </cell>
        </row>
        <row r="21">
          <cell r="B21" t="str">
            <v>Flooring Specificatios</v>
          </cell>
        </row>
        <row r="22">
          <cell r="B22" t="str">
            <v>FLR - Italian Marble</v>
          </cell>
        </row>
        <row r="23">
          <cell r="B23" t="str">
            <v>SKRT-Italian Marble</v>
          </cell>
        </row>
        <row r="24">
          <cell r="B24" t="str">
            <v>FLR - Egyptian/ Iranian Marble</v>
          </cell>
        </row>
        <row r="25">
          <cell r="B25" t="str">
            <v>SKRT-Egyptian/ Iranian Marble</v>
          </cell>
        </row>
        <row r="26">
          <cell r="B26" t="str">
            <v>FLR - Vitrified Tile (900mm x 900mm) - White Based</v>
          </cell>
        </row>
        <row r="27">
          <cell r="B27" t="str">
            <v>SKRT-Vitrified Tile (900mm x 900mm) - White Based</v>
          </cell>
        </row>
        <row r="28">
          <cell r="B28" t="str">
            <v>FLR - Vitrified Tile (900mm x 900mm) - Ivory Based</v>
          </cell>
        </row>
        <row r="29">
          <cell r="B29" t="str">
            <v>SKRT-Vitrified Tile (900mm x 900mm) - Ivory Based</v>
          </cell>
        </row>
        <row r="30">
          <cell r="B30" t="str">
            <v>FLR - Vitrified Tile (600mm x 600mm) - Ivory Based</v>
          </cell>
        </row>
        <row r="31">
          <cell r="B31" t="str">
            <v>SKRT-Vitrified Tile (600mm x 600mm) - Ivory Based</v>
          </cell>
        </row>
        <row r="32">
          <cell r="B32" t="str">
            <v>FLR - Cermic Tile for Flooring - Type 1</v>
          </cell>
        </row>
        <row r="33">
          <cell r="B33" t="str">
            <v>SKRT-Cermic Tile for Flooring - Type 1</v>
          </cell>
        </row>
        <row r="34">
          <cell r="B34" t="str">
            <v>FLR - Cermic Tile for Flooring - Type 2</v>
          </cell>
        </row>
        <row r="35">
          <cell r="B35" t="str">
            <v>SKRT-Cermic Tile for Flooring - Type 2</v>
          </cell>
        </row>
        <row r="36">
          <cell r="B36" t="str">
            <v>FLR - Cermic Tile for Flooring - Type 3</v>
          </cell>
        </row>
        <row r="37">
          <cell r="B37" t="str">
            <v>SKRT-Cermic Tile for Flooring - Type 3</v>
          </cell>
        </row>
        <row r="38">
          <cell r="B38" t="str">
            <v>Cermic Tile for Dado - Type 1</v>
          </cell>
        </row>
        <row r="39">
          <cell r="B39" t="str">
            <v>Cermic Tile for Dado - Type 2</v>
          </cell>
        </row>
        <row r="40">
          <cell r="B40" t="str">
            <v>Cermic Tile for Dado - Type 3</v>
          </cell>
        </row>
        <row r="41">
          <cell r="B41" t="str">
            <v>Granite - Windows sill</v>
          </cell>
        </row>
        <row r="42">
          <cell r="B42" t="str">
            <v>Granite - Cladding</v>
          </cell>
        </row>
        <row r="43">
          <cell r="B43" t="str">
            <v>Granite - Flooring</v>
          </cell>
        </row>
        <row r="44">
          <cell r="B44" t="str">
            <v>Granite - Kitchen Platform</v>
          </cell>
        </row>
        <row r="45">
          <cell r="B45" t="str">
            <v>Marble - Window sill</v>
          </cell>
        </row>
        <row r="46">
          <cell r="B46" t="str">
            <v>Marble - Cladding</v>
          </cell>
        </row>
        <row r="47">
          <cell r="B47" t="str">
            <v>Marble - Skirting</v>
          </cell>
        </row>
        <row r="48">
          <cell r="B48" t="str">
            <v>Kota - Flooring</v>
          </cell>
        </row>
        <row r="49">
          <cell r="B49" t="str">
            <v>Kota - Skirting</v>
          </cell>
        </row>
        <row r="50">
          <cell r="B50" t="str">
            <v>Kota - Treads &amp; Risers</v>
          </cell>
        </row>
        <row r="51">
          <cell r="B51" t="str">
            <v>Cement Tiles</v>
          </cell>
        </row>
        <row r="52">
          <cell r="B52" t="str">
            <v>FLR - Wooden Flooring - Laminated</v>
          </cell>
        </row>
        <row r="53">
          <cell r="B53" t="str">
            <v>SKRT-Wooden Flooring - Laminated</v>
          </cell>
        </row>
        <row r="54">
          <cell r="B54" t="str">
            <v>FLR - Wooden Flooring - Teakwood</v>
          </cell>
        </row>
        <row r="55">
          <cell r="B55" t="str">
            <v>SKRT-Wooden Flooring - Teakwood</v>
          </cell>
        </row>
        <row r="56">
          <cell r="B56" t="str">
            <v>FLR - Wooden Flooring - Rubberwood</v>
          </cell>
        </row>
        <row r="57">
          <cell r="B57" t="str">
            <v>SKRT-Wooden Flooring - Rubberwood</v>
          </cell>
        </row>
        <row r="58">
          <cell r="B58" t="str">
            <v>Windows</v>
          </cell>
        </row>
        <row r="59">
          <cell r="B59" t="str">
            <v>Euro Section Aluminium Windows (22mm Series)</v>
          </cell>
        </row>
        <row r="60">
          <cell r="B60" t="str">
            <v>Euro Section Aluminium Windows (27mm Series)</v>
          </cell>
        </row>
        <row r="61">
          <cell r="B61" t="str">
            <v>Louvered Window</v>
          </cell>
        </row>
        <row r="62">
          <cell r="B62" t="str">
            <v>UPVC Windows</v>
          </cell>
        </row>
        <row r="63">
          <cell r="B63" t="str">
            <v>Doors</v>
          </cell>
        </row>
        <row r="64">
          <cell r="B64" t="str">
            <v>Both Side Veneer Door</v>
          </cell>
        </row>
        <row r="65">
          <cell r="B65" t="str">
            <v>Teak Wood Door</v>
          </cell>
        </row>
        <row r="66">
          <cell r="B66" t="str">
            <v>One Side Laminated &amp; One Side PVC Door (Flush)</v>
          </cell>
        </row>
        <row r="67">
          <cell r="B67" t="str">
            <v>One Side Veneer Door (Moulded)</v>
          </cell>
        </row>
        <row r="68">
          <cell r="B68" t="str">
            <v>Fire Door</v>
          </cell>
        </row>
        <row r="69">
          <cell r="B69" t="str">
            <v>Modular Door with Frame</v>
          </cell>
        </row>
        <row r="70">
          <cell r="B70" t="str">
            <v>Teak Wood Door Frame</v>
          </cell>
        </row>
        <row r="71">
          <cell r="B71" t="str">
            <v>Red Maranti Wood Door Frame</v>
          </cell>
        </row>
        <row r="72">
          <cell r="B72" t="str">
            <v>Plywood Door Frame</v>
          </cell>
        </row>
        <row r="73">
          <cell r="B73" t="str">
            <v>Moulded door Frame</v>
          </cell>
        </row>
        <row r="74">
          <cell r="B74" t="str">
            <v>Door Fixtures - (Type 1)</v>
          </cell>
        </row>
        <row r="75">
          <cell r="B75" t="str">
            <v>Door Fixtures - (Type 2)</v>
          </cell>
        </row>
        <row r="76">
          <cell r="B76" t="str">
            <v>Door Fixtures - (Type 3)</v>
          </cell>
        </row>
        <row r="77">
          <cell r="B77" t="str">
            <v>Internal Paint</v>
          </cell>
        </row>
        <row r="78">
          <cell r="B78" t="str">
            <v>Acrylic OBD (Roller Finish)</v>
          </cell>
        </row>
        <row r="79">
          <cell r="B79" t="str">
            <v>Luster Paint</v>
          </cell>
        </row>
        <row r="80">
          <cell r="B80" t="str">
            <v>Velvet Touch</v>
          </cell>
        </row>
        <row r="81">
          <cell r="B81" t="str">
            <v>Royal Touch</v>
          </cell>
        </row>
        <row r="82">
          <cell r="B82" t="str">
            <v>Wall Paper</v>
          </cell>
        </row>
        <row r="83">
          <cell r="B83" t="str">
            <v>Textured Paint</v>
          </cell>
        </row>
        <row r="84">
          <cell r="B84" t="str">
            <v>External Paint</v>
          </cell>
        </row>
        <row r="85">
          <cell r="B85" t="str">
            <v>Semi-Acrylic Paint</v>
          </cell>
        </row>
        <row r="86">
          <cell r="B86" t="str">
            <v>Fully Acrylic Paint</v>
          </cell>
        </row>
      </sheetData>
      <sheetData sheetId="3" refreshError="1">
        <row r="7">
          <cell r="I7">
            <v>262.5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B3" t="str">
            <v>Item</v>
          </cell>
        </row>
      </sheetData>
      <sheetData sheetId="30">
        <row r="7">
          <cell r="I7">
            <v>262.5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 Sheet"/>
      <sheetName val="Basis for proposal"/>
      <sheetName val="Poject cost"/>
      <sheetName val="Assum"/>
      <sheetName val="Area"/>
      <sheetName val="Drawal "/>
      <sheetName val="Sales plan"/>
      <sheetName val="Viability"/>
      <sheetName val="Cons_Sch"/>
      <sheetName val="CMA"/>
      <sheetName val="IRR&amp;DSCR"/>
      <sheetName val="BS working"/>
    </sheetNames>
    <sheetDataSet>
      <sheetData sheetId="0">
        <row r="4">
          <cell r="C4">
            <v>100000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heet"/>
      <sheetName val="Assumptions "/>
      <sheetName val="Cost Sheet"/>
      <sheetName val="Cost Spread"/>
      <sheetName val="Sales spread Phase I"/>
      <sheetName val="Sales Spread Phase II"/>
      <sheetName val="Sales Spread Phase III"/>
      <sheetName val="Sales Spread Phase IV"/>
      <sheetName val="Cash Flow"/>
      <sheetName val="Interest Working"/>
      <sheetName val="Consolidated Cash Flow 100%"/>
      <sheetName val="Consolidated Cash Flow "/>
      <sheetName val="Summarized"/>
      <sheetName val="Phase I- Financials"/>
      <sheetName val="Sheet2"/>
      <sheetName val="Sheet1"/>
      <sheetName val="Sheet3"/>
    </sheetNames>
    <sheetDataSet>
      <sheetData sheetId="0"/>
      <sheetData sheetId="1"/>
      <sheetData sheetId="2">
        <row r="1">
          <cell r="E1">
            <v>10000000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0.75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. to Dir.Report"/>
      <sheetName val="Blank1"/>
      <sheetName val="Balance Sheet"/>
      <sheetName val="P &amp; L Account"/>
      <sheetName val="EPS Parameters"/>
      <sheetName val="S-1 Share Cap  S-2 Res. &amp; Sur."/>
      <sheetName val="S-3 Sec. Loans  S-4 Unsec.Loans"/>
      <sheetName val="S-5 Fixed Assets "/>
      <sheetName val="S-6 Investments"/>
      <sheetName val="S-7 Stock-Wip  S-8 Sun.Drs"/>
      <sheetName val="S-9 Cash &amp; Bk,S-10 Oth Cur Asst"/>
      <sheetName val="S-11 Loans &amp; Adv"/>
      <sheetName val="S-12 Cur. Liab."/>
      <sheetName val="S-13 Prov &amp; S-14 Prel.exp."/>
      <sheetName val="S-15 Opertg Inc, S-16 Othe Inc"/>
      <sheetName val="S-17 Cost of Construction"/>
      <sheetName val="S-18Adm,S-19Mktg,S-20Fin,S-20Ot"/>
      <sheetName val="Cash Flow Statement"/>
      <sheetName val="Abstract"/>
      <sheetName val="Stat_212"/>
      <sheetName val="Blank2"/>
      <sheetName val="Related parties"/>
      <sheetName val="Blank3"/>
      <sheetName val="Grpg-P &amp; L"/>
      <sheetName val="Grpg-Sec. Loans &amp; Unsec Loans"/>
      <sheetName val="Grpg-Stock &amp; WIP"/>
      <sheetName val="Grpg-Addn. to Stock &amp; WIP"/>
      <sheetName val="Grpg-Drs, Csh_bnk &amp; Cur_asset"/>
      <sheetName val="Grpg-Cur.Liab. &amp; Prov."/>
      <sheetName val="Sundry Crs."/>
      <sheetName val="Grpg-Opertg Inc &amp; Other Inc."/>
      <sheetName val="Grpg-Cost of Con. &amp; Admin. Exp"/>
      <sheetName val="Staff Exp Group"/>
      <sheetName val="Grpg-Mktg,Sales &amp; Finance Exp"/>
      <sheetName val="Info."/>
      <sheetName val="Blank4"/>
      <sheetName val="Master"/>
      <sheetName val="Sheet1"/>
      <sheetName val="TB"/>
      <sheetName val="Blank5"/>
      <sheetName val="ITAXAY06-07"/>
      <sheetName val="Int U_s 234C"/>
      <sheetName val="Disallow 40(a)(ia)"/>
      <sheetName val="TDS Cert."/>
      <sheetName val="WTax"/>
      <sheetName val="annex1-WT"/>
      <sheetName val="Balance Sheet (2)"/>
      <sheetName val="P &amp; L Account (2)"/>
      <sheetName val="S-1 Share Cap  S-2 Res. &amp; S (2)"/>
      <sheetName val="S-7 Cost of Constn. S-8 Sun.Drs"/>
      <sheetName val="S-17 Off, Adm,Sale,Mktg,Fin &amp; O"/>
      <sheetName val="S-17Adm,S-18Mktg,S-19Fin,S-20Ot"/>
      <sheetName val="Grpg-P &amp; L (2)"/>
      <sheetName val="Closing Stock Working"/>
      <sheetName val="Grpg-Stock &amp; WIP (2)"/>
      <sheetName val="Grpg-Addn. to Stock &amp; WIP (2)"/>
      <sheetName val="Veh Tel Trav Ins  Exp Group"/>
      <sheetName val="Sal Pro Adv Brok Cons Grou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ms"/>
      <sheetName val="Main"/>
      <sheetName val="Treasury - P&amp;L"/>
      <sheetName val="Treasury - P&amp;L (2)"/>
      <sheetName val="Treasury - BS"/>
      <sheetName val="Treasury - P&amp;L H.K."/>
      <sheetName val="Treasury - P&amp;L H.K. (2)"/>
      <sheetName val="Treasury - BS H.K."/>
      <sheetName val="Treasury - P&amp;L S'pore"/>
      <sheetName val="Treasury - P&amp;L S'pore (2)"/>
      <sheetName val="Treasury - BS S'pore"/>
      <sheetName val="Treasury - P&amp;L Malaysia"/>
      <sheetName val="Treasury - P&amp;L Malaysia (2)"/>
      <sheetName val="Treasury - BS Malaysia"/>
      <sheetName val="Treasury - P&amp;L Thailand"/>
      <sheetName val="Treasury - P&amp;L Thailand (2)"/>
      <sheetName val="Treasury - BS Thailand"/>
      <sheetName val="Treasury - P&amp;L SCNB (New Bank)"/>
      <sheetName val="Treasury-P&amp;L SCNB(New Bank) (2)"/>
      <sheetName val="Treasury - BS SCNB (New Bank)"/>
      <sheetName val="Treasury - P&amp;L SCNB"/>
      <sheetName val="Treasury - P&amp;L SCNB (2)"/>
      <sheetName val="Treasury - BS SCNB"/>
      <sheetName val="Treasury - P&amp;L Indonesia"/>
      <sheetName val="Treasury - P&amp;L Indonesia (2)"/>
      <sheetName val="Treasury - BS Indonesia"/>
      <sheetName val="Treasury - P&amp;L U.K."/>
      <sheetName val="Treasury - P&amp;L U.K. (2)"/>
      <sheetName val="Treasury - BS U.K."/>
      <sheetName val="Treasury - P&amp;L Glob. Prod."/>
      <sheetName val="Treasury - P&amp;L Glob. Prod. (2)"/>
      <sheetName val="Treasury - BS Glob. Prod."/>
      <sheetName val="Treasury - P&amp;L U.S."/>
      <sheetName val="Treasury - P&amp;L U.S. (2)"/>
      <sheetName val="Treasury - BS U.S."/>
      <sheetName val="Treasury FX Trading"/>
      <sheetName val="Treasury FX Sales"/>
      <sheetName val="Treasury IR Trading"/>
      <sheetName val="Treasury IR Sales"/>
      <sheetName val="Treasury ALM"/>
      <sheetName val="Retrie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t"/>
      <sheetName val="BTU"/>
      <sheetName val="BTS"/>
      <sheetName val="sap"/>
      <sheetName val="BT"/>
      <sheetName val="Sheet2"/>
      <sheetName val="Sheet1"/>
      <sheetName val="pvt"/>
      <sheetName val="CC(LAP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"/>
      <sheetName val="Details"/>
      <sheetName val="Pivot"/>
      <sheetName val="Sheet2"/>
      <sheetName val="Sheet1"/>
      <sheetName val="Sheet3"/>
      <sheetName val="Product 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t 1 Actual"/>
      <sheetName val="Desc "/>
      <sheetName val="Sheet3"/>
      <sheetName val="Proj On Hand"/>
      <sheetName val="MRP232R&amp;P"/>
      <sheetName val="Visyboard 140102"/>
      <sheetName val="Visyboard Model"/>
      <sheetName val="Raw and Pack Pricing Summary "/>
      <sheetName val="R&amp;P Std Vs Act x Supp"/>
      <sheetName val="Cost Saving Project Priorities"/>
      <sheetName val="raw"/>
      <sheetName val="Suppliers"/>
      <sheetName val="Standard Cst 3"/>
      <sheetName val="EBT"/>
      <sheetName val="Schedule"/>
    </sheetNames>
    <sheetDataSet>
      <sheetData sheetId="0"/>
      <sheetData sheetId="1">
        <row r="1">
          <cell r="A1" t="str">
            <v>Item</v>
          </cell>
          <cell r="B1" t="str">
            <v>Desc</v>
          </cell>
          <cell r="C1" t="str">
            <v>Class</v>
          </cell>
          <cell r="D1" t="str">
            <v>Vendor</v>
          </cell>
        </row>
        <row r="2">
          <cell r="A2">
            <v>1</v>
          </cell>
          <cell r="B2" t="str">
            <v>MISC CONSUMER</v>
          </cell>
          <cell r="C2">
            <v>10</v>
          </cell>
          <cell r="D2">
            <v>0</v>
          </cell>
        </row>
        <row r="3">
          <cell r="A3">
            <v>10</v>
          </cell>
          <cell r="B3" t="str">
            <v>ROYALTIES</v>
          </cell>
          <cell r="C3" t="str">
            <v>P9</v>
          </cell>
          <cell r="D3">
            <v>0</v>
          </cell>
        </row>
        <row r="4">
          <cell r="A4">
            <v>50</v>
          </cell>
          <cell r="B4" t="str">
            <v>INNOCHEM DUMMY PRODUCT</v>
          </cell>
          <cell r="C4" t="str">
            <v>P9</v>
          </cell>
          <cell r="D4">
            <v>0</v>
          </cell>
        </row>
        <row r="5">
          <cell r="A5">
            <v>200</v>
          </cell>
          <cell r="B5" t="str">
            <v>INT DUROSIL WAX PHILLIPINES</v>
          </cell>
          <cell r="C5" t="str">
            <v>WI</v>
          </cell>
          <cell r="D5">
            <v>0</v>
          </cell>
        </row>
        <row r="6">
          <cell r="A6">
            <v>201</v>
          </cell>
          <cell r="B6" t="str">
            <v>INT BLUE PLUS  NZ</v>
          </cell>
          <cell r="C6" t="str">
            <v>WI</v>
          </cell>
          <cell r="D6">
            <v>0</v>
          </cell>
        </row>
        <row r="7">
          <cell r="A7">
            <v>202</v>
          </cell>
          <cell r="B7" t="str">
            <v>INT DUCK BLUEY NZ</v>
          </cell>
          <cell r="C7" t="str">
            <v>WI</v>
          </cell>
          <cell r="D7">
            <v>0</v>
          </cell>
        </row>
        <row r="8">
          <cell r="A8">
            <v>203</v>
          </cell>
          <cell r="B8" t="str">
            <v>INT GLADE WILD   DUMMY</v>
          </cell>
          <cell r="C8" t="str">
            <v>WI</v>
          </cell>
          <cell r="D8">
            <v>0</v>
          </cell>
        </row>
        <row r="9">
          <cell r="A9">
            <v>204</v>
          </cell>
          <cell r="B9" t="str">
            <v>INT DUMMY</v>
          </cell>
          <cell r="C9" t="str">
            <v>WI</v>
          </cell>
          <cell r="D9">
            <v>0</v>
          </cell>
        </row>
        <row r="10">
          <cell r="A10">
            <v>420</v>
          </cell>
          <cell r="B10" t="str">
            <v>TRAINING</v>
          </cell>
          <cell r="C10">
            <v>10</v>
          </cell>
          <cell r="D10">
            <v>0</v>
          </cell>
        </row>
        <row r="11">
          <cell r="A11">
            <v>421</v>
          </cell>
          <cell r="B11" t="str">
            <v>TRAINING</v>
          </cell>
          <cell r="C11">
            <v>10</v>
          </cell>
          <cell r="D11">
            <v>0</v>
          </cell>
        </row>
        <row r="12">
          <cell r="A12">
            <v>422</v>
          </cell>
          <cell r="B12" t="str">
            <v>TRAINING</v>
          </cell>
          <cell r="C12">
            <v>10</v>
          </cell>
          <cell r="D12">
            <v>0</v>
          </cell>
        </row>
        <row r="13">
          <cell r="A13">
            <v>423</v>
          </cell>
          <cell r="B13" t="str">
            <v>TRAINING</v>
          </cell>
          <cell r="C13">
            <v>10</v>
          </cell>
          <cell r="D13">
            <v>0</v>
          </cell>
        </row>
        <row r="14">
          <cell r="A14">
            <v>424</v>
          </cell>
          <cell r="B14" t="str">
            <v>TRAINING</v>
          </cell>
          <cell r="C14">
            <v>10</v>
          </cell>
          <cell r="D14">
            <v>0</v>
          </cell>
        </row>
        <row r="15">
          <cell r="A15">
            <v>425</v>
          </cell>
          <cell r="B15" t="str">
            <v>TRAINING</v>
          </cell>
          <cell r="C15">
            <v>10</v>
          </cell>
          <cell r="D15">
            <v>0</v>
          </cell>
        </row>
        <row r="16">
          <cell r="A16">
            <v>426</v>
          </cell>
          <cell r="B16" t="str">
            <v>TRAINING</v>
          </cell>
          <cell r="C16">
            <v>10</v>
          </cell>
          <cell r="D16">
            <v>0</v>
          </cell>
        </row>
        <row r="17">
          <cell r="A17">
            <v>427</v>
          </cell>
          <cell r="B17" t="str">
            <v>TRAINING</v>
          </cell>
          <cell r="C17">
            <v>10</v>
          </cell>
          <cell r="D17">
            <v>0</v>
          </cell>
        </row>
        <row r="18">
          <cell r="A18">
            <v>428</v>
          </cell>
          <cell r="B18" t="str">
            <v>TRAINING</v>
          </cell>
          <cell r="C18">
            <v>10</v>
          </cell>
          <cell r="D18">
            <v>0</v>
          </cell>
        </row>
        <row r="19">
          <cell r="A19">
            <v>429</v>
          </cell>
          <cell r="B19" t="str">
            <v>TRAINING</v>
          </cell>
          <cell r="C19">
            <v>10</v>
          </cell>
          <cell r="D19">
            <v>0</v>
          </cell>
        </row>
        <row r="20">
          <cell r="A20">
            <v>1020</v>
          </cell>
          <cell r="B20" t="str">
            <v>PLEDGE SHINE UP          20 LT</v>
          </cell>
          <cell r="C20">
            <v>50</v>
          </cell>
          <cell r="D20">
            <v>88007</v>
          </cell>
        </row>
        <row r="21">
          <cell r="A21">
            <v>1050</v>
          </cell>
          <cell r="B21" t="str">
            <v>*PLEDGE/SHINE UP AERO   500 GM</v>
          </cell>
          <cell r="C21" t="str">
            <v>Y9</v>
          </cell>
          <cell r="D21">
            <v>0</v>
          </cell>
        </row>
        <row r="22">
          <cell r="A22">
            <v>1301</v>
          </cell>
          <cell r="B22" t="str">
            <v>SHINE UP TRIGGER</v>
          </cell>
          <cell r="C22">
            <v>50</v>
          </cell>
          <cell r="D22">
            <v>0</v>
          </cell>
        </row>
        <row r="23">
          <cell r="A23">
            <v>3838</v>
          </cell>
          <cell r="B23" t="str">
            <v>PAN CLEAN SC        4X  1.89LT</v>
          </cell>
          <cell r="C23" t="str">
            <v>KC</v>
          </cell>
          <cell r="D23">
            <v>0</v>
          </cell>
        </row>
        <row r="24">
          <cell r="A24">
            <v>4249</v>
          </cell>
          <cell r="B24" t="str">
            <v>JONSEAL 220 BIB          18.1L</v>
          </cell>
          <cell r="C24" t="str">
            <v>HG</v>
          </cell>
          <cell r="D24">
            <v>10</v>
          </cell>
        </row>
        <row r="25">
          <cell r="A25">
            <v>4600</v>
          </cell>
          <cell r="B25" t="str">
            <v>NIXODERM                 50 GM</v>
          </cell>
          <cell r="C25">
            <v>10</v>
          </cell>
          <cell r="D25">
            <v>0</v>
          </cell>
        </row>
        <row r="26">
          <cell r="A26">
            <v>4711</v>
          </cell>
          <cell r="B26" t="str">
            <v>J-FILL SINGLE DISPENSER</v>
          </cell>
          <cell r="C26" t="str">
            <v>IJ</v>
          </cell>
          <cell r="D26">
            <v>10</v>
          </cell>
        </row>
        <row r="27">
          <cell r="A27">
            <v>4713</v>
          </cell>
          <cell r="B27" t="str">
            <v>J-FILL WALL WIRE BASKET</v>
          </cell>
          <cell r="C27" t="str">
            <v>IJ</v>
          </cell>
          <cell r="D27">
            <v>10</v>
          </cell>
        </row>
        <row r="28">
          <cell r="A28">
            <v>4715</v>
          </cell>
          <cell r="B28" t="str">
            <v>J-FILL SINGLE DISPENSER OLD</v>
          </cell>
          <cell r="C28" t="str">
            <v>IJ</v>
          </cell>
          <cell r="D28">
            <v>0</v>
          </cell>
        </row>
        <row r="29">
          <cell r="A29">
            <v>5011</v>
          </cell>
          <cell r="B29" t="str">
            <v>S/WASH ALOE E/CAR PMP   250 ML</v>
          </cell>
          <cell r="C29" t="str">
            <v>H2</v>
          </cell>
          <cell r="D29">
            <v>0</v>
          </cell>
        </row>
        <row r="30">
          <cell r="A30">
            <v>5012</v>
          </cell>
          <cell r="B30" t="str">
            <v>S/WASH ALOE E/CAR REF   250 ML</v>
          </cell>
          <cell r="C30" t="str">
            <v>H2</v>
          </cell>
          <cell r="D30">
            <v>0</v>
          </cell>
        </row>
        <row r="31">
          <cell r="A31">
            <v>5013</v>
          </cell>
          <cell r="B31" t="str">
            <v>S/WASH FOTTLE REFILL    500 ML</v>
          </cell>
          <cell r="C31" t="str">
            <v>H2</v>
          </cell>
          <cell r="D31">
            <v>0</v>
          </cell>
        </row>
        <row r="32">
          <cell r="A32">
            <v>5014</v>
          </cell>
          <cell r="B32" t="str">
            <v>S/WASH LAN F/BOUQ PMP   250 ML</v>
          </cell>
          <cell r="C32" t="str">
            <v>H2</v>
          </cell>
          <cell r="D32">
            <v>0</v>
          </cell>
        </row>
        <row r="33">
          <cell r="A33">
            <v>5015</v>
          </cell>
          <cell r="B33" t="str">
            <v>S/WASH LAN F/BOUQ REF   250 ML</v>
          </cell>
          <cell r="C33" t="str">
            <v>H2</v>
          </cell>
          <cell r="D33">
            <v>0</v>
          </cell>
        </row>
        <row r="34">
          <cell r="A34">
            <v>5017</v>
          </cell>
          <cell r="B34" t="str">
            <v>S/WASH VITE F/FSH PMP   250 ML</v>
          </cell>
          <cell r="C34" t="str">
            <v>H2</v>
          </cell>
          <cell r="D34">
            <v>0</v>
          </cell>
        </row>
        <row r="35">
          <cell r="A35">
            <v>5018</v>
          </cell>
          <cell r="B35" t="str">
            <v>S/WASH VITE F/FSH REF   250 ML</v>
          </cell>
          <cell r="C35" t="str">
            <v>H2</v>
          </cell>
          <cell r="D35">
            <v>0</v>
          </cell>
        </row>
        <row r="36">
          <cell r="A36">
            <v>5029</v>
          </cell>
          <cell r="B36" t="str">
            <v>S/WASH FOTTLE REF LAN   500 ML</v>
          </cell>
          <cell r="C36" t="str">
            <v>H2</v>
          </cell>
          <cell r="D36">
            <v>0</v>
          </cell>
        </row>
        <row r="37">
          <cell r="A37">
            <v>5474</v>
          </cell>
          <cell r="B37" t="str">
            <v>IC S/CARE OPEN TOP DISPENSER</v>
          </cell>
          <cell r="C37" t="str">
            <v>ZH</v>
          </cell>
          <cell r="D37">
            <v>231</v>
          </cell>
        </row>
        <row r="38">
          <cell r="A38">
            <v>5494</v>
          </cell>
          <cell r="B38" t="str">
            <v>IC S/CARE ELITE DISPENSER GREY</v>
          </cell>
          <cell r="C38" t="str">
            <v>RC</v>
          </cell>
          <cell r="D38">
            <v>10</v>
          </cell>
        </row>
        <row r="39">
          <cell r="A39">
            <v>5495</v>
          </cell>
          <cell r="B39" t="str">
            <v>IC S/CARE ELITE DISPENSER BLK</v>
          </cell>
          <cell r="C39" t="str">
            <v>ZH</v>
          </cell>
          <cell r="D39">
            <v>10</v>
          </cell>
        </row>
        <row r="40">
          <cell r="A40">
            <v>8003</v>
          </cell>
          <cell r="B40" t="str">
            <v>JPN GLADE SAGE ODR NEU   230ML</v>
          </cell>
          <cell r="C40" t="str">
            <v>AG</v>
          </cell>
          <cell r="D40">
            <v>0</v>
          </cell>
        </row>
        <row r="41">
          <cell r="A41">
            <v>8005</v>
          </cell>
          <cell r="B41" t="str">
            <v>JPN GLADE SAGE GRN/HERB  230ML</v>
          </cell>
          <cell r="C41" t="str">
            <v>AG</v>
          </cell>
          <cell r="D41">
            <v>0</v>
          </cell>
        </row>
        <row r="42">
          <cell r="A42">
            <v>8013</v>
          </cell>
          <cell r="B42" t="str">
            <v>JPN GLADE CITRUS ODR NEU 230ML</v>
          </cell>
          <cell r="C42" t="str">
            <v>AG</v>
          </cell>
          <cell r="D42">
            <v>0</v>
          </cell>
        </row>
        <row r="43">
          <cell r="A43">
            <v>8015</v>
          </cell>
          <cell r="B43" t="str">
            <v>JPN GLADE CITRUS F/MINT  230ML</v>
          </cell>
          <cell r="C43" t="str">
            <v>AG</v>
          </cell>
          <cell r="D43">
            <v>0</v>
          </cell>
        </row>
        <row r="44">
          <cell r="A44">
            <v>9550</v>
          </cell>
          <cell r="B44" t="str">
            <v>GLADE L/MIST C/GR</v>
          </cell>
          <cell r="C44" t="str">
            <v>P0</v>
          </cell>
          <cell r="D44">
            <v>0</v>
          </cell>
        </row>
        <row r="45">
          <cell r="A45">
            <v>9800</v>
          </cell>
          <cell r="B45" t="str">
            <v>JPN SHUT Freesia Bouq (FofF)</v>
          </cell>
          <cell r="C45" t="str">
            <v>AG</v>
          </cell>
          <cell r="D45">
            <v>0</v>
          </cell>
        </row>
        <row r="46">
          <cell r="A46">
            <v>9810</v>
          </cell>
          <cell r="B46" t="str">
            <v>JPN SHUT Rose Garden    230ML</v>
          </cell>
          <cell r="C46" t="str">
            <v>AG</v>
          </cell>
          <cell r="D46">
            <v>0</v>
          </cell>
        </row>
        <row r="47">
          <cell r="A47">
            <v>11004</v>
          </cell>
          <cell r="B47" t="str">
            <v>CHEFMATE SOYA NZ         175GM</v>
          </cell>
          <cell r="C47" t="str">
            <v>FB</v>
          </cell>
          <cell r="D47">
            <v>2885</v>
          </cell>
        </row>
        <row r="48">
          <cell r="A48">
            <v>11011</v>
          </cell>
          <cell r="B48" t="str">
            <v>TUMBLARS (NZ)</v>
          </cell>
          <cell r="C48" t="str">
            <v>CC</v>
          </cell>
          <cell r="D48">
            <v>88700</v>
          </cell>
        </row>
        <row r="49">
          <cell r="A49">
            <v>11110</v>
          </cell>
          <cell r="B49" t="str">
            <v>CHEFMATE CANOLA NZ       175GM</v>
          </cell>
          <cell r="C49" t="str">
            <v>FB</v>
          </cell>
          <cell r="D49">
            <v>2885</v>
          </cell>
        </row>
        <row r="50">
          <cell r="A50">
            <v>11830</v>
          </cell>
          <cell r="B50" t="str">
            <v>JOHNSON PASTE WAX       250 GM</v>
          </cell>
          <cell r="C50">
            <v>10</v>
          </cell>
          <cell r="D50">
            <v>38026</v>
          </cell>
        </row>
        <row r="51">
          <cell r="A51">
            <v>11930</v>
          </cell>
          <cell r="B51" t="str">
            <v>DUROSIL PASTE WAX       250 GM</v>
          </cell>
          <cell r="C51">
            <v>10</v>
          </cell>
          <cell r="D51">
            <v>38026</v>
          </cell>
        </row>
        <row r="52">
          <cell r="A52">
            <v>11950</v>
          </cell>
          <cell r="B52" t="str">
            <v>JOHNSON DUROSIL WAX      250GM</v>
          </cell>
          <cell r="C52" t="str">
            <v>FB</v>
          </cell>
          <cell r="D52">
            <v>0</v>
          </cell>
        </row>
        <row r="53">
          <cell r="A53">
            <v>11951</v>
          </cell>
          <cell r="B53" t="str">
            <v>JOHNSON DUROSIL PASTE WAX 250G</v>
          </cell>
          <cell r="C53" t="str">
            <v>FB</v>
          </cell>
          <cell r="D53">
            <v>38026</v>
          </cell>
        </row>
        <row r="54">
          <cell r="A54">
            <v>12186</v>
          </cell>
          <cell r="B54" t="str">
            <v>FILTER CAGE     (SUPERVAC II)</v>
          </cell>
          <cell r="C54" t="str">
            <v>ID</v>
          </cell>
          <cell r="D54">
            <v>89307</v>
          </cell>
        </row>
        <row r="55">
          <cell r="A55">
            <v>12234</v>
          </cell>
          <cell r="B55" t="str">
            <v>TANK CONNECTOR  (SUPERVAC II)</v>
          </cell>
          <cell r="C55" t="str">
            <v>ID</v>
          </cell>
          <cell r="D55">
            <v>89307</v>
          </cell>
        </row>
        <row r="56">
          <cell r="A56">
            <v>12421</v>
          </cell>
          <cell r="B56" t="str">
            <v>FLOAT INSERT COMPLETE</v>
          </cell>
          <cell r="C56" t="str">
            <v>ID</v>
          </cell>
          <cell r="D56">
            <v>89307</v>
          </cell>
        </row>
        <row r="57">
          <cell r="A57">
            <v>12447</v>
          </cell>
          <cell r="B57" t="str">
            <v>FLOAT ROD       (SUPERVAC II)</v>
          </cell>
          <cell r="C57" t="str">
            <v>ID</v>
          </cell>
          <cell r="D57">
            <v>89307</v>
          </cell>
        </row>
        <row r="58">
          <cell r="A58">
            <v>12449</v>
          </cell>
          <cell r="B58" t="str">
            <v>CONNECTOR TANK (SUPERVAC II)</v>
          </cell>
          <cell r="C58" t="str">
            <v>ID</v>
          </cell>
          <cell r="D58">
            <v>89307</v>
          </cell>
        </row>
        <row r="59">
          <cell r="A59">
            <v>14286</v>
          </cell>
          <cell r="B59" t="str">
            <v>IC STAT DISS FLR FINISH 18L</v>
          </cell>
          <cell r="C59" t="str">
            <v>ZH</v>
          </cell>
          <cell r="D59">
            <v>14</v>
          </cell>
        </row>
        <row r="60">
          <cell r="A60">
            <v>14287</v>
          </cell>
          <cell r="B60" t="str">
            <v>IC STAT DISS FLR CLNR 18L</v>
          </cell>
          <cell r="C60" t="str">
            <v>ZH</v>
          </cell>
          <cell r="D60">
            <v>14</v>
          </cell>
        </row>
        <row r="61">
          <cell r="A61">
            <v>14288</v>
          </cell>
          <cell r="B61" t="str">
            <v>IC STAT DISS BURNISHER 18L</v>
          </cell>
          <cell r="C61" t="str">
            <v>ZH</v>
          </cell>
          <cell r="D61">
            <v>14</v>
          </cell>
        </row>
        <row r="62">
          <cell r="A62">
            <v>14289</v>
          </cell>
          <cell r="B62" t="str">
            <v>IC STAT DISS SPRAY BUFF 12x1 L</v>
          </cell>
          <cell r="C62" t="str">
            <v>ZH</v>
          </cell>
          <cell r="D62">
            <v>14</v>
          </cell>
        </row>
        <row r="63">
          <cell r="A63">
            <v>17144</v>
          </cell>
          <cell r="B63" t="str">
            <v>JAPAN TOILET DUCK        500ML</v>
          </cell>
          <cell r="C63" t="str">
            <v>FB</v>
          </cell>
          <cell r="D63">
            <v>0</v>
          </cell>
        </row>
        <row r="64">
          <cell r="A64">
            <v>17303</v>
          </cell>
          <cell r="B64" t="str">
            <v>JAPAN SHUT JASMINE       350 g</v>
          </cell>
          <cell r="C64">
            <v>3</v>
          </cell>
          <cell r="D64">
            <v>0</v>
          </cell>
        </row>
        <row r="65">
          <cell r="A65">
            <v>17305</v>
          </cell>
          <cell r="B65" t="str">
            <v>JAPAN SHUT JASMINE       660 g</v>
          </cell>
          <cell r="C65">
            <v>3</v>
          </cell>
          <cell r="D65">
            <v>0</v>
          </cell>
        </row>
        <row r="66">
          <cell r="A66">
            <v>17333</v>
          </cell>
          <cell r="B66" t="str">
            <v>JAPAN SHUT LEMON         350 g</v>
          </cell>
          <cell r="C66">
            <v>3</v>
          </cell>
          <cell r="D66">
            <v>0</v>
          </cell>
        </row>
        <row r="67">
          <cell r="A67">
            <v>17335</v>
          </cell>
          <cell r="B67" t="str">
            <v>JAPAN SHUT LEMON         660 g</v>
          </cell>
          <cell r="C67">
            <v>3</v>
          </cell>
          <cell r="D67">
            <v>0</v>
          </cell>
        </row>
        <row r="68">
          <cell r="A68">
            <v>17383</v>
          </cell>
          <cell r="B68" t="str">
            <v>JAPAN SHUT KINMOKUSEI    350 g</v>
          </cell>
          <cell r="C68">
            <v>3</v>
          </cell>
          <cell r="D68">
            <v>0</v>
          </cell>
        </row>
        <row r="69">
          <cell r="A69">
            <v>17385</v>
          </cell>
          <cell r="B69" t="str">
            <v>JAPAN SHUT KINMOKUSEI    660 g</v>
          </cell>
          <cell r="C69">
            <v>3</v>
          </cell>
          <cell r="D69">
            <v>0</v>
          </cell>
        </row>
        <row r="70">
          <cell r="A70">
            <v>17562</v>
          </cell>
          <cell r="B70" t="str">
            <v>JAPAN ZUKKURIN           350 g</v>
          </cell>
          <cell r="C70">
            <v>3</v>
          </cell>
          <cell r="D70">
            <v>0</v>
          </cell>
        </row>
        <row r="71">
          <cell r="A71">
            <v>17592</v>
          </cell>
          <cell r="B71" t="str">
            <v>JAPAN ZUKKURIN           350GM</v>
          </cell>
          <cell r="C71" t="str">
            <v>FB</v>
          </cell>
          <cell r="D71">
            <v>0</v>
          </cell>
        </row>
        <row r="72">
          <cell r="A72">
            <v>18202</v>
          </cell>
          <cell r="B72" t="str">
            <v>JAPAN SHUT JASMINE       350GM</v>
          </cell>
          <cell r="C72" t="str">
            <v>FB</v>
          </cell>
          <cell r="D72">
            <v>0</v>
          </cell>
        </row>
        <row r="73">
          <cell r="A73">
            <v>18205</v>
          </cell>
          <cell r="B73" t="str">
            <v>JAPAN SHUT JASMINE       660GM</v>
          </cell>
          <cell r="C73" t="str">
            <v>FB</v>
          </cell>
          <cell r="D73">
            <v>0</v>
          </cell>
        </row>
        <row r="74">
          <cell r="A74">
            <v>18212</v>
          </cell>
          <cell r="B74" t="str">
            <v>JAPAN SHUT LEMON         350GM</v>
          </cell>
          <cell r="C74" t="str">
            <v>FB</v>
          </cell>
          <cell r="D74">
            <v>0</v>
          </cell>
        </row>
        <row r="75">
          <cell r="A75">
            <v>18215</v>
          </cell>
          <cell r="B75" t="str">
            <v>JAPAN SHUT LEMON         660GM</v>
          </cell>
          <cell r="C75" t="str">
            <v>FB</v>
          </cell>
          <cell r="D75">
            <v>0</v>
          </cell>
        </row>
        <row r="76">
          <cell r="A76">
            <v>18222</v>
          </cell>
          <cell r="B76" t="str">
            <v>JAPAN SHUT KINMOKUSEI    350GM</v>
          </cell>
          <cell r="C76" t="str">
            <v>FB</v>
          </cell>
          <cell r="D76">
            <v>0</v>
          </cell>
        </row>
        <row r="77">
          <cell r="A77">
            <v>18225</v>
          </cell>
          <cell r="B77" t="str">
            <v>JAPAN SHUT KINMOKUSEI    660GM</v>
          </cell>
          <cell r="C77" t="str">
            <v>FB</v>
          </cell>
          <cell r="D77">
            <v>0</v>
          </cell>
        </row>
        <row r="78">
          <cell r="A78">
            <v>20121</v>
          </cell>
          <cell r="B78" t="str">
            <v>CARRIAGE BASE (SUPER VAC II)</v>
          </cell>
          <cell r="C78" t="str">
            <v>ID</v>
          </cell>
          <cell r="D78">
            <v>89307</v>
          </cell>
        </row>
        <row r="79">
          <cell r="A79">
            <v>20122</v>
          </cell>
          <cell r="B79" t="str">
            <v>FIXATION FOR COVER SUPERVAC II</v>
          </cell>
          <cell r="C79" t="str">
            <v>ID</v>
          </cell>
          <cell r="D79">
            <v>89307</v>
          </cell>
        </row>
        <row r="80">
          <cell r="A80">
            <v>20125</v>
          </cell>
          <cell r="B80" t="str">
            <v>TANK          (SUPER VAC II)</v>
          </cell>
          <cell r="C80" t="str">
            <v>ID</v>
          </cell>
          <cell r="D80">
            <v>89307</v>
          </cell>
        </row>
        <row r="81">
          <cell r="A81">
            <v>20211</v>
          </cell>
          <cell r="B81" t="str">
            <v>ISOLATION CAP  (SUPER VAC II)</v>
          </cell>
          <cell r="C81" t="str">
            <v>ID</v>
          </cell>
          <cell r="D81">
            <v>89307</v>
          </cell>
        </row>
        <row r="82">
          <cell r="A82">
            <v>20213</v>
          </cell>
          <cell r="B82" t="str">
            <v>AIR CANAL COVER(SUPER VAC II)</v>
          </cell>
          <cell r="C82" t="str">
            <v>ID</v>
          </cell>
          <cell r="D82">
            <v>89307</v>
          </cell>
        </row>
        <row r="83">
          <cell r="A83">
            <v>20303</v>
          </cell>
          <cell r="B83" t="str">
            <v>MOTOR PLATE    (SUPER VAC II)</v>
          </cell>
          <cell r="C83" t="str">
            <v>ID</v>
          </cell>
          <cell r="D83">
            <v>89307</v>
          </cell>
        </row>
        <row r="84">
          <cell r="A84">
            <v>20304</v>
          </cell>
          <cell r="B84" t="str">
            <v>BUCKET GASKET  (SUPER VAC II)</v>
          </cell>
          <cell r="C84" t="str">
            <v>ID</v>
          </cell>
          <cell r="D84">
            <v>89307</v>
          </cell>
        </row>
        <row r="85">
          <cell r="A85">
            <v>20305</v>
          </cell>
          <cell r="B85" t="str">
            <v>AIR FILTER/MOTOR(SUPER VAC II)</v>
          </cell>
          <cell r="C85" t="str">
            <v>ID</v>
          </cell>
          <cell r="D85">
            <v>89307</v>
          </cell>
        </row>
        <row r="86">
          <cell r="A86">
            <v>20308</v>
          </cell>
          <cell r="B86" t="str">
            <v>REINFORCEMENT PIECE</v>
          </cell>
          <cell r="C86" t="str">
            <v>ID</v>
          </cell>
          <cell r="D86">
            <v>89307</v>
          </cell>
        </row>
        <row r="87">
          <cell r="A87">
            <v>20309</v>
          </cell>
          <cell r="B87" t="str">
            <v>ISOLATION RING  (SUPER VAC II)</v>
          </cell>
          <cell r="C87" t="str">
            <v>ID</v>
          </cell>
          <cell r="D87">
            <v>89307</v>
          </cell>
        </row>
        <row r="88">
          <cell r="A88">
            <v>20430</v>
          </cell>
          <cell r="B88" t="str">
            <v>PAPER DUST BAG 10s SUPERVAC II</v>
          </cell>
          <cell r="C88" t="str">
            <v>ID</v>
          </cell>
          <cell r="D88">
            <v>89307</v>
          </cell>
        </row>
        <row r="89">
          <cell r="A89">
            <v>20567</v>
          </cell>
          <cell r="B89" t="str">
            <v>SUCTION HOSE    (SUPER VAC II)</v>
          </cell>
          <cell r="C89" t="str">
            <v>ID</v>
          </cell>
          <cell r="D89">
            <v>89307</v>
          </cell>
        </row>
        <row r="90">
          <cell r="A90">
            <v>21205</v>
          </cell>
          <cell r="B90" t="str">
            <v>DOME           (SUPER VAC II)</v>
          </cell>
          <cell r="C90" t="str">
            <v>ID</v>
          </cell>
          <cell r="D90">
            <v>89307</v>
          </cell>
        </row>
        <row r="91">
          <cell r="A91">
            <v>21206</v>
          </cell>
          <cell r="B91" t="str">
            <v>NOISE ABSORB SHT(SUPER VAC II)</v>
          </cell>
          <cell r="C91" t="str">
            <v>ID</v>
          </cell>
          <cell r="D91">
            <v>89307</v>
          </cell>
        </row>
        <row r="92">
          <cell r="A92">
            <v>21555</v>
          </cell>
          <cell r="B92" t="str">
            <v>FLOAT          (SUPER VAC II)</v>
          </cell>
          <cell r="C92" t="str">
            <v>ID</v>
          </cell>
          <cell r="D92">
            <v>89307</v>
          </cell>
        </row>
        <row r="93">
          <cell r="A93">
            <v>22112</v>
          </cell>
          <cell r="B93" t="str">
            <v>HANDLE         (SUPER VAC II)</v>
          </cell>
          <cell r="C93" t="str">
            <v>ID</v>
          </cell>
          <cell r="D93">
            <v>89307</v>
          </cell>
        </row>
        <row r="94">
          <cell r="A94">
            <v>22113</v>
          </cell>
          <cell r="B94" t="str">
            <v>SEAL LEVER (SUPER VAC II)</v>
          </cell>
          <cell r="C94" t="str">
            <v>ID</v>
          </cell>
          <cell r="D94">
            <v>89307</v>
          </cell>
        </row>
        <row r="95">
          <cell r="A95">
            <v>22114</v>
          </cell>
          <cell r="B95" t="str">
            <v>PIN HOLD      (SUPER VAC II)</v>
          </cell>
          <cell r="C95" t="str">
            <v>ID</v>
          </cell>
          <cell r="D95">
            <v>89307</v>
          </cell>
        </row>
        <row r="96">
          <cell r="A96">
            <v>22115</v>
          </cell>
          <cell r="B96" t="str">
            <v>PIN           (SUPER VAC II)</v>
          </cell>
          <cell r="C96" t="str">
            <v>ID</v>
          </cell>
          <cell r="D96">
            <v>89307</v>
          </cell>
        </row>
        <row r="97">
          <cell r="A97">
            <v>22320</v>
          </cell>
          <cell r="B97" t="str">
            <v>FILTER CLOTH    (SUPERVAC II)</v>
          </cell>
          <cell r="C97" t="str">
            <v>ID</v>
          </cell>
          <cell r="D97">
            <v>89307</v>
          </cell>
        </row>
        <row r="98">
          <cell r="A98">
            <v>22347</v>
          </cell>
          <cell r="B98" t="str">
            <v>BAY S/SPRAY              300GM</v>
          </cell>
          <cell r="C98" t="str">
            <v>FB</v>
          </cell>
          <cell r="D98">
            <v>0</v>
          </cell>
        </row>
        <row r="99">
          <cell r="A99">
            <v>22350</v>
          </cell>
          <cell r="B99" t="str">
            <v>BAY S/SPRAY              500GM</v>
          </cell>
          <cell r="C99" t="str">
            <v>FB</v>
          </cell>
          <cell r="D99">
            <v>0</v>
          </cell>
        </row>
        <row r="100">
          <cell r="A100">
            <v>22356</v>
          </cell>
          <cell r="B100" t="str">
            <v>BAY H/HOLD DUST          250GM</v>
          </cell>
          <cell r="C100" t="str">
            <v>FB</v>
          </cell>
          <cell r="D100">
            <v>0</v>
          </cell>
        </row>
        <row r="101">
          <cell r="A101">
            <v>22449</v>
          </cell>
          <cell r="B101" t="str">
            <v>RACM MOU/RAT BAIT        150GM</v>
          </cell>
          <cell r="C101" t="str">
            <v>P9</v>
          </cell>
          <cell r="D101">
            <v>4450</v>
          </cell>
        </row>
        <row r="102">
          <cell r="A102">
            <v>22452</v>
          </cell>
          <cell r="B102" t="str">
            <v>RACM MOU/RAT BAIT        400GM</v>
          </cell>
          <cell r="C102" t="str">
            <v>P9</v>
          </cell>
          <cell r="D102">
            <v>4450</v>
          </cell>
        </row>
        <row r="103">
          <cell r="A103">
            <v>22491</v>
          </cell>
          <cell r="B103" t="str">
            <v>BAY S/SPRAY             250 GM</v>
          </cell>
          <cell r="C103">
            <v>90</v>
          </cell>
          <cell r="D103">
            <v>0</v>
          </cell>
        </row>
        <row r="104">
          <cell r="A104">
            <v>22887</v>
          </cell>
          <cell r="B104" t="str">
            <v>BAY S/SPRAY              420GM</v>
          </cell>
          <cell r="C104" t="str">
            <v>FB</v>
          </cell>
          <cell r="D104">
            <v>0</v>
          </cell>
        </row>
        <row r="105">
          <cell r="A105">
            <v>22991</v>
          </cell>
          <cell r="B105" t="str">
            <v>BAY OUT S/S REACH EXT   250 GM</v>
          </cell>
          <cell r="C105">
            <v>88</v>
          </cell>
          <cell r="D105">
            <v>0</v>
          </cell>
        </row>
        <row r="106">
          <cell r="A106">
            <v>22993</v>
          </cell>
          <cell r="B106" t="str">
            <v>BAY OUTDOOR S/SPRAY     250 GM</v>
          </cell>
          <cell r="C106">
            <v>90</v>
          </cell>
          <cell r="D106">
            <v>0</v>
          </cell>
        </row>
        <row r="107">
          <cell r="A107">
            <v>23830</v>
          </cell>
          <cell r="B107" t="str">
            <v>BULK VEGGIE BAGS,1800unit/CASE</v>
          </cell>
          <cell r="C107" t="str">
            <v>PE</v>
          </cell>
          <cell r="D107">
            <v>38031</v>
          </cell>
        </row>
        <row r="108">
          <cell r="A108">
            <v>24830</v>
          </cell>
          <cell r="B108" t="str">
            <v>BULK SLIDELOC GALLON BAGS</v>
          </cell>
          <cell r="C108" t="str">
            <v>PE</v>
          </cell>
          <cell r="D108">
            <v>38031</v>
          </cell>
        </row>
        <row r="109">
          <cell r="A109">
            <v>30321</v>
          </cell>
          <cell r="B109" t="str">
            <v>PUMP TUBE EPDM .188x.438x10"</v>
          </cell>
          <cell r="C109" t="str">
            <v>IK</v>
          </cell>
          <cell r="D109">
            <v>89308</v>
          </cell>
        </row>
        <row r="110">
          <cell r="A110">
            <v>30331</v>
          </cell>
          <cell r="B110" t="str">
            <v>PUMP TUBE EPDM .250x.438x10"</v>
          </cell>
          <cell r="C110" t="str">
            <v>IK</v>
          </cell>
          <cell r="D110">
            <v>89308</v>
          </cell>
        </row>
        <row r="111">
          <cell r="A111">
            <v>31180</v>
          </cell>
          <cell r="B111" t="str">
            <v>VINYL MAGIC              500ML</v>
          </cell>
          <cell r="C111" t="str">
            <v>DC</v>
          </cell>
          <cell r="D111">
            <v>0</v>
          </cell>
        </row>
        <row r="112">
          <cell r="A112">
            <v>31181</v>
          </cell>
          <cell r="B112" t="str">
            <v>KLEAR                    500ML</v>
          </cell>
          <cell r="C112" t="str">
            <v>DC</v>
          </cell>
          <cell r="D112">
            <v>0</v>
          </cell>
        </row>
        <row r="113">
          <cell r="A113">
            <v>31182</v>
          </cell>
          <cell r="B113" t="str">
            <v>KLEEN                    500ML</v>
          </cell>
          <cell r="C113" t="str">
            <v>DL</v>
          </cell>
          <cell r="D113">
            <v>0</v>
          </cell>
        </row>
        <row r="114">
          <cell r="A114">
            <v>31183</v>
          </cell>
          <cell r="B114" t="str">
            <v>VINYL MAGIC          6PK 500ML</v>
          </cell>
          <cell r="C114" t="str">
            <v>DC</v>
          </cell>
          <cell r="D114">
            <v>0</v>
          </cell>
        </row>
        <row r="115">
          <cell r="A115">
            <v>31184</v>
          </cell>
          <cell r="B115" t="str">
            <v>VINYL MAGIC          8PK 500ML</v>
          </cell>
          <cell r="C115" t="str">
            <v>DC</v>
          </cell>
          <cell r="D115">
            <v>0</v>
          </cell>
        </row>
        <row r="116">
          <cell r="A116">
            <v>31330</v>
          </cell>
          <cell r="B116" t="str">
            <v>ONE GO                   500ML</v>
          </cell>
          <cell r="C116" t="str">
            <v>DC</v>
          </cell>
          <cell r="D116">
            <v>0</v>
          </cell>
        </row>
        <row r="117">
          <cell r="A117">
            <v>31332</v>
          </cell>
          <cell r="B117" t="str">
            <v>ONE GO               6PK 500ML</v>
          </cell>
          <cell r="C117" t="str">
            <v>DC</v>
          </cell>
          <cell r="D117">
            <v>0</v>
          </cell>
        </row>
        <row r="118">
          <cell r="A118">
            <v>31333</v>
          </cell>
          <cell r="B118" t="str">
            <v>ONE GO               8PK 500ML</v>
          </cell>
          <cell r="C118" t="str">
            <v>DC</v>
          </cell>
          <cell r="D118">
            <v>0</v>
          </cell>
        </row>
        <row r="119">
          <cell r="A119">
            <v>31480</v>
          </cell>
          <cell r="B119" t="str">
            <v>SUPER STRIDE             500ML</v>
          </cell>
          <cell r="C119" t="str">
            <v>DC</v>
          </cell>
          <cell r="D119">
            <v>0</v>
          </cell>
        </row>
        <row r="120">
          <cell r="A120">
            <v>31482</v>
          </cell>
          <cell r="B120" t="str">
            <v>SUPER SHINE         6PK  500ML</v>
          </cell>
          <cell r="C120" t="str">
            <v>DC</v>
          </cell>
          <cell r="D120">
            <v>0</v>
          </cell>
        </row>
        <row r="121">
          <cell r="A121">
            <v>31483</v>
          </cell>
          <cell r="B121" t="str">
            <v>SHINE MAGIC          8PK 500ML</v>
          </cell>
          <cell r="C121" t="str">
            <v>DC</v>
          </cell>
          <cell r="D121">
            <v>0</v>
          </cell>
        </row>
        <row r="122">
          <cell r="A122">
            <v>31580</v>
          </cell>
          <cell r="B122" t="str">
            <v>WOOD MAGIC          6PK  500ML</v>
          </cell>
          <cell r="C122" t="str">
            <v>DC</v>
          </cell>
          <cell r="D122">
            <v>0</v>
          </cell>
        </row>
        <row r="123">
          <cell r="A123">
            <v>31581</v>
          </cell>
          <cell r="B123" t="str">
            <v>WOOD MAGIC           8PK 500ML</v>
          </cell>
          <cell r="C123" t="str">
            <v>DC</v>
          </cell>
          <cell r="D123">
            <v>0</v>
          </cell>
        </row>
        <row r="124">
          <cell r="A124">
            <v>34313</v>
          </cell>
          <cell r="B124" t="str">
            <v>RENUZIT FLORAL JAR          EA</v>
          </cell>
          <cell r="C124" t="str">
            <v>J9</v>
          </cell>
          <cell r="D124">
            <v>0</v>
          </cell>
        </row>
        <row r="125">
          <cell r="A125">
            <v>34337</v>
          </cell>
          <cell r="B125" t="str">
            <v>RENUZIT FRESH JAR           EA</v>
          </cell>
          <cell r="C125" t="str">
            <v>J9</v>
          </cell>
          <cell r="D125">
            <v>0</v>
          </cell>
        </row>
        <row r="126">
          <cell r="A126">
            <v>34412</v>
          </cell>
          <cell r="B126" t="str">
            <v>RENUZIT FLORAL REF          EA</v>
          </cell>
          <cell r="C126" t="str">
            <v>J9</v>
          </cell>
          <cell r="D126">
            <v>0</v>
          </cell>
        </row>
        <row r="127">
          <cell r="A127">
            <v>34436</v>
          </cell>
          <cell r="B127" t="str">
            <v>RENUZIT FRESH REF           EA</v>
          </cell>
          <cell r="C127" t="str">
            <v>J9</v>
          </cell>
          <cell r="D127">
            <v>0</v>
          </cell>
        </row>
        <row r="128">
          <cell r="A128">
            <v>36610</v>
          </cell>
          <cell r="B128" t="str">
            <v>CCS H/DUTY ODOUR COUNT. 4x1GAL</v>
          </cell>
          <cell r="C128" t="str">
            <v>HA</v>
          </cell>
          <cell r="D128">
            <v>89315</v>
          </cell>
        </row>
        <row r="129">
          <cell r="A129">
            <v>36810</v>
          </cell>
          <cell r="B129" t="str">
            <v>CCS GREEN APPLE 12X24OZ</v>
          </cell>
          <cell r="C129" t="str">
            <v>HA</v>
          </cell>
          <cell r="D129">
            <v>0</v>
          </cell>
        </row>
        <row r="130">
          <cell r="A130">
            <v>36820</v>
          </cell>
          <cell r="B130" t="str">
            <v>CCS SOIL REL/BONNET BUF 4X1GAL</v>
          </cell>
          <cell r="C130" t="str">
            <v>HA</v>
          </cell>
          <cell r="D130">
            <v>0</v>
          </cell>
        </row>
        <row r="131">
          <cell r="A131">
            <v>36830</v>
          </cell>
          <cell r="B131" t="str">
            <v>CCS GREEN APPLE 4X1GAL</v>
          </cell>
          <cell r="C131" t="str">
            <v>HA</v>
          </cell>
          <cell r="D131">
            <v>0</v>
          </cell>
        </row>
        <row r="132">
          <cell r="A132">
            <v>36840</v>
          </cell>
          <cell r="B132" t="str">
            <v>CCS FRESH 4X1GAL</v>
          </cell>
          <cell r="C132" t="str">
            <v>HA</v>
          </cell>
          <cell r="D132">
            <v>0</v>
          </cell>
        </row>
        <row r="133">
          <cell r="A133">
            <v>36870</v>
          </cell>
          <cell r="B133" t="str">
            <v>CCS COUNTRY GARDEN 12X24OZ</v>
          </cell>
          <cell r="C133" t="str">
            <v>HA</v>
          </cell>
          <cell r="D133">
            <v>0</v>
          </cell>
        </row>
        <row r="134">
          <cell r="A134">
            <v>36880</v>
          </cell>
          <cell r="B134" t="str">
            <v>CCS FRESH 12X24OZ</v>
          </cell>
          <cell r="C134" t="str">
            <v>HA</v>
          </cell>
          <cell r="D134">
            <v>0</v>
          </cell>
        </row>
        <row r="135">
          <cell r="A135">
            <v>36890</v>
          </cell>
          <cell r="B135" t="str">
            <v>CCS COUNTRY GARDEN 4X1GAL</v>
          </cell>
          <cell r="C135" t="str">
            <v>HA</v>
          </cell>
          <cell r="D135">
            <v>0</v>
          </cell>
        </row>
        <row r="136">
          <cell r="A136">
            <v>36970</v>
          </cell>
          <cell r="B136" t="str">
            <v>CCS RUST REMOVER 6X32OZ</v>
          </cell>
          <cell r="C136" t="str">
            <v>HA</v>
          </cell>
          <cell r="D136">
            <v>0</v>
          </cell>
        </row>
        <row r="137">
          <cell r="A137">
            <v>36980</v>
          </cell>
          <cell r="B137" t="str">
            <v>CCS ALKALINE CONDITION 6X32OZ</v>
          </cell>
          <cell r="C137" t="str">
            <v>HA</v>
          </cell>
          <cell r="D137">
            <v>0</v>
          </cell>
        </row>
        <row r="138">
          <cell r="A138">
            <v>37090</v>
          </cell>
          <cell r="B138" t="str">
            <v>CCS SHAMPOO 4X1GAL</v>
          </cell>
          <cell r="C138" t="str">
            <v>HA</v>
          </cell>
          <cell r="D138">
            <v>0</v>
          </cell>
        </row>
        <row r="139">
          <cell r="A139">
            <v>37130</v>
          </cell>
          <cell r="B139" t="str">
            <v>CCS SHAMPOO 1X5GAL</v>
          </cell>
          <cell r="C139" t="str">
            <v>HA</v>
          </cell>
          <cell r="D139">
            <v>0</v>
          </cell>
        </row>
        <row r="140">
          <cell r="A140">
            <v>37160</v>
          </cell>
          <cell r="B140" t="str">
            <v>CCS SHAMPOO CONCENTRATE 4X1GAL</v>
          </cell>
          <cell r="C140" t="str">
            <v>HA</v>
          </cell>
          <cell r="D140">
            <v>0</v>
          </cell>
        </row>
        <row r="141">
          <cell r="A141">
            <v>37180</v>
          </cell>
          <cell r="B141" t="str">
            <v>CCS SOIL REL/BONNET BUF 4X64OZ</v>
          </cell>
          <cell r="C141" t="str">
            <v>HA</v>
          </cell>
          <cell r="D141">
            <v>0</v>
          </cell>
        </row>
        <row r="142">
          <cell r="A142">
            <v>37230</v>
          </cell>
          <cell r="B142" t="str">
            <v>IC SPITFIRE SC USA    4x1.89LT</v>
          </cell>
          <cell r="C142" t="str">
            <v>ZH</v>
          </cell>
          <cell r="D142">
            <v>10</v>
          </cell>
        </row>
        <row r="143">
          <cell r="A143">
            <v>37290</v>
          </cell>
          <cell r="B143" t="str">
            <v>CCS DELIBLE INK REMOVER 6X32OZ</v>
          </cell>
          <cell r="C143" t="str">
            <v>HA</v>
          </cell>
          <cell r="D143">
            <v>0</v>
          </cell>
        </row>
        <row r="144">
          <cell r="A144">
            <v>37300</v>
          </cell>
          <cell r="B144" t="str">
            <v>CCS EXTRACTION RINSE 4X1GAL</v>
          </cell>
          <cell r="C144" t="str">
            <v>HA</v>
          </cell>
          <cell r="D144">
            <v>0</v>
          </cell>
        </row>
        <row r="145">
          <cell r="A145">
            <v>38250</v>
          </cell>
          <cell r="B145" t="str">
            <v>IC UHS CLEANER-ACCUMIX 6X946ML</v>
          </cell>
          <cell r="C145" t="str">
            <v>RC</v>
          </cell>
          <cell r="D145">
            <v>10</v>
          </cell>
        </row>
        <row r="146">
          <cell r="A146">
            <v>38420</v>
          </cell>
          <cell r="B146" t="str">
            <v>CCS EXTRACTION CLEANER 1X5GAL</v>
          </cell>
          <cell r="C146" t="str">
            <v>HA</v>
          </cell>
          <cell r="D146">
            <v>0</v>
          </cell>
        </row>
        <row r="147">
          <cell r="A147">
            <v>38440</v>
          </cell>
          <cell r="B147" t="str">
            <v>CCS EXTRACTION CLEANER 4X1GAL</v>
          </cell>
          <cell r="C147" t="str">
            <v>HA</v>
          </cell>
          <cell r="D147">
            <v>0</v>
          </cell>
        </row>
        <row r="148">
          <cell r="A148">
            <v>38460</v>
          </cell>
          <cell r="B148" t="str">
            <v>CCS FABRIC&amp;UPHL CLEANER 4X1GAL</v>
          </cell>
          <cell r="C148" t="str">
            <v>HA</v>
          </cell>
          <cell r="D148">
            <v>0</v>
          </cell>
        </row>
        <row r="149">
          <cell r="A149">
            <v>38470</v>
          </cell>
          <cell r="B149" t="str">
            <v>CCS LIQUID SANITIZER 4x1GAL</v>
          </cell>
          <cell r="C149" t="str">
            <v>HA</v>
          </cell>
          <cell r="D149">
            <v>89315</v>
          </cell>
        </row>
        <row r="150">
          <cell r="A150">
            <v>38490</v>
          </cell>
          <cell r="B150" t="str">
            <v>CCS IODINE SPOTTER 6X32OZ</v>
          </cell>
          <cell r="C150" t="str">
            <v>HA</v>
          </cell>
          <cell r="D150">
            <v>0</v>
          </cell>
        </row>
        <row r="151">
          <cell r="A151">
            <v>38510</v>
          </cell>
          <cell r="B151" t="str">
            <v>CCS PRE-EMULSIFIER 6X32OZ</v>
          </cell>
          <cell r="C151" t="str">
            <v>HA</v>
          </cell>
          <cell r="D151">
            <v>0</v>
          </cell>
        </row>
        <row r="152">
          <cell r="A152">
            <v>38520</v>
          </cell>
          <cell r="B152" t="str">
            <v>CCS PRE-EMULSIFIER 4X1GAL</v>
          </cell>
          <cell r="C152" t="str">
            <v>HA</v>
          </cell>
          <cell r="D152">
            <v>0</v>
          </cell>
        </row>
        <row r="153">
          <cell r="A153">
            <v>38610</v>
          </cell>
          <cell r="B153" t="str">
            <v>CCS PAINT OIL SPOTTER 4X1GAL</v>
          </cell>
          <cell r="C153" t="str">
            <v>HA</v>
          </cell>
          <cell r="D153">
            <v>0</v>
          </cell>
        </row>
        <row r="154">
          <cell r="A154">
            <v>38620</v>
          </cell>
          <cell r="B154" t="str">
            <v>CCS PAINT OIL SPOTTER 12X12OZ</v>
          </cell>
          <cell r="C154" t="str">
            <v>HA</v>
          </cell>
          <cell r="D154">
            <v>0</v>
          </cell>
        </row>
        <row r="155">
          <cell r="A155">
            <v>39090</v>
          </cell>
          <cell r="B155" t="str">
            <v>IC STRIDE - ACCUMIX    6X946ML</v>
          </cell>
          <cell r="C155" t="str">
            <v>ZH</v>
          </cell>
          <cell r="D155">
            <v>10</v>
          </cell>
        </row>
        <row r="156">
          <cell r="A156">
            <v>39560</v>
          </cell>
          <cell r="B156" t="str">
            <v>CCS PROTECTOR CONC. 4X1GAL</v>
          </cell>
          <cell r="C156" t="str">
            <v>HA</v>
          </cell>
          <cell r="D156">
            <v>0</v>
          </cell>
        </row>
        <row r="157">
          <cell r="A157">
            <v>39570</v>
          </cell>
          <cell r="B157" t="str">
            <v>CCS PROTECTOR CONC. 1X5GAL</v>
          </cell>
          <cell r="C157" t="str">
            <v>HA</v>
          </cell>
          <cell r="D157">
            <v>0</v>
          </cell>
        </row>
        <row r="158">
          <cell r="A158">
            <v>41215</v>
          </cell>
          <cell r="B158" t="str">
            <v>BIG BARE                 25 LT</v>
          </cell>
          <cell r="C158">
            <v>50</v>
          </cell>
          <cell r="D158">
            <v>0</v>
          </cell>
        </row>
        <row r="159">
          <cell r="A159">
            <v>41225</v>
          </cell>
          <cell r="B159" t="str">
            <v>*BIG BARE               4X5 LT</v>
          </cell>
          <cell r="C159" t="str">
            <v>LA</v>
          </cell>
          <cell r="D159">
            <v>0</v>
          </cell>
        </row>
        <row r="160">
          <cell r="A160">
            <v>41920</v>
          </cell>
          <cell r="B160" t="str">
            <v>CCS GEN PURPOSE SPOTTER 6X32OZ</v>
          </cell>
          <cell r="C160" t="str">
            <v>HA</v>
          </cell>
          <cell r="D160">
            <v>0</v>
          </cell>
        </row>
        <row r="161">
          <cell r="A161">
            <v>41930</v>
          </cell>
          <cell r="B161" t="str">
            <v>J1000             M.T.O  205LT</v>
          </cell>
          <cell r="C161">
            <v>50</v>
          </cell>
          <cell r="D161">
            <v>0</v>
          </cell>
        </row>
        <row r="162">
          <cell r="A162">
            <v>41930</v>
          </cell>
          <cell r="B162" t="str">
            <v>CCS GEN PURPOSE SPOTTER 4X1GAL</v>
          </cell>
          <cell r="C162" t="str">
            <v>HA</v>
          </cell>
          <cell r="D162">
            <v>0</v>
          </cell>
        </row>
        <row r="163">
          <cell r="A163">
            <v>41940</v>
          </cell>
          <cell r="B163" t="str">
            <v>J SHOP 1000              25 LT</v>
          </cell>
          <cell r="C163">
            <v>50</v>
          </cell>
          <cell r="D163">
            <v>0</v>
          </cell>
        </row>
        <row r="164">
          <cell r="A164">
            <v>41940</v>
          </cell>
          <cell r="B164" t="str">
            <v>CCR PROTEIN SPOTTER 6X32OZ</v>
          </cell>
          <cell r="C164" t="str">
            <v>HA</v>
          </cell>
          <cell r="D164">
            <v>0</v>
          </cell>
        </row>
        <row r="165">
          <cell r="A165">
            <v>41945</v>
          </cell>
          <cell r="B165" t="str">
            <v>J1000                     4X5L</v>
          </cell>
          <cell r="C165">
            <v>50</v>
          </cell>
          <cell r="D165">
            <v>0</v>
          </cell>
        </row>
        <row r="166">
          <cell r="A166">
            <v>41950</v>
          </cell>
          <cell r="B166" t="str">
            <v>*J600                    25 LT</v>
          </cell>
          <cell r="C166" t="str">
            <v>Y9</v>
          </cell>
          <cell r="D166">
            <v>0</v>
          </cell>
        </row>
        <row r="167">
          <cell r="A167">
            <v>41950</v>
          </cell>
          <cell r="B167" t="str">
            <v>CCS PROTEIN SPOTTER 4X1GAL</v>
          </cell>
          <cell r="C167" t="str">
            <v>HA</v>
          </cell>
          <cell r="D167">
            <v>0</v>
          </cell>
        </row>
        <row r="168">
          <cell r="A168">
            <v>41958</v>
          </cell>
          <cell r="B168" t="str">
            <v>PER TAKASAGO GREEN APPLE4761BH</v>
          </cell>
          <cell r="C168" t="str">
            <v>R0</v>
          </cell>
          <cell r="D168">
            <v>0</v>
          </cell>
        </row>
        <row r="169">
          <cell r="A169">
            <v>41960</v>
          </cell>
          <cell r="B169" t="str">
            <v>*J600           M.T.O   205 LT</v>
          </cell>
          <cell r="C169" t="str">
            <v>Y9</v>
          </cell>
          <cell r="D169">
            <v>0</v>
          </cell>
        </row>
        <row r="170">
          <cell r="A170">
            <v>41960</v>
          </cell>
          <cell r="B170" t="str">
            <v>CCS LIQUID DEFOAMER 6X32OZ</v>
          </cell>
          <cell r="C170" t="str">
            <v>HA</v>
          </cell>
          <cell r="D170">
            <v>0</v>
          </cell>
        </row>
        <row r="171">
          <cell r="A171">
            <v>41970</v>
          </cell>
          <cell r="B171" t="str">
            <v>JSHOP 300                25 LT</v>
          </cell>
          <cell r="C171">
            <v>50</v>
          </cell>
          <cell r="D171">
            <v>0</v>
          </cell>
        </row>
        <row r="172">
          <cell r="A172">
            <v>41975</v>
          </cell>
          <cell r="B172" t="str">
            <v>J300                    4X5 LT</v>
          </cell>
          <cell r="C172" t="str">
            <v>YD</v>
          </cell>
          <cell r="D172">
            <v>0</v>
          </cell>
        </row>
        <row r="173">
          <cell r="A173">
            <v>41980</v>
          </cell>
          <cell r="B173" t="str">
            <v>J300                    205 LT</v>
          </cell>
          <cell r="C173" t="str">
            <v>YD</v>
          </cell>
          <cell r="D173">
            <v>0</v>
          </cell>
        </row>
        <row r="174">
          <cell r="A174">
            <v>41980</v>
          </cell>
          <cell r="B174" t="str">
            <v>CCS GUM REMOVER 6X12OZ</v>
          </cell>
          <cell r="C174" t="str">
            <v>HA</v>
          </cell>
          <cell r="D174">
            <v>0</v>
          </cell>
        </row>
        <row r="175">
          <cell r="A175">
            <v>41990</v>
          </cell>
          <cell r="B175" t="str">
            <v>ZIP FACTORY DEGREASANT   25 KG</v>
          </cell>
          <cell r="C175">
            <v>50</v>
          </cell>
          <cell r="D175">
            <v>1400</v>
          </cell>
        </row>
        <row r="176">
          <cell r="A176">
            <v>42000</v>
          </cell>
          <cell r="B176" t="str">
            <v>SLATE &amp; TERRACOTTA CLNR  500ML</v>
          </cell>
          <cell r="C176" t="str">
            <v>DC</v>
          </cell>
          <cell r="D176">
            <v>0</v>
          </cell>
        </row>
        <row r="177">
          <cell r="A177">
            <v>42000</v>
          </cell>
          <cell r="B177" t="str">
            <v>CCS MIN MOISTURE METH 4x2LB</v>
          </cell>
          <cell r="C177" t="str">
            <v>HA</v>
          </cell>
          <cell r="D177">
            <v>0</v>
          </cell>
        </row>
        <row r="178">
          <cell r="A178">
            <v>42010</v>
          </cell>
          <cell r="B178" t="str">
            <v>TILE &amp; GROUT CLEANER     500ML</v>
          </cell>
          <cell r="C178" t="str">
            <v>DC</v>
          </cell>
          <cell r="D178">
            <v>0</v>
          </cell>
        </row>
        <row r="179">
          <cell r="A179">
            <v>42012</v>
          </cell>
          <cell r="B179" t="str">
            <v>TILE MAGIC               500ML</v>
          </cell>
          <cell r="C179" t="str">
            <v>DC</v>
          </cell>
          <cell r="D179">
            <v>0</v>
          </cell>
        </row>
        <row r="180">
          <cell r="A180">
            <v>42013</v>
          </cell>
          <cell r="B180" t="str">
            <v>TILE MAGIC           8PK 500ML</v>
          </cell>
          <cell r="C180" t="str">
            <v>DC</v>
          </cell>
          <cell r="D180">
            <v>0</v>
          </cell>
        </row>
        <row r="181">
          <cell r="A181">
            <v>42510</v>
          </cell>
          <cell r="B181" t="str">
            <v>CCS RED JUICE REMOVER 6X32OZ</v>
          </cell>
          <cell r="C181" t="str">
            <v>HA</v>
          </cell>
          <cell r="D181">
            <v>0</v>
          </cell>
        </row>
        <row r="182">
          <cell r="A182">
            <v>42520</v>
          </cell>
          <cell r="B182" t="str">
            <v>CCS TANNIN STAIN REMOVER6X32OZ</v>
          </cell>
          <cell r="C182" t="str">
            <v>HA</v>
          </cell>
          <cell r="D182">
            <v>0</v>
          </cell>
        </row>
        <row r="183">
          <cell r="A183">
            <v>42530</v>
          </cell>
          <cell r="B183" t="str">
            <v>CCS TANNIN STAIN REMOVER4X1GAL</v>
          </cell>
          <cell r="C183" t="str">
            <v>HA</v>
          </cell>
          <cell r="D183">
            <v>0</v>
          </cell>
        </row>
        <row r="184">
          <cell r="A184">
            <v>42660</v>
          </cell>
          <cell r="B184" t="str">
            <v>CCS HEAVY DUTY PRESPRAY 4X1GAL</v>
          </cell>
          <cell r="C184" t="str">
            <v>HA</v>
          </cell>
          <cell r="D184">
            <v>0</v>
          </cell>
        </row>
        <row r="185">
          <cell r="A185">
            <v>42670</v>
          </cell>
          <cell r="B185" t="str">
            <v>CCS PRESPRAY 4X1GAL</v>
          </cell>
          <cell r="C185" t="str">
            <v>HA</v>
          </cell>
          <cell r="D185">
            <v>0</v>
          </cell>
        </row>
        <row r="186">
          <cell r="A186">
            <v>42700</v>
          </cell>
          <cell r="B186" t="str">
            <v>CCS STENCH &amp; STAIN 4x1GAL</v>
          </cell>
          <cell r="C186" t="str">
            <v>HA</v>
          </cell>
          <cell r="D186">
            <v>0</v>
          </cell>
        </row>
        <row r="187">
          <cell r="A187">
            <v>43050</v>
          </cell>
          <cell r="B187" t="str">
            <v>IC GLANCE SC USA      4x1.89LT</v>
          </cell>
          <cell r="C187" t="str">
            <v>ZH</v>
          </cell>
          <cell r="D187">
            <v>10</v>
          </cell>
        </row>
        <row r="188">
          <cell r="A188">
            <v>43100</v>
          </cell>
          <cell r="B188" t="str">
            <v>IC GO GETTER SC USA   4x1.89LT</v>
          </cell>
          <cell r="C188" t="str">
            <v>RC</v>
          </cell>
          <cell r="D188">
            <v>10</v>
          </cell>
        </row>
        <row r="189">
          <cell r="A189">
            <v>43150</v>
          </cell>
          <cell r="B189" t="str">
            <v>IC STRIDE SC USA      4x1.89LT</v>
          </cell>
          <cell r="C189" t="str">
            <v>ZH</v>
          </cell>
          <cell r="D189">
            <v>10</v>
          </cell>
        </row>
        <row r="190">
          <cell r="A190">
            <v>43250</v>
          </cell>
          <cell r="B190" t="str">
            <v>IC UHS CLEANER SC USA 4x1.89LT</v>
          </cell>
          <cell r="C190" t="str">
            <v>ZH</v>
          </cell>
          <cell r="D190">
            <v>10</v>
          </cell>
        </row>
        <row r="191">
          <cell r="A191">
            <v>43290</v>
          </cell>
          <cell r="B191" t="str">
            <v>IC VIREX II 256         2x2.5L</v>
          </cell>
          <cell r="C191" t="str">
            <v>ZH</v>
          </cell>
          <cell r="D191">
            <v>10</v>
          </cell>
        </row>
        <row r="192">
          <cell r="A192">
            <v>43370</v>
          </cell>
          <cell r="B192" t="str">
            <v>IC VIREX 256 SC USA   4x1.89LT</v>
          </cell>
          <cell r="C192" t="str">
            <v>RC</v>
          </cell>
          <cell r="D192">
            <v>10</v>
          </cell>
        </row>
        <row r="193">
          <cell r="A193">
            <v>43490</v>
          </cell>
          <cell r="B193" t="str">
            <v>SINKMIZER AG</v>
          </cell>
          <cell r="C193" t="str">
            <v>RC</v>
          </cell>
          <cell r="D193">
            <v>45602</v>
          </cell>
        </row>
        <row r="194">
          <cell r="A194">
            <v>43750</v>
          </cell>
          <cell r="B194" t="str">
            <v>IC BREAK UP HC        2x2.5 LT</v>
          </cell>
          <cell r="C194" t="str">
            <v>ZH</v>
          </cell>
          <cell r="D194">
            <v>10</v>
          </cell>
        </row>
        <row r="195">
          <cell r="A195">
            <v>43770</v>
          </cell>
          <cell r="B195" t="str">
            <v>IC BREAK UP SC USA    4x1.89LT</v>
          </cell>
          <cell r="C195" t="str">
            <v>ZH</v>
          </cell>
          <cell r="D195">
            <v>10</v>
          </cell>
        </row>
        <row r="196">
          <cell r="A196">
            <v>43990</v>
          </cell>
          <cell r="B196" t="str">
            <v>IC J512 SC USA        4x1.89LT</v>
          </cell>
          <cell r="C196" t="str">
            <v>ZH</v>
          </cell>
          <cell r="D196">
            <v>10</v>
          </cell>
        </row>
        <row r="197">
          <cell r="A197">
            <v>44020</v>
          </cell>
          <cell r="B197" t="str">
            <v>J-512 SPRAY GUN KIT     04402</v>
          </cell>
          <cell r="C197" t="str">
            <v>IJ</v>
          </cell>
          <cell r="D197">
            <v>10</v>
          </cell>
        </row>
        <row r="198">
          <cell r="A198">
            <v>45190</v>
          </cell>
          <cell r="B198" t="str">
            <v>IC FORWARD GP SC USA  4x1.89LT</v>
          </cell>
          <cell r="C198" t="str">
            <v>ZH</v>
          </cell>
          <cell r="D198">
            <v>10</v>
          </cell>
        </row>
        <row r="199">
          <cell r="A199">
            <v>46260</v>
          </cell>
          <cell r="B199" t="str">
            <v>PREMIA 1GAL/4</v>
          </cell>
          <cell r="C199" t="str">
            <v>HG</v>
          </cell>
          <cell r="D199">
            <v>10</v>
          </cell>
        </row>
        <row r="200">
          <cell r="A200">
            <v>46300</v>
          </cell>
          <cell r="B200" t="str">
            <v>IC FREEDOM STRIPPER SC  2x2.5L</v>
          </cell>
          <cell r="C200" t="str">
            <v>ZH</v>
          </cell>
          <cell r="D200">
            <v>0</v>
          </cell>
        </row>
        <row r="201">
          <cell r="A201">
            <v>47160</v>
          </cell>
          <cell r="B201" t="str">
            <v>IC STRIDE CITRUS HC   2x2.5 LT</v>
          </cell>
          <cell r="C201" t="str">
            <v>ZH</v>
          </cell>
          <cell r="D201">
            <v>10</v>
          </cell>
        </row>
        <row r="202">
          <cell r="A202">
            <v>47170</v>
          </cell>
          <cell r="B202" t="str">
            <v>IC STRIDE FLORAL HC   2x2.5 LT</v>
          </cell>
          <cell r="C202" t="str">
            <v>ZH</v>
          </cell>
          <cell r="D202">
            <v>10</v>
          </cell>
        </row>
        <row r="203">
          <cell r="A203">
            <v>49650</v>
          </cell>
          <cell r="B203" t="str">
            <v>IC FORWARD GP HC      2x2.5 LT</v>
          </cell>
          <cell r="C203" t="str">
            <v>RC</v>
          </cell>
          <cell r="D203">
            <v>10</v>
          </cell>
        </row>
        <row r="204">
          <cell r="A204">
            <v>49670</v>
          </cell>
          <cell r="B204" t="str">
            <v>IC GLANCE CLEANER HC  2x2.5 LT</v>
          </cell>
          <cell r="C204" t="str">
            <v>ZH</v>
          </cell>
          <cell r="D204">
            <v>10</v>
          </cell>
        </row>
        <row r="205">
          <cell r="A205">
            <v>49690</v>
          </cell>
          <cell r="B205" t="str">
            <v>IC GOOD SENSE HC      2x2.5 LT</v>
          </cell>
          <cell r="C205" t="str">
            <v>ZH</v>
          </cell>
          <cell r="D205">
            <v>10</v>
          </cell>
        </row>
        <row r="206">
          <cell r="A206">
            <v>49700</v>
          </cell>
          <cell r="B206" t="str">
            <v>IC CREW TUB &amp; TILE HC 2x2.5 LT</v>
          </cell>
          <cell r="C206" t="str">
            <v>ZH</v>
          </cell>
          <cell r="D206">
            <v>10</v>
          </cell>
        </row>
        <row r="207">
          <cell r="A207">
            <v>49710</v>
          </cell>
          <cell r="B207" t="str">
            <v>IC GO GETTER S&amp;W HC   2x2.5 LT</v>
          </cell>
          <cell r="C207" t="str">
            <v>ZH</v>
          </cell>
          <cell r="D207">
            <v>10</v>
          </cell>
        </row>
        <row r="208">
          <cell r="A208">
            <v>49720</v>
          </cell>
          <cell r="B208" t="str">
            <v>IC EXTRACTION HC      2x2.5 LT</v>
          </cell>
          <cell r="C208" t="str">
            <v>RC</v>
          </cell>
          <cell r="D208">
            <v>10</v>
          </cell>
        </row>
        <row r="209">
          <cell r="A209">
            <v>49740</v>
          </cell>
          <cell r="B209" t="str">
            <v>IC UHS CLEANER HC     2x2.5 LT</v>
          </cell>
          <cell r="C209" t="str">
            <v>ZH</v>
          </cell>
          <cell r="D209">
            <v>10</v>
          </cell>
        </row>
        <row r="210">
          <cell r="A210">
            <v>52773</v>
          </cell>
          <cell r="B210" t="str">
            <v>ROCKET L/MIST LAVENDER</v>
          </cell>
          <cell r="C210" t="str">
            <v>P0</v>
          </cell>
          <cell r="D210">
            <v>38034</v>
          </cell>
        </row>
        <row r="211">
          <cell r="A211">
            <v>55220</v>
          </cell>
          <cell r="B211" t="str">
            <v>IC ENHANCE FOOD SOAP  12x700ml</v>
          </cell>
          <cell r="C211" t="str">
            <v>ZH</v>
          </cell>
          <cell r="D211">
            <v>10</v>
          </cell>
        </row>
        <row r="212">
          <cell r="A212">
            <v>60955</v>
          </cell>
          <cell r="B212" t="str">
            <v>Rocket L/Mist Ctry/Garden 9g</v>
          </cell>
          <cell r="C212" t="str">
            <v>P0</v>
          </cell>
          <cell r="D212">
            <v>38034</v>
          </cell>
        </row>
        <row r="213">
          <cell r="A213">
            <v>60955</v>
          </cell>
          <cell r="B213" t="str">
            <v>Rocket L/Mist Ctry/Garden 9g</v>
          </cell>
          <cell r="C213" t="str">
            <v>P9</v>
          </cell>
        </row>
        <row r="214">
          <cell r="A214">
            <v>64389</v>
          </cell>
          <cell r="B214" t="str">
            <v>BAY S/S L/IR            250 GM</v>
          </cell>
          <cell r="C214" t="str">
            <v>FB</v>
          </cell>
          <cell r="D214">
            <v>0</v>
          </cell>
        </row>
        <row r="215">
          <cell r="A215">
            <v>64393</v>
          </cell>
          <cell r="B215" t="str">
            <v>BAY S/SPRAY L/IR        420 GM</v>
          </cell>
          <cell r="C215" t="str">
            <v>FB</v>
          </cell>
          <cell r="D215">
            <v>0</v>
          </cell>
        </row>
        <row r="216">
          <cell r="A216">
            <v>64395</v>
          </cell>
          <cell r="B216" t="str">
            <v>BAY FIK LEM VAL         400 GM</v>
          </cell>
          <cell r="C216">
            <v>85</v>
          </cell>
          <cell r="D216">
            <v>0</v>
          </cell>
        </row>
        <row r="217">
          <cell r="A217">
            <v>64397</v>
          </cell>
          <cell r="B217" t="str">
            <v>BAY I/K FT K/DOWN       400 GM</v>
          </cell>
          <cell r="C217" t="str">
            <v>FB</v>
          </cell>
          <cell r="D217">
            <v>0</v>
          </cell>
        </row>
        <row r="218">
          <cell r="A218">
            <v>64398</v>
          </cell>
          <cell r="B218" t="str">
            <v>BAYGON GENIUS PRIMARY    45 ML</v>
          </cell>
          <cell r="C218" t="str">
            <v>FB</v>
          </cell>
          <cell r="D218">
            <v>0</v>
          </cell>
        </row>
        <row r="219">
          <cell r="A219">
            <v>64399</v>
          </cell>
          <cell r="B219" t="str">
            <v>BAYGON GENIUS REFILL     45 ML</v>
          </cell>
          <cell r="C219" t="str">
            <v>FB</v>
          </cell>
          <cell r="D219">
            <v>0</v>
          </cell>
        </row>
        <row r="220">
          <cell r="A220">
            <v>64401</v>
          </cell>
          <cell r="B220" t="str">
            <v>BAY I/K L/IR F/FRESH    400 GM</v>
          </cell>
          <cell r="C220" t="str">
            <v>FB</v>
          </cell>
          <cell r="D220">
            <v>0</v>
          </cell>
        </row>
        <row r="221">
          <cell r="A221">
            <v>64402</v>
          </cell>
          <cell r="B221" t="str">
            <v>BAY I/K L/IR P/FRESH    400 GM</v>
          </cell>
          <cell r="C221" t="str">
            <v>FB</v>
          </cell>
          <cell r="D221">
            <v>0</v>
          </cell>
        </row>
        <row r="222">
          <cell r="A222">
            <v>64405</v>
          </cell>
          <cell r="B222" t="str">
            <v>BAY C/BAITS 8'S          20 GM</v>
          </cell>
          <cell r="C222" t="str">
            <v>FB</v>
          </cell>
          <cell r="D222">
            <v>0</v>
          </cell>
        </row>
        <row r="223">
          <cell r="A223">
            <v>64407</v>
          </cell>
          <cell r="B223" t="str">
            <v>BAY MOTH PAPER</v>
          </cell>
          <cell r="C223">
            <v>89</v>
          </cell>
          <cell r="D223">
            <v>4450</v>
          </cell>
        </row>
        <row r="224">
          <cell r="A224">
            <v>64409</v>
          </cell>
          <cell r="B224" t="str">
            <v>BAY MOZ COILS           144 GM</v>
          </cell>
          <cell r="C224" t="str">
            <v>P9</v>
          </cell>
          <cell r="D224">
            <v>4450</v>
          </cell>
        </row>
        <row r="225">
          <cell r="A225">
            <v>64410</v>
          </cell>
          <cell r="B225" t="str">
            <v>BAYGON MOTHPAPER           3PK</v>
          </cell>
          <cell r="C225" t="str">
            <v>P9</v>
          </cell>
          <cell r="D225">
            <v>4450</v>
          </cell>
        </row>
        <row r="226">
          <cell r="A226">
            <v>64423</v>
          </cell>
          <cell r="B226" t="str">
            <v>BAY I/K L/IR L/FRESH    400 GM</v>
          </cell>
          <cell r="C226" t="str">
            <v>FB</v>
          </cell>
          <cell r="D226">
            <v>0</v>
          </cell>
        </row>
        <row r="227">
          <cell r="A227">
            <v>64426</v>
          </cell>
          <cell r="B227" t="str">
            <v>BAY I/K ULTRA FRESH     3OO GM</v>
          </cell>
          <cell r="C227" t="str">
            <v>FB</v>
          </cell>
          <cell r="D227">
            <v>0</v>
          </cell>
        </row>
        <row r="228">
          <cell r="A228">
            <v>68064</v>
          </cell>
          <cell r="B228" t="str">
            <v>BAY I/K FST K/DN        3OO GM</v>
          </cell>
          <cell r="C228" t="str">
            <v>FB</v>
          </cell>
          <cell r="D228">
            <v>0</v>
          </cell>
        </row>
        <row r="229">
          <cell r="A229">
            <v>68204</v>
          </cell>
          <cell r="B229" t="str">
            <v>BAY I/K L/IR C/BREEZE   300 GM</v>
          </cell>
          <cell r="C229" t="str">
            <v>FB</v>
          </cell>
          <cell r="D229">
            <v>0</v>
          </cell>
        </row>
        <row r="230">
          <cell r="A230">
            <v>68205</v>
          </cell>
          <cell r="B230" t="str">
            <v>BAY I/K L/IR L/FRESH    300 GM</v>
          </cell>
          <cell r="C230" t="str">
            <v>FB</v>
          </cell>
          <cell r="D230">
            <v>0</v>
          </cell>
        </row>
        <row r="231">
          <cell r="A231">
            <v>68208</v>
          </cell>
          <cell r="B231" t="str">
            <v>BAY I/K L/IR F/FRESH    300 GM</v>
          </cell>
          <cell r="C231" t="str">
            <v>FB</v>
          </cell>
          <cell r="D231">
            <v>0</v>
          </cell>
        </row>
        <row r="232">
          <cell r="A232">
            <v>68209</v>
          </cell>
          <cell r="B232" t="str">
            <v>BAY I/K L/IR P/FRESH    300 GM</v>
          </cell>
          <cell r="C232" t="str">
            <v>FB</v>
          </cell>
          <cell r="D232">
            <v>0</v>
          </cell>
        </row>
        <row r="233">
          <cell r="A233">
            <v>68210</v>
          </cell>
          <cell r="B233" t="str">
            <v>BAYGON GENIUS PRIMARY    45 ML</v>
          </cell>
          <cell r="C233">
            <v>89</v>
          </cell>
          <cell r="D233">
            <v>4450</v>
          </cell>
        </row>
        <row r="234">
          <cell r="A234">
            <v>68220</v>
          </cell>
          <cell r="B234" t="str">
            <v>BAYGON GENIUS REFILL     45 ML</v>
          </cell>
          <cell r="C234">
            <v>89</v>
          </cell>
          <cell r="D234">
            <v>4450</v>
          </cell>
        </row>
        <row r="235">
          <cell r="A235">
            <v>68304</v>
          </cell>
          <cell r="B235" t="str">
            <v>BAY I/K L/IR L/FRESH    300 GM</v>
          </cell>
          <cell r="C235">
            <v>30</v>
          </cell>
          <cell r="D235">
            <v>0</v>
          </cell>
        </row>
        <row r="236">
          <cell r="A236">
            <v>68940</v>
          </cell>
          <cell r="B236" t="str">
            <v>BAY DIY INSECT.         125 GM</v>
          </cell>
          <cell r="C236" t="str">
            <v>FB</v>
          </cell>
          <cell r="D236">
            <v>0</v>
          </cell>
        </row>
        <row r="237">
          <cell r="A237">
            <v>69168</v>
          </cell>
          <cell r="B237" t="str">
            <v>BAY I/K FSH/MTHOL       300 GM</v>
          </cell>
          <cell r="C237" t="str">
            <v>FB</v>
          </cell>
          <cell r="D237">
            <v>0</v>
          </cell>
        </row>
        <row r="238">
          <cell r="A238">
            <v>69172</v>
          </cell>
          <cell r="B238" t="str">
            <v>BAY I/K DRY             250 GM</v>
          </cell>
          <cell r="C238" t="str">
            <v>FB</v>
          </cell>
          <cell r="D238">
            <v>0</v>
          </cell>
        </row>
        <row r="239">
          <cell r="A239">
            <v>69305</v>
          </cell>
          <cell r="B239" t="str">
            <v>BAY DIY INSECT 3P.      3X125G</v>
          </cell>
          <cell r="C239" t="str">
            <v>FB</v>
          </cell>
          <cell r="D239">
            <v>0</v>
          </cell>
        </row>
        <row r="240">
          <cell r="A240">
            <v>69310</v>
          </cell>
          <cell r="B240" t="str">
            <v>BAY DIY INSECT 2P.      2X125G</v>
          </cell>
          <cell r="C240" t="str">
            <v>FB</v>
          </cell>
          <cell r="D240">
            <v>0</v>
          </cell>
        </row>
        <row r="241">
          <cell r="A241">
            <v>69392</v>
          </cell>
          <cell r="B241" t="str">
            <v>BAY C/BAITS TWIN         10 GM</v>
          </cell>
          <cell r="C241" t="str">
            <v>FB</v>
          </cell>
          <cell r="D241">
            <v>75201</v>
          </cell>
        </row>
        <row r="242">
          <cell r="A242">
            <v>70000</v>
          </cell>
          <cell r="B242" t="str">
            <v>T/DUCK LIQUID ACTIVE     500ML</v>
          </cell>
          <cell r="C242" t="str">
            <v>BE</v>
          </cell>
          <cell r="D242">
            <v>0</v>
          </cell>
        </row>
        <row r="243">
          <cell r="A243">
            <v>70004</v>
          </cell>
          <cell r="B243" t="str">
            <v>TOILET DUCK BONUS PK     1PACK</v>
          </cell>
          <cell r="C243" t="str">
            <v>BE</v>
          </cell>
          <cell r="D243">
            <v>0</v>
          </cell>
        </row>
        <row r="244">
          <cell r="A244">
            <v>70010</v>
          </cell>
          <cell r="B244" t="str">
            <v>T/DUCK LIQ HD ACTIVE NZ  500ML</v>
          </cell>
          <cell r="C244" t="str">
            <v>BE</v>
          </cell>
          <cell r="D244">
            <v>0</v>
          </cell>
        </row>
        <row r="245">
          <cell r="A245">
            <v>70030</v>
          </cell>
          <cell r="B245" t="str">
            <v>T/DUCK LIQUID FRESH      500ML</v>
          </cell>
          <cell r="C245" t="str">
            <v>BE</v>
          </cell>
          <cell r="D245">
            <v>0</v>
          </cell>
        </row>
        <row r="246">
          <cell r="A246">
            <v>70031</v>
          </cell>
          <cell r="B246" t="str">
            <v>T/DUCK LIQUID FRESH  NEW 500ML</v>
          </cell>
          <cell r="C246" t="str">
            <v>BE</v>
          </cell>
          <cell r="D246">
            <v>0</v>
          </cell>
        </row>
        <row r="247">
          <cell r="A247">
            <v>70032</v>
          </cell>
          <cell r="B247" t="str">
            <v>T/DUCK LIQUID FRESH  NEW 500ML</v>
          </cell>
          <cell r="C247" t="str">
            <v>BE</v>
          </cell>
          <cell r="D247">
            <v>0</v>
          </cell>
        </row>
        <row r="248">
          <cell r="A248">
            <v>70040</v>
          </cell>
          <cell r="B248" t="str">
            <v>DUCK BLEACH CRM CLEASER  750ML</v>
          </cell>
          <cell r="C248" t="str">
            <v>BE</v>
          </cell>
          <cell r="D248">
            <v>1400</v>
          </cell>
        </row>
        <row r="249">
          <cell r="A249">
            <v>70050</v>
          </cell>
          <cell r="B249" t="str">
            <v>T/DUCK LIQUID EUCALYPTUS 500ML</v>
          </cell>
          <cell r="C249" t="str">
            <v>BE</v>
          </cell>
          <cell r="D249">
            <v>0</v>
          </cell>
        </row>
        <row r="250">
          <cell r="A250">
            <v>70052</v>
          </cell>
          <cell r="B250" t="str">
            <v>T/DUCK LIQUID JAP GARDEN 500ML</v>
          </cell>
          <cell r="C250" t="str">
            <v>BE</v>
          </cell>
          <cell r="D250">
            <v>0</v>
          </cell>
        </row>
        <row r="251">
          <cell r="A251">
            <v>70053</v>
          </cell>
          <cell r="B251" t="str">
            <v>T/DUCK LIQ JAP GDN   NEW 500ML</v>
          </cell>
          <cell r="C251" t="str">
            <v>BE</v>
          </cell>
          <cell r="D251">
            <v>0</v>
          </cell>
        </row>
        <row r="252">
          <cell r="A252">
            <v>70054</v>
          </cell>
          <cell r="B252" t="str">
            <v>T/DUCK LIQUID HD ACTIVE  500ML</v>
          </cell>
          <cell r="C252" t="str">
            <v>BE</v>
          </cell>
          <cell r="D252">
            <v>0</v>
          </cell>
        </row>
        <row r="253">
          <cell r="A253">
            <v>70055</v>
          </cell>
          <cell r="B253" t="str">
            <v>JAPAN T/DUCK            500 ML</v>
          </cell>
          <cell r="C253">
            <v>35</v>
          </cell>
          <cell r="D253">
            <v>0</v>
          </cell>
        </row>
        <row r="254">
          <cell r="A254">
            <v>70056</v>
          </cell>
          <cell r="B254" t="str">
            <v>T/DUCK WILLIAM+MIKE</v>
          </cell>
          <cell r="C254">
            <v>33</v>
          </cell>
          <cell r="D254">
            <v>0</v>
          </cell>
        </row>
        <row r="255">
          <cell r="A255">
            <v>70057</v>
          </cell>
          <cell r="B255" t="str">
            <v>T/DUCK LIQ F/DK F/FRAG     BNS</v>
          </cell>
          <cell r="C255" t="str">
            <v>BE</v>
          </cell>
          <cell r="D255">
            <v>0</v>
          </cell>
        </row>
        <row r="256">
          <cell r="A256">
            <v>70058</v>
          </cell>
          <cell r="B256" t="str">
            <v>T/DUCK LIQ F/CUT FLOWER  500ML</v>
          </cell>
          <cell r="C256" t="str">
            <v>BE</v>
          </cell>
          <cell r="D256">
            <v>0</v>
          </cell>
        </row>
        <row r="257">
          <cell r="A257">
            <v>70059</v>
          </cell>
          <cell r="B257" t="str">
            <v>T/DUCK LIQUID LEMON      500ML</v>
          </cell>
          <cell r="C257" t="str">
            <v>BE</v>
          </cell>
          <cell r="D257">
            <v>0</v>
          </cell>
        </row>
        <row r="258">
          <cell r="A258">
            <v>70060</v>
          </cell>
          <cell r="B258" t="str">
            <v>T/DUCK LIQUID ACTIVE    500 ML</v>
          </cell>
          <cell r="C258">
            <v>10</v>
          </cell>
          <cell r="D258">
            <v>0</v>
          </cell>
        </row>
        <row r="259">
          <cell r="A259">
            <v>70061</v>
          </cell>
          <cell r="B259" t="str">
            <v>T/DUCK ACTIVE RF1</v>
          </cell>
          <cell r="C259">
            <v>10</v>
          </cell>
          <cell r="D259">
            <v>1400</v>
          </cell>
        </row>
        <row r="260">
          <cell r="A260">
            <v>70062</v>
          </cell>
          <cell r="B260" t="str">
            <v>T/DUCK FRESH RP1</v>
          </cell>
          <cell r="C260">
            <v>33</v>
          </cell>
          <cell r="D260">
            <v>1400</v>
          </cell>
        </row>
        <row r="261">
          <cell r="A261">
            <v>70063</v>
          </cell>
          <cell r="B261" t="str">
            <v>T/DUCK EUCALYPT RF1</v>
          </cell>
          <cell r="C261">
            <v>10</v>
          </cell>
          <cell r="D261">
            <v>1400</v>
          </cell>
        </row>
        <row r="262">
          <cell r="A262">
            <v>70064</v>
          </cell>
          <cell r="B262" t="str">
            <v>T/DUCK POTPURRI RF1</v>
          </cell>
          <cell r="C262">
            <v>33</v>
          </cell>
          <cell r="D262">
            <v>1400</v>
          </cell>
        </row>
        <row r="263">
          <cell r="A263">
            <v>70070</v>
          </cell>
          <cell r="B263" t="str">
            <v>T/DUCK LIQUID FRESH     500 ML</v>
          </cell>
          <cell r="C263">
            <v>10</v>
          </cell>
          <cell r="D263">
            <v>0</v>
          </cell>
        </row>
        <row r="264">
          <cell r="A264">
            <v>70080</v>
          </cell>
          <cell r="B264" t="str">
            <v>T/DUCK LIQ EUCALYPTUS   500 ML</v>
          </cell>
          <cell r="C264">
            <v>10</v>
          </cell>
          <cell r="D264">
            <v>0</v>
          </cell>
        </row>
        <row r="265">
          <cell r="A265">
            <v>70090</v>
          </cell>
          <cell r="B265" t="str">
            <v>T/DUCK LIQ FRESH FOTT NZ 500ML</v>
          </cell>
          <cell r="C265" t="str">
            <v>BE</v>
          </cell>
          <cell r="D265">
            <v>0</v>
          </cell>
        </row>
        <row r="266">
          <cell r="A266">
            <v>70091</v>
          </cell>
          <cell r="B266" t="str">
            <v>T/DUCK LIQ FRESH FOTT NZ 500ML</v>
          </cell>
          <cell r="C266" t="str">
            <v>BE</v>
          </cell>
          <cell r="D266">
            <v>2885</v>
          </cell>
        </row>
        <row r="267">
          <cell r="A267">
            <v>70092</v>
          </cell>
          <cell r="B267" t="str">
            <v>T/DUCK LQ FSH FOT NZ NEW 500ML</v>
          </cell>
          <cell r="C267" t="str">
            <v>BE</v>
          </cell>
          <cell r="D267">
            <v>0</v>
          </cell>
        </row>
        <row r="268">
          <cell r="A268">
            <v>70095</v>
          </cell>
          <cell r="B268" t="str">
            <v>T/DUCK P/POURRI FOTT  NZ 500ML</v>
          </cell>
          <cell r="C268" t="str">
            <v>BE</v>
          </cell>
          <cell r="D268">
            <v>0</v>
          </cell>
        </row>
        <row r="269">
          <cell r="A269">
            <v>70096</v>
          </cell>
          <cell r="B269" t="str">
            <v>T/DUCK PPOURI FOT NZ NEW 500ML</v>
          </cell>
          <cell r="C269" t="str">
            <v>BE</v>
          </cell>
          <cell r="D269">
            <v>0</v>
          </cell>
        </row>
        <row r="270">
          <cell r="A270">
            <v>70097</v>
          </cell>
          <cell r="B270" t="str">
            <v>T/DUCK LIQ BLCH/ABRASIVE 500ML</v>
          </cell>
          <cell r="C270" t="str">
            <v>BE</v>
          </cell>
          <cell r="D270">
            <v>0</v>
          </cell>
        </row>
        <row r="271">
          <cell r="A271">
            <v>70098</v>
          </cell>
          <cell r="B271" t="str">
            <v>T/DUCK P/POURRI FOTT  NZ 500ML</v>
          </cell>
          <cell r="C271" t="str">
            <v>BE</v>
          </cell>
          <cell r="D271">
            <v>2885</v>
          </cell>
        </row>
        <row r="272">
          <cell r="A272">
            <v>70099</v>
          </cell>
          <cell r="B272" t="str">
            <v>T/DUCK BLEACH CREME CLN B/PACK</v>
          </cell>
          <cell r="C272" t="str">
            <v>BE</v>
          </cell>
          <cell r="D272">
            <v>0</v>
          </cell>
        </row>
        <row r="273">
          <cell r="A273">
            <v>70100</v>
          </cell>
          <cell r="B273" t="str">
            <v>T/DUCK POWDER ACTIVE    500 GM</v>
          </cell>
          <cell r="C273">
            <v>10</v>
          </cell>
          <cell r="D273">
            <v>0</v>
          </cell>
        </row>
        <row r="274">
          <cell r="A274">
            <v>70101</v>
          </cell>
          <cell r="B274" t="str">
            <v>T/DUCK B/CREME+S/DUCK   B/PACK</v>
          </cell>
          <cell r="C274" t="str">
            <v>BE</v>
          </cell>
          <cell r="D274">
            <v>0</v>
          </cell>
        </row>
        <row r="275">
          <cell r="A275">
            <v>70102</v>
          </cell>
          <cell r="B275" t="str">
            <v>T/DUCK LIQ P/POURRI  NEW 500ML</v>
          </cell>
          <cell r="C275" t="str">
            <v>BE</v>
          </cell>
          <cell r="D275">
            <v>0</v>
          </cell>
        </row>
        <row r="276">
          <cell r="A276">
            <v>70105</v>
          </cell>
          <cell r="B276" t="str">
            <v>T/DUCK BLCH CREME CLNSR  500ML</v>
          </cell>
          <cell r="C276" t="str">
            <v>BE</v>
          </cell>
          <cell r="D276">
            <v>1400</v>
          </cell>
        </row>
        <row r="277">
          <cell r="A277">
            <v>70106</v>
          </cell>
          <cell r="B277" t="str">
            <v>T/DUCK B/A FRAG       NZ 500ML</v>
          </cell>
          <cell r="C277" t="str">
            <v>BE</v>
          </cell>
          <cell r="D277">
            <v>0</v>
          </cell>
        </row>
        <row r="278">
          <cell r="A278">
            <v>70110</v>
          </cell>
          <cell r="B278" t="str">
            <v>T/DUCK POWDER FRESH     500 GM</v>
          </cell>
          <cell r="C278">
            <v>10</v>
          </cell>
          <cell r="D278">
            <v>75201</v>
          </cell>
        </row>
        <row r="279">
          <cell r="A279">
            <v>70190</v>
          </cell>
          <cell r="B279" t="str">
            <v>LIFEGUARD DISF CLEANER  500 ML</v>
          </cell>
          <cell r="C279">
            <v>10</v>
          </cell>
          <cell r="D279">
            <v>0</v>
          </cell>
        </row>
        <row r="280">
          <cell r="A280">
            <v>70330</v>
          </cell>
          <cell r="B280" t="str">
            <v>F/DUCK FLD/FLWRS  NZ PRI  50GM</v>
          </cell>
          <cell r="C280" t="str">
            <v>BD</v>
          </cell>
          <cell r="D280">
            <v>0</v>
          </cell>
        </row>
        <row r="281">
          <cell r="A281">
            <v>70340</v>
          </cell>
          <cell r="B281" t="str">
            <v>F/DUCK FLD/FLWRS  NZ REF 100GM</v>
          </cell>
          <cell r="C281" t="str">
            <v>BD</v>
          </cell>
          <cell r="D281">
            <v>0</v>
          </cell>
        </row>
        <row r="282">
          <cell r="A282">
            <v>70400</v>
          </cell>
          <cell r="B282" t="str">
            <v>FLUSH DUCK CITRUS REF   2X50GM</v>
          </cell>
          <cell r="C282">
            <v>10</v>
          </cell>
          <cell r="D282">
            <v>75201</v>
          </cell>
        </row>
        <row r="283">
          <cell r="A283">
            <v>70410</v>
          </cell>
          <cell r="B283" t="str">
            <v>F/DUCK ASSD POT/P PRI    50 GM</v>
          </cell>
          <cell r="C283">
            <v>30</v>
          </cell>
          <cell r="D283">
            <v>75201</v>
          </cell>
        </row>
        <row r="284">
          <cell r="A284">
            <v>70411</v>
          </cell>
          <cell r="B284" t="str">
            <v>F/DUCK ASSD POT/P    PRI  50GM</v>
          </cell>
          <cell r="C284" t="str">
            <v>BD</v>
          </cell>
          <cell r="D284">
            <v>0</v>
          </cell>
        </row>
        <row r="285">
          <cell r="A285">
            <v>70412</v>
          </cell>
          <cell r="B285" t="str">
            <v>F.DK AST POT PRM CB1     50 GM</v>
          </cell>
          <cell r="C285">
            <v>30</v>
          </cell>
          <cell r="D285">
            <v>75201</v>
          </cell>
        </row>
        <row r="286">
          <cell r="A286">
            <v>70413</v>
          </cell>
          <cell r="B286" t="str">
            <v>F/DK POT PRIM BNS 2      50 GM</v>
          </cell>
          <cell r="C286">
            <v>30</v>
          </cell>
          <cell r="D286">
            <v>0</v>
          </cell>
        </row>
        <row r="287">
          <cell r="A287">
            <v>70414</v>
          </cell>
          <cell r="B287" t="str">
            <v>F/DUCK ASSD P/POURRI PRINEW50G</v>
          </cell>
          <cell r="C287" t="str">
            <v>BC</v>
          </cell>
          <cell r="D287">
            <v>0</v>
          </cell>
        </row>
        <row r="288">
          <cell r="A288">
            <v>70420</v>
          </cell>
          <cell r="B288" t="str">
            <v>F/DUCK BLEACH        REF 100GM</v>
          </cell>
          <cell r="C288" t="str">
            <v>BD</v>
          </cell>
          <cell r="D288">
            <v>0</v>
          </cell>
        </row>
        <row r="289">
          <cell r="A289">
            <v>70421</v>
          </cell>
          <cell r="B289" t="str">
            <v>F/DUCK COUNTRY GDN PRIM    40G</v>
          </cell>
          <cell r="C289" t="str">
            <v>BC</v>
          </cell>
          <cell r="D289">
            <v>0</v>
          </cell>
        </row>
        <row r="290">
          <cell r="A290">
            <v>70422</v>
          </cell>
          <cell r="B290" t="str">
            <v>F/DUCK COUNTRY GDN REFL  2X40G</v>
          </cell>
          <cell r="C290" t="str">
            <v>BC</v>
          </cell>
          <cell r="D290">
            <v>0</v>
          </cell>
        </row>
        <row r="291">
          <cell r="A291">
            <v>70423</v>
          </cell>
          <cell r="B291" t="str">
            <v>F/DUCK FRESH FLOWERS PRIM  40G</v>
          </cell>
          <cell r="C291" t="str">
            <v>BC</v>
          </cell>
          <cell r="D291">
            <v>0</v>
          </cell>
        </row>
        <row r="292">
          <cell r="A292">
            <v>70424</v>
          </cell>
          <cell r="B292" t="str">
            <v>F/DUCK FRESH FLOWERS REF 2X40G</v>
          </cell>
          <cell r="C292" t="str">
            <v>BC</v>
          </cell>
          <cell r="D292">
            <v>0</v>
          </cell>
        </row>
        <row r="293">
          <cell r="A293">
            <v>70425</v>
          </cell>
          <cell r="B293" t="str">
            <v>F/DUCK WOODLAND PINE PRIM  40G</v>
          </cell>
          <cell r="C293" t="str">
            <v>BC</v>
          </cell>
          <cell r="D293">
            <v>0</v>
          </cell>
        </row>
        <row r="294">
          <cell r="A294">
            <v>70426</v>
          </cell>
          <cell r="B294" t="str">
            <v>F/DUCK WOODLAND PINE REF 2X40G</v>
          </cell>
          <cell r="C294" t="str">
            <v>BC</v>
          </cell>
          <cell r="D294">
            <v>0</v>
          </cell>
        </row>
        <row r="295">
          <cell r="A295">
            <v>70427</v>
          </cell>
          <cell r="B295" t="str">
            <v>FLUSH DUCK BLEACH DUCK PRI 40G</v>
          </cell>
          <cell r="C295" t="str">
            <v>BC</v>
          </cell>
          <cell r="D295">
            <v>0</v>
          </cell>
        </row>
        <row r="296">
          <cell r="A296">
            <v>70428</v>
          </cell>
          <cell r="B296" t="str">
            <v>FLUSH DUCK BLEACH STNRD NZ 40G</v>
          </cell>
          <cell r="C296" t="str">
            <v>BC</v>
          </cell>
          <cell r="D296">
            <v>0</v>
          </cell>
        </row>
        <row r="297">
          <cell r="A297">
            <v>70430</v>
          </cell>
          <cell r="B297" t="str">
            <v>FLUSH DUCK OCEAN PRI     50 GM</v>
          </cell>
          <cell r="C297">
            <v>10</v>
          </cell>
          <cell r="D297">
            <v>75201</v>
          </cell>
        </row>
        <row r="298">
          <cell r="A298">
            <v>70440</v>
          </cell>
          <cell r="B298" t="str">
            <v>F/DUCK BLUE PLUS     PRI  40GM</v>
          </cell>
          <cell r="C298" t="str">
            <v>BD</v>
          </cell>
          <cell r="D298">
            <v>0</v>
          </cell>
        </row>
        <row r="299">
          <cell r="A299">
            <v>70441</v>
          </cell>
          <cell r="B299" t="str">
            <v>BLUE PLUS PRIM BNS 2     40 GM</v>
          </cell>
          <cell r="C299">
            <v>10</v>
          </cell>
          <cell r="D299">
            <v>75201</v>
          </cell>
        </row>
        <row r="300">
          <cell r="A300">
            <v>70442</v>
          </cell>
          <cell r="B300" t="str">
            <v>F/DUCK BLUE PLUS PRI NEW  40GM</v>
          </cell>
          <cell r="C300" t="str">
            <v>BA</v>
          </cell>
          <cell r="D300">
            <v>0</v>
          </cell>
        </row>
        <row r="301">
          <cell r="A301">
            <v>70443</v>
          </cell>
          <cell r="B301" t="str">
            <v>F/DUCK BLUE PLUS PRI NEW  40GM</v>
          </cell>
          <cell r="C301" t="str">
            <v>BA</v>
          </cell>
          <cell r="D301">
            <v>0</v>
          </cell>
        </row>
        <row r="302">
          <cell r="A302">
            <v>70450</v>
          </cell>
          <cell r="B302" t="str">
            <v>FLUSH DUCK OCEAN REF    2X50GM</v>
          </cell>
          <cell r="C302">
            <v>10</v>
          </cell>
          <cell r="D302">
            <v>75201</v>
          </cell>
        </row>
        <row r="303">
          <cell r="A303">
            <v>70460</v>
          </cell>
          <cell r="B303" t="str">
            <v>F/DUCK ASSD POT/P    REF 100GM</v>
          </cell>
          <cell r="C303" t="str">
            <v>BD</v>
          </cell>
          <cell r="D303">
            <v>0</v>
          </cell>
        </row>
        <row r="304">
          <cell r="A304">
            <v>70461</v>
          </cell>
          <cell r="B304" t="str">
            <v>F/DK POT REF BNS 2      100 GM</v>
          </cell>
          <cell r="C304">
            <v>30</v>
          </cell>
          <cell r="D304">
            <v>0</v>
          </cell>
        </row>
        <row r="305">
          <cell r="A305">
            <v>70462</v>
          </cell>
          <cell r="B305" t="str">
            <v>F/DUCK ASSD POT/P    REF 100GM</v>
          </cell>
          <cell r="C305" t="str">
            <v>BC</v>
          </cell>
          <cell r="D305">
            <v>10250</v>
          </cell>
        </row>
        <row r="306">
          <cell r="A306">
            <v>70470</v>
          </cell>
          <cell r="B306" t="str">
            <v>F/DUCK ASSD STD      REF 100GM</v>
          </cell>
          <cell r="C306" t="str">
            <v>BD</v>
          </cell>
          <cell r="D306">
            <v>0</v>
          </cell>
        </row>
        <row r="307">
          <cell r="A307">
            <v>70471</v>
          </cell>
          <cell r="B307" t="str">
            <v>F/DK STD REF BNS 2      100 GM</v>
          </cell>
          <cell r="C307">
            <v>30</v>
          </cell>
          <cell r="D307">
            <v>0</v>
          </cell>
        </row>
        <row r="308">
          <cell r="A308">
            <v>70472</v>
          </cell>
          <cell r="B308" t="str">
            <v>F/DUCK ASSD STD   PB REF 100GM</v>
          </cell>
          <cell r="C308" t="str">
            <v>BD</v>
          </cell>
          <cell r="D308">
            <v>0</v>
          </cell>
        </row>
        <row r="309">
          <cell r="A309">
            <v>70473</v>
          </cell>
          <cell r="B309" t="str">
            <v>F/DUCK ASSD STD REF NEW  100GM</v>
          </cell>
          <cell r="C309" t="str">
            <v>BC</v>
          </cell>
          <cell r="D309">
            <v>10250</v>
          </cell>
        </row>
        <row r="310">
          <cell r="A310">
            <v>70480</v>
          </cell>
          <cell r="B310" t="str">
            <v>F/DUCK BLUE PLUS     REF  80GM</v>
          </cell>
          <cell r="C310" t="str">
            <v>BA</v>
          </cell>
          <cell r="D310">
            <v>0</v>
          </cell>
        </row>
        <row r="311">
          <cell r="A311">
            <v>70481</v>
          </cell>
          <cell r="B311" t="str">
            <v>BLUE PLUS REF BNS 2      80 GM</v>
          </cell>
          <cell r="C311">
            <v>10</v>
          </cell>
          <cell r="D311">
            <v>75201</v>
          </cell>
        </row>
        <row r="312">
          <cell r="A312">
            <v>70482</v>
          </cell>
          <cell r="B312" t="str">
            <v>F/DUCK BLUE PLUS NEW REF  80GM</v>
          </cell>
          <cell r="C312" t="str">
            <v>BA</v>
          </cell>
          <cell r="D312">
            <v>0</v>
          </cell>
        </row>
        <row r="313">
          <cell r="A313">
            <v>70485</v>
          </cell>
          <cell r="B313" t="str">
            <v>F/DUCK BLUE PLUS JUMBLE   BULK</v>
          </cell>
          <cell r="C313" t="str">
            <v>BA</v>
          </cell>
          <cell r="D313">
            <v>0</v>
          </cell>
        </row>
        <row r="314">
          <cell r="A314">
            <v>70490</v>
          </cell>
          <cell r="B314" t="str">
            <v>F/DUCK ASSD STD PRIM     50 GM</v>
          </cell>
          <cell r="C314">
            <v>30</v>
          </cell>
          <cell r="D314">
            <v>75201</v>
          </cell>
        </row>
        <row r="315">
          <cell r="A315">
            <v>70491</v>
          </cell>
          <cell r="B315" t="str">
            <v>F/DUCK ASSD STD      PRI  50GM</v>
          </cell>
          <cell r="C315" t="str">
            <v>BD</v>
          </cell>
          <cell r="D315">
            <v>0</v>
          </cell>
        </row>
        <row r="316">
          <cell r="A316">
            <v>70492</v>
          </cell>
          <cell r="B316" t="str">
            <v>F.DK AST STD PRM CB1     50 GM</v>
          </cell>
          <cell r="C316">
            <v>30</v>
          </cell>
          <cell r="D316">
            <v>75201</v>
          </cell>
        </row>
        <row r="317">
          <cell r="A317">
            <v>70493</v>
          </cell>
          <cell r="B317" t="str">
            <v>FLUSH DUCK POT/P BP1</v>
          </cell>
          <cell r="C317">
            <v>30</v>
          </cell>
          <cell r="D317">
            <v>75201</v>
          </cell>
        </row>
        <row r="318">
          <cell r="A318">
            <v>70494</v>
          </cell>
          <cell r="B318" t="str">
            <v>FLUSH DUCK STD BP1</v>
          </cell>
          <cell r="C318">
            <v>30</v>
          </cell>
          <cell r="D318">
            <v>75201</v>
          </cell>
        </row>
        <row r="319">
          <cell r="A319">
            <v>70495</v>
          </cell>
          <cell r="B319" t="str">
            <v>F/DK STD PRIM BNS 2      50 GM</v>
          </cell>
          <cell r="C319">
            <v>30</v>
          </cell>
          <cell r="D319">
            <v>0</v>
          </cell>
        </row>
        <row r="320">
          <cell r="A320">
            <v>70496</v>
          </cell>
          <cell r="B320" t="str">
            <v>F/DUCK ASSD STD  PRI NEW  50GM</v>
          </cell>
          <cell r="C320" t="str">
            <v>BC</v>
          </cell>
          <cell r="D320">
            <v>0</v>
          </cell>
        </row>
        <row r="321">
          <cell r="A321">
            <v>70498</v>
          </cell>
          <cell r="B321" t="str">
            <v>F/DUCK ASSD STD   PB PRI  50GM</v>
          </cell>
          <cell r="C321" t="str">
            <v>BD</v>
          </cell>
          <cell r="D321">
            <v>0</v>
          </cell>
        </row>
        <row r="322">
          <cell r="A322">
            <v>70500</v>
          </cell>
          <cell r="B322" t="str">
            <v>DUCK BLOCKS BLUEY         50GM</v>
          </cell>
          <cell r="C322" t="str">
            <v>BB</v>
          </cell>
          <cell r="D322">
            <v>0</v>
          </cell>
        </row>
        <row r="323">
          <cell r="A323">
            <v>70501</v>
          </cell>
          <cell r="B323" t="str">
            <v>DUCK BLOCKS BLUEY    NEW  50GM</v>
          </cell>
          <cell r="C323" t="str">
            <v>BB</v>
          </cell>
          <cell r="D323">
            <v>75201</v>
          </cell>
        </row>
        <row r="324">
          <cell r="A324">
            <v>70502</v>
          </cell>
          <cell r="B324" t="str">
            <v>F/DUCK BLEACH BOGO         PRI</v>
          </cell>
          <cell r="C324" t="str">
            <v>BD</v>
          </cell>
          <cell r="D324">
            <v>0</v>
          </cell>
        </row>
        <row r="325">
          <cell r="A325">
            <v>70510</v>
          </cell>
          <cell r="B325" t="str">
            <v>DUCK BLOCKS              100GM</v>
          </cell>
          <cell r="C325" t="str">
            <v>BB</v>
          </cell>
          <cell r="D325">
            <v>0</v>
          </cell>
        </row>
        <row r="326">
          <cell r="A326">
            <v>70511</v>
          </cell>
          <cell r="B326" t="str">
            <v>F/DUCK BLEACH        PRI  50GM</v>
          </cell>
          <cell r="C326" t="str">
            <v>BD</v>
          </cell>
          <cell r="D326">
            <v>0</v>
          </cell>
        </row>
        <row r="327">
          <cell r="A327">
            <v>70512</v>
          </cell>
          <cell r="B327" t="str">
            <v>F/DUCK BLEACH ALPINE PRI  50GM</v>
          </cell>
          <cell r="C327" t="str">
            <v>BC</v>
          </cell>
          <cell r="D327">
            <v>0</v>
          </cell>
        </row>
        <row r="328">
          <cell r="A328">
            <v>70513</v>
          </cell>
          <cell r="B328" t="str">
            <v>DUCK BLUEY TWIN      NEW 100GM</v>
          </cell>
          <cell r="C328" t="str">
            <v>BB</v>
          </cell>
          <cell r="D328">
            <v>75201</v>
          </cell>
        </row>
        <row r="329">
          <cell r="A329">
            <v>70514</v>
          </cell>
          <cell r="B329" t="str">
            <v>F/DUCK BLCH FRAGRANCE REF 80GM</v>
          </cell>
          <cell r="C329" t="str">
            <v>BC</v>
          </cell>
          <cell r="D329">
            <v>0</v>
          </cell>
        </row>
        <row r="330">
          <cell r="A330">
            <v>70515</v>
          </cell>
          <cell r="B330" t="str">
            <v>JEYES BLOO            NZ  35GM</v>
          </cell>
          <cell r="C330" t="str">
            <v>BB</v>
          </cell>
          <cell r="D330">
            <v>88700</v>
          </cell>
        </row>
        <row r="331">
          <cell r="A331">
            <v>70516</v>
          </cell>
          <cell r="B331" t="str">
            <v>JEYES BLOO GREEN      NZ  35GM</v>
          </cell>
          <cell r="C331" t="str">
            <v>BB</v>
          </cell>
          <cell r="D331">
            <v>88700</v>
          </cell>
        </row>
        <row r="332">
          <cell r="A332">
            <v>70517</v>
          </cell>
          <cell r="B332" t="str">
            <v>JEYES BLOO 2000       NZ 110GM</v>
          </cell>
          <cell r="C332" t="str">
            <v>BB</v>
          </cell>
          <cell r="D332">
            <v>88700</v>
          </cell>
        </row>
        <row r="333">
          <cell r="A333">
            <v>70518</v>
          </cell>
          <cell r="B333" t="str">
            <v>JEYES BLOO SPRING FRESH</v>
          </cell>
          <cell r="C333" t="str">
            <v>BB</v>
          </cell>
          <cell r="D333">
            <v>44910</v>
          </cell>
        </row>
        <row r="334">
          <cell r="A334">
            <v>70519</v>
          </cell>
          <cell r="B334" t="str">
            <v>JEYES BLOO 2000 TWIN PCK  PROM</v>
          </cell>
          <cell r="C334" t="str">
            <v>DF</v>
          </cell>
          <cell r="D334">
            <v>0</v>
          </cell>
        </row>
        <row r="335">
          <cell r="A335">
            <v>70520</v>
          </cell>
          <cell r="B335" t="str">
            <v>M/DUCK ALL/PURP TRIGGER  750ML</v>
          </cell>
          <cell r="C335" t="str">
            <v>DF</v>
          </cell>
          <cell r="D335">
            <v>0</v>
          </cell>
        </row>
        <row r="336">
          <cell r="A336">
            <v>70530</v>
          </cell>
          <cell r="B336" t="str">
            <v>M/DUCK ALL/PURP      REF 750ML</v>
          </cell>
          <cell r="C336" t="str">
            <v>DF</v>
          </cell>
          <cell r="D336">
            <v>0</v>
          </cell>
        </row>
        <row r="337">
          <cell r="A337">
            <v>70550</v>
          </cell>
          <cell r="B337" t="str">
            <v>F/DUCK NATURES COL   PRI  50GM</v>
          </cell>
          <cell r="C337" t="str">
            <v>BC</v>
          </cell>
          <cell r="D337">
            <v>0</v>
          </cell>
        </row>
        <row r="338">
          <cell r="A338">
            <v>70551</v>
          </cell>
          <cell r="B338" t="str">
            <v>F/DUCK NAT COL   NEW PRI  50GM</v>
          </cell>
          <cell r="C338" t="str">
            <v>BC</v>
          </cell>
          <cell r="D338">
            <v>0</v>
          </cell>
        </row>
        <row r="339">
          <cell r="A339">
            <v>70560</v>
          </cell>
          <cell r="B339" t="str">
            <v>F/DUCK NATURES COL   REF 100GM</v>
          </cell>
          <cell r="C339" t="str">
            <v>BC</v>
          </cell>
          <cell r="D339">
            <v>0</v>
          </cell>
        </row>
        <row r="340">
          <cell r="A340">
            <v>70561</v>
          </cell>
          <cell r="B340" t="str">
            <v>F/DUCK NAT COLL  NEW REF 100GM</v>
          </cell>
          <cell r="C340" t="str">
            <v>BC</v>
          </cell>
          <cell r="D340">
            <v>10250</v>
          </cell>
        </row>
        <row r="341">
          <cell r="A341">
            <v>70570</v>
          </cell>
          <cell r="B341" t="str">
            <v>DUCK STAND</v>
          </cell>
          <cell r="C341" t="str">
            <v>BC</v>
          </cell>
          <cell r="D341">
            <v>0</v>
          </cell>
        </row>
        <row r="342">
          <cell r="A342">
            <v>70580</v>
          </cell>
          <cell r="B342" t="str">
            <v>F/DUCK PEACH      NZ PRI  50GM</v>
          </cell>
          <cell r="C342" t="str">
            <v>BD</v>
          </cell>
          <cell r="D342">
            <v>0</v>
          </cell>
        </row>
        <row r="343">
          <cell r="A343">
            <v>70585</v>
          </cell>
          <cell r="B343" t="str">
            <v>F/DUCK PEACH BLOSSOM      BULK</v>
          </cell>
          <cell r="C343" t="str">
            <v>BD</v>
          </cell>
          <cell r="D343">
            <v>0</v>
          </cell>
        </row>
        <row r="344">
          <cell r="A344">
            <v>70590</v>
          </cell>
          <cell r="B344" t="str">
            <v>F/DUCK PEACH      NZ REF 100GM</v>
          </cell>
          <cell r="C344" t="str">
            <v>BD</v>
          </cell>
          <cell r="D344">
            <v>0</v>
          </cell>
        </row>
        <row r="345">
          <cell r="A345">
            <v>70600</v>
          </cell>
          <cell r="B345" t="str">
            <v>F/DK OCEAN THAI PRIM     50 GM</v>
          </cell>
          <cell r="C345">
            <v>30</v>
          </cell>
          <cell r="D345">
            <v>0</v>
          </cell>
        </row>
        <row r="346">
          <cell r="A346">
            <v>70610</v>
          </cell>
          <cell r="B346" t="str">
            <v>F/DK C/GDN THAI PRIM     50 GM</v>
          </cell>
          <cell r="C346">
            <v>30</v>
          </cell>
          <cell r="D346">
            <v>0</v>
          </cell>
        </row>
        <row r="347">
          <cell r="A347">
            <v>70620</v>
          </cell>
          <cell r="B347" t="str">
            <v>F/DK OCEAN THAI REF     2x50GM</v>
          </cell>
          <cell r="C347">
            <v>30</v>
          </cell>
          <cell r="D347">
            <v>0</v>
          </cell>
        </row>
        <row r="348">
          <cell r="A348">
            <v>70630</v>
          </cell>
          <cell r="B348" t="str">
            <v>F/DK C/GDN THAI REF     2x50GM</v>
          </cell>
          <cell r="C348">
            <v>30</v>
          </cell>
          <cell r="D348">
            <v>0</v>
          </cell>
        </row>
        <row r="349">
          <cell r="A349">
            <v>70635</v>
          </cell>
          <cell r="B349" t="str">
            <v>F/DUCK BLCH FRESH NZ REF 100GM</v>
          </cell>
          <cell r="C349" t="str">
            <v>BD</v>
          </cell>
          <cell r="D349">
            <v>0</v>
          </cell>
        </row>
        <row r="350">
          <cell r="A350">
            <v>70637</v>
          </cell>
          <cell r="B350" t="str">
            <v>F/DUCK BLCH FRESH NZ PRI  50GM</v>
          </cell>
          <cell r="C350" t="str">
            <v>BD</v>
          </cell>
          <cell r="D350">
            <v>0</v>
          </cell>
        </row>
        <row r="351">
          <cell r="A351">
            <v>70640</v>
          </cell>
          <cell r="B351" t="str">
            <v>F/DUCK OCEAN      NZ PRI  50GM</v>
          </cell>
          <cell r="C351" t="str">
            <v>BD</v>
          </cell>
          <cell r="D351">
            <v>0</v>
          </cell>
        </row>
        <row r="352">
          <cell r="A352">
            <v>70650</v>
          </cell>
          <cell r="B352" t="str">
            <v>F/DUCK OCEAN      NZ REF 100GM</v>
          </cell>
          <cell r="C352" t="str">
            <v>BD</v>
          </cell>
          <cell r="D352">
            <v>0</v>
          </cell>
        </row>
        <row r="353">
          <cell r="A353">
            <v>70660</v>
          </cell>
          <cell r="B353" t="str">
            <v>F/DUCK C/GDN      NZ PRI  50GM</v>
          </cell>
          <cell r="C353" t="str">
            <v>BD</v>
          </cell>
          <cell r="D353">
            <v>0</v>
          </cell>
        </row>
        <row r="354">
          <cell r="A354">
            <v>70670</v>
          </cell>
          <cell r="B354" t="str">
            <v>F/DUCK C/GDN      NZ REF 100GM</v>
          </cell>
          <cell r="C354" t="str">
            <v>BD</v>
          </cell>
          <cell r="D354">
            <v>0</v>
          </cell>
        </row>
        <row r="355">
          <cell r="A355">
            <v>70680</v>
          </cell>
          <cell r="B355" t="str">
            <v>F/DUCK WILD/BOUQ  NZ PRI  50GM</v>
          </cell>
          <cell r="C355" t="str">
            <v>BD</v>
          </cell>
          <cell r="D355">
            <v>0</v>
          </cell>
        </row>
        <row r="356">
          <cell r="A356">
            <v>70682</v>
          </cell>
          <cell r="B356" t="str">
            <v>BLEACH ALPINE FRESH REF 2X50GM</v>
          </cell>
          <cell r="C356" t="str">
            <v>BD</v>
          </cell>
          <cell r="D356">
            <v>0</v>
          </cell>
        </row>
        <row r="357">
          <cell r="A357">
            <v>70683</v>
          </cell>
          <cell r="B357" t="str">
            <v>DUCK LIQ/BOWL PINE FRESH   PRI</v>
          </cell>
          <cell r="C357" t="str">
            <v>BF</v>
          </cell>
          <cell r="D357">
            <v>75201</v>
          </cell>
        </row>
        <row r="358">
          <cell r="A358">
            <v>70684</v>
          </cell>
          <cell r="B358" t="str">
            <v>DUCK LIQ/BOWL OUTDOOR FRSH PRI</v>
          </cell>
          <cell r="C358" t="str">
            <v>BF</v>
          </cell>
          <cell r="D358">
            <v>75201</v>
          </cell>
        </row>
        <row r="359">
          <cell r="A359">
            <v>70685</v>
          </cell>
          <cell r="B359" t="str">
            <v>DUCK LIQ/BOWL CITRUS FRESH PRI</v>
          </cell>
          <cell r="C359" t="str">
            <v>FB</v>
          </cell>
          <cell r="D359">
            <v>75201</v>
          </cell>
        </row>
        <row r="360">
          <cell r="A360">
            <v>70686</v>
          </cell>
          <cell r="B360" t="str">
            <v>DUCK LIQ/BOWL PINE FRESH   REF</v>
          </cell>
          <cell r="C360" t="str">
            <v>BF</v>
          </cell>
          <cell r="D360">
            <v>75201</v>
          </cell>
        </row>
        <row r="361">
          <cell r="A361">
            <v>70687</v>
          </cell>
          <cell r="B361" t="str">
            <v>DUCK LIQ/BOWL OUTDOOR FRSH REF</v>
          </cell>
          <cell r="C361" t="str">
            <v>BF</v>
          </cell>
          <cell r="D361">
            <v>75201</v>
          </cell>
        </row>
        <row r="362">
          <cell r="A362">
            <v>70688</v>
          </cell>
          <cell r="B362" t="str">
            <v>DUCK LIQ/BOWL CITRUS FRESH REF</v>
          </cell>
          <cell r="C362" t="str">
            <v>BF</v>
          </cell>
          <cell r="D362">
            <v>75201</v>
          </cell>
        </row>
        <row r="363">
          <cell r="A363">
            <v>70689</v>
          </cell>
          <cell r="B363" t="str">
            <v>DUCK LIQ/BOWL FRSH PINE FR PRI</v>
          </cell>
          <cell r="C363" t="str">
            <v>BD</v>
          </cell>
          <cell r="D363">
            <v>75201</v>
          </cell>
        </row>
        <row r="364">
          <cell r="A364">
            <v>70690</v>
          </cell>
          <cell r="B364" t="str">
            <v>F/DUCK WILD/BOUQ  NZ REF 100GM</v>
          </cell>
          <cell r="C364" t="str">
            <v>BD</v>
          </cell>
          <cell r="D364">
            <v>0</v>
          </cell>
        </row>
        <row r="365">
          <cell r="A365">
            <v>70691</v>
          </cell>
          <cell r="B365" t="str">
            <v>F/DUCK ASSD POT/P REF 100GM</v>
          </cell>
          <cell r="C365" t="str">
            <v>BC</v>
          </cell>
          <cell r="D365">
            <v>0</v>
          </cell>
        </row>
        <row r="366">
          <cell r="A366">
            <v>70692</v>
          </cell>
          <cell r="B366" t="str">
            <v>F/DUCK ASSD STD REF 100GM</v>
          </cell>
          <cell r="C366" t="str">
            <v>BC</v>
          </cell>
          <cell r="D366">
            <v>0</v>
          </cell>
        </row>
        <row r="367">
          <cell r="A367">
            <v>70693</v>
          </cell>
          <cell r="B367" t="str">
            <v>F/DUCK ASSD NAT COLL REF 100GM</v>
          </cell>
          <cell r="C367" t="str">
            <v>BC</v>
          </cell>
          <cell r="D367">
            <v>0</v>
          </cell>
        </row>
        <row r="368">
          <cell r="A368">
            <v>70694</v>
          </cell>
          <cell r="B368" t="str">
            <v>F/DUCK FRESH FLOWERS PRI  50GM</v>
          </cell>
          <cell r="C368" t="str">
            <v>BC</v>
          </cell>
          <cell r="D368">
            <v>0</v>
          </cell>
        </row>
        <row r="369">
          <cell r="A369">
            <v>70695</v>
          </cell>
          <cell r="B369" t="str">
            <v>F/DUCK BLEACH (NZ)    PRI 50GM</v>
          </cell>
          <cell r="C369" t="str">
            <v>BC</v>
          </cell>
          <cell r="D369">
            <v>0</v>
          </cell>
        </row>
        <row r="370">
          <cell r="A370">
            <v>70696</v>
          </cell>
          <cell r="B370" t="str">
            <v>F/DUCK BLEACH STD NZ REF  80GM</v>
          </cell>
          <cell r="C370" t="str">
            <v>BC</v>
          </cell>
          <cell r="D370">
            <v>0</v>
          </cell>
        </row>
        <row r="371">
          <cell r="A371">
            <v>70700</v>
          </cell>
          <cell r="B371" t="str">
            <v>F/DUCK CITRUS     NZ REF 100GM</v>
          </cell>
          <cell r="C371" t="str">
            <v>BD</v>
          </cell>
          <cell r="D371">
            <v>0</v>
          </cell>
        </row>
        <row r="372">
          <cell r="A372">
            <v>70701</v>
          </cell>
          <cell r="B372" t="str">
            <v>DUCK LIQ/BOWL LAVENDER PRI 50G</v>
          </cell>
          <cell r="C372" t="str">
            <v>BF</v>
          </cell>
          <cell r="D372">
            <v>0</v>
          </cell>
        </row>
        <row r="373">
          <cell r="A373">
            <v>70702</v>
          </cell>
          <cell r="B373" t="str">
            <v>DUCK LIQ/BOWL LAVENDER REF 50G</v>
          </cell>
          <cell r="C373" t="str">
            <v>BF</v>
          </cell>
          <cell r="D373">
            <v>0</v>
          </cell>
        </row>
        <row r="374">
          <cell r="A374">
            <v>70703</v>
          </cell>
          <cell r="B374" t="str">
            <v>TO BE REUSED</v>
          </cell>
          <cell r="C374" t="str">
            <v>P9</v>
          </cell>
          <cell r="D374">
            <v>0</v>
          </cell>
        </row>
        <row r="375">
          <cell r="A375">
            <v>70704</v>
          </cell>
          <cell r="B375" t="str">
            <v>TO BE REUSED</v>
          </cell>
          <cell r="C375" t="str">
            <v>P9</v>
          </cell>
          <cell r="D375">
            <v>0</v>
          </cell>
        </row>
        <row r="376">
          <cell r="A376">
            <v>70705</v>
          </cell>
          <cell r="B376" t="str">
            <v>TO BE REUSED</v>
          </cell>
          <cell r="C376" t="str">
            <v>P9</v>
          </cell>
          <cell r="D376">
            <v>0</v>
          </cell>
        </row>
        <row r="377">
          <cell r="A377">
            <v>70706</v>
          </cell>
          <cell r="B377" t="str">
            <v>TO BE REUSED</v>
          </cell>
          <cell r="C377" t="str">
            <v>P9</v>
          </cell>
          <cell r="D377">
            <v>0</v>
          </cell>
        </row>
        <row r="378">
          <cell r="A378">
            <v>70710</v>
          </cell>
          <cell r="B378" t="str">
            <v>F/DUCK CITRUS     NZ PRI  50GM</v>
          </cell>
          <cell r="C378" t="str">
            <v>BD</v>
          </cell>
          <cell r="D378">
            <v>0</v>
          </cell>
        </row>
        <row r="379">
          <cell r="A379">
            <v>70720</v>
          </cell>
          <cell r="B379" t="str">
            <v>F/DUCK C/BREEZE       NZ  BULK</v>
          </cell>
          <cell r="C379" t="str">
            <v>BD</v>
          </cell>
          <cell r="D379">
            <v>0</v>
          </cell>
        </row>
        <row r="380">
          <cell r="A380">
            <v>70730</v>
          </cell>
          <cell r="B380" t="str">
            <v>F/DUCK W/BOUTIQUE     NZ  BULK</v>
          </cell>
          <cell r="C380" t="str">
            <v>BD</v>
          </cell>
          <cell r="D380">
            <v>0</v>
          </cell>
        </row>
        <row r="381">
          <cell r="A381">
            <v>70731</v>
          </cell>
          <cell r="B381" t="str">
            <v>F/DUCK BLEACH FRESH  PRI  BULK</v>
          </cell>
          <cell r="C381" t="str">
            <v>BD</v>
          </cell>
          <cell r="D381">
            <v>1400</v>
          </cell>
        </row>
        <row r="382">
          <cell r="A382">
            <v>70733</v>
          </cell>
          <cell r="B382" t="str">
            <v>F/DUCK BLEACH S/A    PRI  BULK</v>
          </cell>
          <cell r="C382" t="str">
            <v>BD</v>
          </cell>
          <cell r="D382">
            <v>0</v>
          </cell>
        </row>
        <row r="383">
          <cell r="A383">
            <v>70734</v>
          </cell>
          <cell r="B383" t="str">
            <v>DUCK LIQ/BOWL PREPACK 2VARIANT</v>
          </cell>
          <cell r="C383" t="str">
            <v>BF</v>
          </cell>
          <cell r="D383">
            <v>81904</v>
          </cell>
        </row>
        <row r="384">
          <cell r="A384">
            <v>70735</v>
          </cell>
          <cell r="B384" t="str">
            <v>DUCK LIQ/BOWL PREPACK 3VARIANT</v>
          </cell>
          <cell r="C384" t="str">
            <v>BF</v>
          </cell>
          <cell r="D384">
            <v>81904</v>
          </cell>
        </row>
        <row r="385">
          <cell r="A385">
            <v>70736</v>
          </cell>
          <cell r="B385" t="str">
            <v>DUCK LIQ/BOWL PREPACK 3VARIANT</v>
          </cell>
          <cell r="C385" t="str">
            <v>BF</v>
          </cell>
          <cell r="D385">
            <v>81904</v>
          </cell>
        </row>
        <row r="386">
          <cell r="A386">
            <v>70738</v>
          </cell>
          <cell r="B386" t="str">
            <v>SCENT DUCK P/P BONUS PK  100GM</v>
          </cell>
          <cell r="C386" t="str">
            <v>BD</v>
          </cell>
          <cell r="D386">
            <v>0</v>
          </cell>
        </row>
        <row r="387">
          <cell r="A387">
            <v>70740</v>
          </cell>
          <cell r="B387" t="str">
            <v>SCENT DUCK SPRING FRESH   50GM</v>
          </cell>
          <cell r="C387" t="str">
            <v>BD</v>
          </cell>
          <cell r="D387">
            <v>0</v>
          </cell>
        </row>
        <row r="388">
          <cell r="A388">
            <v>70741</v>
          </cell>
          <cell r="B388" t="str">
            <v>SCENT DUCK S/FRESH TWIN  PROMO</v>
          </cell>
          <cell r="C388" t="str">
            <v>BD</v>
          </cell>
          <cell r="D388">
            <v>0</v>
          </cell>
        </row>
        <row r="389">
          <cell r="A389">
            <v>70742</v>
          </cell>
          <cell r="B389" t="str">
            <v>SCENT DUCK SPRING FRESH   50GM</v>
          </cell>
          <cell r="C389" t="str">
            <v>BD</v>
          </cell>
          <cell r="D389">
            <v>0</v>
          </cell>
        </row>
        <row r="390">
          <cell r="A390">
            <v>70744</v>
          </cell>
          <cell r="B390" t="str">
            <v>SCENT DUCK P/POURRI TWIN  PROM</v>
          </cell>
          <cell r="C390" t="str">
            <v>BD</v>
          </cell>
          <cell r="D390">
            <v>0</v>
          </cell>
        </row>
        <row r="391">
          <cell r="A391">
            <v>70745</v>
          </cell>
          <cell r="B391" t="str">
            <v>SCENT DUCK POTPOURRI      50GM</v>
          </cell>
          <cell r="C391" t="str">
            <v>BD</v>
          </cell>
          <cell r="D391">
            <v>0</v>
          </cell>
        </row>
        <row r="392">
          <cell r="A392">
            <v>70746</v>
          </cell>
          <cell r="B392" t="str">
            <v>F/DUCK FIELD OF FLOWERS   BULK</v>
          </cell>
          <cell r="C392" t="str">
            <v>BD</v>
          </cell>
          <cell r="D392">
            <v>0</v>
          </cell>
        </row>
        <row r="393">
          <cell r="A393">
            <v>70747</v>
          </cell>
          <cell r="B393" t="str">
            <v>SCENT DUCK POTPOURRI      50GM</v>
          </cell>
          <cell r="C393" t="str">
            <v>BD</v>
          </cell>
          <cell r="D393">
            <v>0</v>
          </cell>
        </row>
        <row r="394">
          <cell r="A394">
            <v>70750</v>
          </cell>
          <cell r="B394" t="str">
            <v>SCENT DUCK NON COLOURING  50GM</v>
          </cell>
          <cell r="C394" t="str">
            <v>BD</v>
          </cell>
          <cell r="D394">
            <v>0</v>
          </cell>
        </row>
        <row r="395">
          <cell r="A395">
            <v>70751</v>
          </cell>
          <cell r="B395" t="str">
            <v>SCENT DUCK BLEACH BLOCK   50GM</v>
          </cell>
          <cell r="C395" t="str">
            <v>BD</v>
          </cell>
          <cell r="D395">
            <v>0</v>
          </cell>
        </row>
        <row r="396">
          <cell r="A396">
            <v>70752</v>
          </cell>
          <cell r="B396" t="str">
            <v>DUCK PEZ BLUE BLOCK NZ  PRI50G</v>
          </cell>
          <cell r="C396" t="str">
            <v>BD</v>
          </cell>
          <cell r="D396">
            <v>0</v>
          </cell>
        </row>
        <row r="397">
          <cell r="A397">
            <v>70753</v>
          </cell>
          <cell r="B397" t="str">
            <v>DUCK PEZ BLUE BLOCK NZ  REF50G</v>
          </cell>
          <cell r="C397" t="str">
            <v>BD</v>
          </cell>
          <cell r="D397">
            <v>0</v>
          </cell>
        </row>
        <row r="398">
          <cell r="A398">
            <v>70755</v>
          </cell>
          <cell r="B398" t="str">
            <v>DUCK PEZ BLUE/FRAG  NZ  REF50G</v>
          </cell>
          <cell r="C398" t="str">
            <v>BD</v>
          </cell>
          <cell r="D398">
            <v>0</v>
          </cell>
        </row>
        <row r="399">
          <cell r="A399">
            <v>70756</v>
          </cell>
          <cell r="B399" t="str">
            <v>DUCK PEZ BLUE/FRAG  NZ  PRI50G</v>
          </cell>
          <cell r="C399" t="str">
            <v>BD</v>
          </cell>
          <cell r="D399">
            <v>0</v>
          </cell>
        </row>
        <row r="400">
          <cell r="A400">
            <v>70757</v>
          </cell>
          <cell r="B400" t="str">
            <v>BATHROOM DUCK TRIGGER 750ML</v>
          </cell>
          <cell r="C400" t="str">
            <v>BD</v>
          </cell>
          <cell r="D400">
            <v>0</v>
          </cell>
        </row>
        <row r="401">
          <cell r="A401">
            <v>70758</v>
          </cell>
          <cell r="B401" t="str">
            <v>BATHROOM DUCK REFILL 750ML</v>
          </cell>
          <cell r="C401" t="str">
            <v>BD</v>
          </cell>
          <cell r="D401">
            <v>0</v>
          </cell>
        </row>
        <row r="402">
          <cell r="A402">
            <v>70760</v>
          </cell>
          <cell r="B402" t="str">
            <v>DUCK DISINF POTPOURRI      1LT</v>
          </cell>
          <cell r="C402" t="str">
            <v>DF</v>
          </cell>
          <cell r="D402">
            <v>0</v>
          </cell>
        </row>
        <row r="403">
          <cell r="A403">
            <v>70761</v>
          </cell>
          <cell r="B403" t="str">
            <v>DUCK DISINF P/POURRI NEW   1LT</v>
          </cell>
          <cell r="C403" t="str">
            <v>DF</v>
          </cell>
          <cell r="D403">
            <v>0</v>
          </cell>
        </row>
        <row r="404">
          <cell r="A404">
            <v>70770</v>
          </cell>
          <cell r="B404" t="str">
            <v>DUCK DISINF W/PINE         1LT</v>
          </cell>
          <cell r="C404" t="str">
            <v>DF</v>
          </cell>
          <cell r="D404">
            <v>0</v>
          </cell>
        </row>
        <row r="405">
          <cell r="A405">
            <v>70771</v>
          </cell>
          <cell r="B405" t="str">
            <v>DUCK DISINF W/PINE   NEW   1LT</v>
          </cell>
          <cell r="C405" t="str">
            <v>DF</v>
          </cell>
          <cell r="D405">
            <v>0</v>
          </cell>
        </row>
        <row r="406">
          <cell r="A406">
            <v>70775</v>
          </cell>
          <cell r="B406" t="str">
            <v>DUCK DISINF SAMPLE P/P   175ML</v>
          </cell>
          <cell r="C406" t="str">
            <v>DF</v>
          </cell>
          <cell r="D406">
            <v>0</v>
          </cell>
        </row>
        <row r="407">
          <cell r="A407">
            <v>70780</v>
          </cell>
          <cell r="B407" t="str">
            <v>DUCK DISINF O/BREEZE     750ML</v>
          </cell>
          <cell r="C407" t="str">
            <v>DF</v>
          </cell>
          <cell r="D407">
            <v>0</v>
          </cell>
        </row>
        <row r="408">
          <cell r="A408">
            <v>70955</v>
          </cell>
          <cell r="B408" t="str">
            <v>Rocket L/Mist Nat/Spring 9g</v>
          </cell>
          <cell r="C408" t="str">
            <v>P0</v>
          </cell>
          <cell r="D408">
            <v>38034</v>
          </cell>
        </row>
        <row r="409">
          <cell r="A409">
            <v>71100</v>
          </cell>
          <cell r="B409" t="str">
            <v>T/DUCK LIQ POTPOURRI     500ML</v>
          </cell>
          <cell r="C409" t="str">
            <v>BE</v>
          </cell>
          <cell r="D409">
            <v>0</v>
          </cell>
        </row>
        <row r="410">
          <cell r="A410">
            <v>71101</v>
          </cell>
          <cell r="B410" t="str">
            <v>T/DUCK LIQ POTPOURRI     500ML</v>
          </cell>
          <cell r="C410" t="str">
            <v>BE</v>
          </cell>
          <cell r="D410">
            <v>0</v>
          </cell>
        </row>
        <row r="411">
          <cell r="A411">
            <v>71105</v>
          </cell>
          <cell r="B411" t="str">
            <v>JEYES DISF WILD PEAR/HAW 500ML</v>
          </cell>
          <cell r="C411" t="str">
            <v>FB</v>
          </cell>
          <cell r="D411">
            <v>88007</v>
          </cell>
        </row>
        <row r="412">
          <cell r="A412">
            <v>71108</v>
          </cell>
          <cell r="B412" t="str">
            <v>JEYES DISINF FRSTPINE NZ 500ML</v>
          </cell>
          <cell r="C412">
            <v>37</v>
          </cell>
          <cell r="D412">
            <v>0</v>
          </cell>
        </row>
        <row r="413">
          <cell r="A413">
            <v>71109</v>
          </cell>
          <cell r="B413" t="str">
            <v>JEYES DISINF FRSTPINE NZ 500ML</v>
          </cell>
          <cell r="C413" t="str">
            <v>DF</v>
          </cell>
          <cell r="D413">
            <v>0</v>
          </cell>
        </row>
        <row r="414">
          <cell r="A414">
            <v>71110</v>
          </cell>
          <cell r="B414" t="str">
            <v>JEYES DISINF FRSTPINE NZ 500ML</v>
          </cell>
          <cell r="C414" t="str">
            <v>DF</v>
          </cell>
          <cell r="D414">
            <v>0</v>
          </cell>
        </row>
        <row r="415">
          <cell r="A415">
            <v>71111</v>
          </cell>
          <cell r="B415" t="str">
            <v>JEYES DISINF FRSTPINE NZ 500ML</v>
          </cell>
          <cell r="C415">
            <v>37</v>
          </cell>
          <cell r="D415">
            <v>0</v>
          </cell>
        </row>
        <row r="416">
          <cell r="A416">
            <v>71112</v>
          </cell>
          <cell r="B416" t="str">
            <v>JEYES DISINF FRSTPINE NZ 500ML</v>
          </cell>
          <cell r="C416">
            <v>37</v>
          </cell>
          <cell r="D416">
            <v>0</v>
          </cell>
        </row>
        <row r="417">
          <cell r="A417">
            <v>71114</v>
          </cell>
          <cell r="B417" t="str">
            <v>JEYES DISF C/GDN P/P  NZ 500ML</v>
          </cell>
          <cell r="C417" t="str">
            <v>DF</v>
          </cell>
          <cell r="D417">
            <v>0</v>
          </cell>
        </row>
        <row r="418">
          <cell r="A418">
            <v>71115</v>
          </cell>
          <cell r="B418" t="str">
            <v>JEYES DISF C/GDN P/P  NZ 500ML</v>
          </cell>
          <cell r="C418" t="str">
            <v>DF</v>
          </cell>
          <cell r="D418">
            <v>0</v>
          </cell>
        </row>
        <row r="419">
          <cell r="A419">
            <v>71120</v>
          </cell>
          <cell r="B419" t="str">
            <v>JEYES DISF FLD/FLOWERS   500ML</v>
          </cell>
          <cell r="C419" t="str">
            <v>DF</v>
          </cell>
          <cell r="D419">
            <v>88007</v>
          </cell>
        </row>
        <row r="420">
          <cell r="A420">
            <v>71121</v>
          </cell>
          <cell r="B420" t="str">
            <v>T/DUCK FRESH FTL AFR    500 ML</v>
          </cell>
          <cell r="C420">
            <v>33</v>
          </cell>
          <cell r="D420">
            <v>0</v>
          </cell>
        </row>
        <row r="421">
          <cell r="A421">
            <v>71125</v>
          </cell>
          <cell r="B421" t="str">
            <v>JEYES FLUID           NZ 450ML</v>
          </cell>
          <cell r="C421" t="str">
            <v>DF</v>
          </cell>
          <cell r="D421">
            <v>2885</v>
          </cell>
        </row>
        <row r="422">
          <cell r="A422">
            <v>71126</v>
          </cell>
          <cell r="B422" t="str">
            <v>SCRUBBS AMMONIA       NZ 425ML</v>
          </cell>
          <cell r="C422" t="str">
            <v>FB</v>
          </cell>
          <cell r="D422">
            <v>9742</v>
          </cell>
        </row>
        <row r="423">
          <cell r="A423">
            <v>71130</v>
          </cell>
          <cell r="B423" t="str">
            <v>JEYES DISINF CTRY FR  NZ 500ML</v>
          </cell>
          <cell r="C423" t="str">
            <v>DF</v>
          </cell>
          <cell r="D423">
            <v>0</v>
          </cell>
        </row>
        <row r="424">
          <cell r="A424">
            <v>71134</v>
          </cell>
          <cell r="B424" t="str">
            <v>JEYES DISINF PEACH BL NZ 500ML</v>
          </cell>
          <cell r="C424" t="str">
            <v>DF</v>
          </cell>
          <cell r="D424">
            <v>0</v>
          </cell>
        </row>
        <row r="425">
          <cell r="A425">
            <v>71135</v>
          </cell>
          <cell r="B425" t="str">
            <v>JEYES DISINF PEACH BL NZ 500ML</v>
          </cell>
          <cell r="C425" t="str">
            <v>DF</v>
          </cell>
          <cell r="D425">
            <v>0</v>
          </cell>
        </row>
        <row r="426">
          <cell r="A426">
            <v>71140</v>
          </cell>
          <cell r="B426" t="str">
            <v>JEYES DISF MT SPRING  NZ 500ML</v>
          </cell>
          <cell r="C426" t="str">
            <v>DF</v>
          </cell>
          <cell r="D426">
            <v>0</v>
          </cell>
        </row>
        <row r="427">
          <cell r="A427">
            <v>71141</v>
          </cell>
          <cell r="B427" t="str">
            <v>JEYES DISINF P/POURRI NZ 500ML</v>
          </cell>
          <cell r="C427">
            <v>34</v>
          </cell>
          <cell r="D427">
            <v>0</v>
          </cell>
        </row>
        <row r="428">
          <cell r="A428">
            <v>71142</v>
          </cell>
          <cell r="B428" t="str">
            <v>JEYES DISINF P/POURRI NZ 1 LTR</v>
          </cell>
          <cell r="C428">
            <v>34</v>
          </cell>
          <cell r="D428">
            <v>0</v>
          </cell>
        </row>
        <row r="429">
          <cell r="A429">
            <v>71145</v>
          </cell>
          <cell r="B429" t="str">
            <v>JEYES DIS C/GDN P/P   NZ   1LT</v>
          </cell>
          <cell r="C429" t="str">
            <v>DF</v>
          </cell>
          <cell r="D429">
            <v>0</v>
          </cell>
        </row>
        <row r="430">
          <cell r="A430">
            <v>71150</v>
          </cell>
          <cell r="B430" t="str">
            <v>DUCK DISINF PINE         500ML</v>
          </cell>
          <cell r="C430" t="str">
            <v>DF</v>
          </cell>
          <cell r="D430">
            <v>0</v>
          </cell>
        </row>
        <row r="431">
          <cell r="A431">
            <v>71151</v>
          </cell>
          <cell r="B431" t="str">
            <v>DUCK DISINF PINE         500ML</v>
          </cell>
          <cell r="C431" t="str">
            <v>DF</v>
          </cell>
          <cell r="D431">
            <v>0</v>
          </cell>
        </row>
        <row r="432">
          <cell r="A432">
            <v>71152</v>
          </cell>
          <cell r="B432" t="str">
            <v>DUCK DISINF PINE     NEW 500ML</v>
          </cell>
          <cell r="C432" t="str">
            <v>DF</v>
          </cell>
          <cell r="D432">
            <v>0</v>
          </cell>
        </row>
        <row r="433">
          <cell r="A433">
            <v>71155</v>
          </cell>
          <cell r="B433" t="str">
            <v>J POWER               NZ 750ML</v>
          </cell>
          <cell r="C433" t="str">
            <v>DN</v>
          </cell>
          <cell r="D433">
            <v>2885</v>
          </cell>
        </row>
        <row r="434">
          <cell r="A434">
            <v>71160</v>
          </cell>
          <cell r="B434" t="str">
            <v>DUCK DISINF O/BREEZE     500ML</v>
          </cell>
          <cell r="C434" t="str">
            <v>DF</v>
          </cell>
          <cell r="D434">
            <v>0</v>
          </cell>
        </row>
        <row r="435">
          <cell r="A435">
            <v>71161</v>
          </cell>
          <cell r="B435" t="str">
            <v>DUCK DISINF O/BREEZE     500ML</v>
          </cell>
          <cell r="C435" t="str">
            <v>DF</v>
          </cell>
          <cell r="D435">
            <v>0</v>
          </cell>
        </row>
        <row r="436">
          <cell r="A436">
            <v>71162</v>
          </cell>
          <cell r="B436" t="str">
            <v>DUCK DISINF O/BREEZE NEW 500ML</v>
          </cell>
          <cell r="C436" t="str">
            <v>DF</v>
          </cell>
          <cell r="D436">
            <v>0</v>
          </cell>
        </row>
        <row r="437">
          <cell r="A437">
            <v>71170</v>
          </cell>
          <cell r="B437" t="str">
            <v>DUCK DISINF P/POURRI     500ML</v>
          </cell>
          <cell r="C437" t="str">
            <v>DF</v>
          </cell>
          <cell r="D437">
            <v>0</v>
          </cell>
        </row>
        <row r="438">
          <cell r="A438">
            <v>71171</v>
          </cell>
          <cell r="B438" t="str">
            <v>DUCK DISINF P/POURRI     500ML</v>
          </cell>
          <cell r="C438" t="str">
            <v>DF</v>
          </cell>
          <cell r="D438">
            <v>0</v>
          </cell>
        </row>
        <row r="439">
          <cell r="A439">
            <v>71172</v>
          </cell>
          <cell r="B439" t="str">
            <v>DUCK DISINF P/POURRI NEW 500ML</v>
          </cell>
          <cell r="C439" t="str">
            <v>DF</v>
          </cell>
          <cell r="D439">
            <v>0</v>
          </cell>
        </row>
        <row r="440">
          <cell r="A440">
            <v>71173</v>
          </cell>
          <cell r="B440" t="str">
            <v>DUCK DISINF EUCALPTUS    500ML</v>
          </cell>
          <cell r="C440" t="str">
            <v>DF</v>
          </cell>
          <cell r="D440">
            <v>0</v>
          </cell>
        </row>
        <row r="441">
          <cell r="A441">
            <v>71180</v>
          </cell>
          <cell r="B441" t="str">
            <v>DUCK DISINF P/BLOSSOM    500ML</v>
          </cell>
          <cell r="C441" t="str">
            <v>DF</v>
          </cell>
          <cell r="D441">
            <v>0</v>
          </cell>
        </row>
        <row r="442">
          <cell r="A442">
            <v>71181</v>
          </cell>
          <cell r="B442" t="str">
            <v>DUCK DISINF P/BLOSSOM    500ML</v>
          </cell>
          <cell r="C442" t="str">
            <v>DF</v>
          </cell>
          <cell r="D442">
            <v>0</v>
          </cell>
        </row>
        <row r="443">
          <cell r="A443">
            <v>71182</v>
          </cell>
          <cell r="B443" t="str">
            <v>DUCK DISINF P/BLOSS  NEW 500ML</v>
          </cell>
          <cell r="C443" t="str">
            <v>DF</v>
          </cell>
          <cell r="D443">
            <v>0</v>
          </cell>
        </row>
        <row r="444">
          <cell r="A444">
            <v>71183</v>
          </cell>
          <cell r="B444" t="str">
            <v>DUCK DISINF EUCALYPTUS  500 ML</v>
          </cell>
          <cell r="C444">
            <v>37</v>
          </cell>
          <cell r="D444">
            <v>0</v>
          </cell>
        </row>
        <row r="445">
          <cell r="A445">
            <v>71200</v>
          </cell>
          <cell r="B445" t="str">
            <v>DUCK MULTI           PRI 500ML</v>
          </cell>
          <cell r="C445" t="str">
            <v>DF</v>
          </cell>
          <cell r="D445">
            <v>0</v>
          </cell>
        </row>
        <row r="446">
          <cell r="A446">
            <v>71250</v>
          </cell>
          <cell r="B446" t="str">
            <v>DUCK MULTI           REF 500ML</v>
          </cell>
          <cell r="C446" t="str">
            <v>DF</v>
          </cell>
          <cell r="D446">
            <v>0</v>
          </cell>
        </row>
        <row r="447">
          <cell r="A447">
            <v>82122</v>
          </cell>
          <cell r="B447" t="str">
            <v>IC CHARGE LAUNDRY PWDR 800KG</v>
          </cell>
          <cell r="C447" t="str">
            <v>WI</v>
          </cell>
          <cell r="D447">
            <v>90129</v>
          </cell>
        </row>
        <row r="448">
          <cell r="A448">
            <v>89664</v>
          </cell>
          <cell r="B448" t="str">
            <v>AGREE SHAMPOO NORMAL     375ML</v>
          </cell>
          <cell r="C448" t="str">
            <v>FB</v>
          </cell>
          <cell r="D448">
            <v>0</v>
          </cell>
        </row>
        <row r="449">
          <cell r="A449">
            <v>89674</v>
          </cell>
          <cell r="B449" t="str">
            <v>AGREE SH P/DAMAGED       375ML</v>
          </cell>
          <cell r="C449" t="str">
            <v>FB</v>
          </cell>
          <cell r="D449">
            <v>0</v>
          </cell>
        </row>
        <row r="450">
          <cell r="A450">
            <v>89684</v>
          </cell>
          <cell r="B450" t="str">
            <v>AGREE SH EVERYDAY       375 ML</v>
          </cell>
          <cell r="C450" t="str">
            <v>FB</v>
          </cell>
          <cell r="D450">
            <v>0</v>
          </cell>
        </row>
        <row r="451">
          <cell r="A451">
            <v>89764</v>
          </cell>
          <cell r="B451" t="str">
            <v>AGREE CON NORMAL        375 ML</v>
          </cell>
          <cell r="C451" t="str">
            <v>FB</v>
          </cell>
          <cell r="D451">
            <v>0</v>
          </cell>
        </row>
        <row r="452">
          <cell r="A452">
            <v>89774</v>
          </cell>
          <cell r="B452" t="str">
            <v>AGREE CON PERM/DAMAGED  375 ML</v>
          </cell>
          <cell r="C452" t="str">
            <v>FB</v>
          </cell>
          <cell r="D452">
            <v>0</v>
          </cell>
        </row>
        <row r="453">
          <cell r="A453">
            <v>89784</v>
          </cell>
          <cell r="B453" t="str">
            <v>AGREE CON EVERYDAY      375 ML</v>
          </cell>
          <cell r="C453" t="str">
            <v>FB</v>
          </cell>
          <cell r="D453">
            <v>0</v>
          </cell>
        </row>
        <row r="454">
          <cell r="A454">
            <v>89812</v>
          </cell>
          <cell r="B454" t="str">
            <v>AGREE MOUSSE EX/HOLD    250 GM</v>
          </cell>
          <cell r="C454" t="str">
            <v>FB</v>
          </cell>
          <cell r="D454">
            <v>0</v>
          </cell>
        </row>
        <row r="455">
          <cell r="A455">
            <v>89842</v>
          </cell>
          <cell r="B455" t="str">
            <v>AGREE STYLING GEL       100 GM</v>
          </cell>
          <cell r="C455" t="str">
            <v>FB</v>
          </cell>
          <cell r="D455">
            <v>0</v>
          </cell>
        </row>
        <row r="456">
          <cell r="A456">
            <v>89852</v>
          </cell>
          <cell r="B456" t="str">
            <v>AGREE STY MIST PUMP     250 ML</v>
          </cell>
          <cell r="C456" t="str">
            <v>FB</v>
          </cell>
          <cell r="D456">
            <v>0</v>
          </cell>
        </row>
        <row r="457">
          <cell r="A457">
            <v>90240</v>
          </cell>
          <cell r="B457" t="str">
            <v>GLADE O/A TOILET FR     175 GM</v>
          </cell>
          <cell r="C457">
            <v>10</v>
          </cell>
          <cell r="D457">
            <v>0</v>
          </cell>
        </row>
        <row r="458">
          <cell r="A458">
            <v>90270</v>
          </cell>
          <cell r="B458" t="str">
            <v>O/AIR SUPER FRESH       125 GM</v>
          </cell>
          <cell r="C458">
            <v>10</v>
          </cell>
          <cell r="D458">
            <v>0</v>
          </cell>
        </row>
        <row r="459">
          <cell r="A459">
            <v>90400</v>
          </cell>
          <cell r="B459" t="str">
            <v>GLADE O/A MYSTIQUE      125 GM</v>
          </cell>
          <cell r="C459">
            <v>10</v>
          </cell>
          <cell r="D459">
            <v>0</v>
          </cell>
        </row>
        <row r="460">
          <cell r="A460">
            <v>90410</v>
          </cell>
          <cell r="B460" t="str">
            <v>GLADE O/A AMBIANCE      125 GM</v>
          </cell>
          <cell r="C460">
            <v>10</v>
          </cell>
          <cell r="D460">
            <v>0</v>
          </cell>
        </row>
        <row r="461">
          <cell r="A461">
            <v>90420</v>
          </cell>
          <cell r="B461" t="str">
            <v>GLADE O/A ELEGANCE      125 GM</v>
          </cell>
          <cell r="C461">
            <v>10</v>
          </cell>
          <cell r="D461">
            <v>0</v>
          </cell>
        </row>
        <row r="462">
          <cell r="A462">
            <v>90500</v>
          </cell>
          <cell r="B462" t="str">
            <v>GLADE O/A LEM BLOSOM    175 GM</v>
          </cell>
          <cell r="C462">
            <v>10</v>
          </cell>
          <cell r="D462">
            <v>0</v>
          </cell>
        </row>
        <row r="463">
          <cell r="A463">
            <v>90503</v>
          </cell>
          <cell r="B463" t="str">
            <v>PRIVATE LABEL PREWASH TR 375ML</v>
          </cell>
          <cell r="C463">
            <v>75</v>
          </cell>
          <cell r="D463">
            <v>0</v>
          </cell>
        </row>
        <row r="464">
          <cell r="A464">
            <v>90510</v>
          </cell>
          <cell r="B464" t="str">
            <v>GLADE O/A MTN HEATHR    175 GM</v>
          </cell>
          <cell r="C464">
            <v>10</v>
          </cell>
          <cell r="D464">
            <v>0</v>
          </cell>
        </row>
        <row r="465">
          <cell r="A465">
            <v>90520</v>
          </cell>
          <cell r="B465" t="str">
            <v>GLADE O/A PWDR FRESH    175 GM</v>
          </cell>
          <cell r="C465">
            <v>10</v>
          </cell>
          <cell r="D465">
            <v>0</v>
          </cell>
        </row>
        <row r="466">
          <cell r="A466">
            <v>90530</v>
          </cell>
          <cell r="B466" t="str">
            <v>O/AIR FLORAL SACHET     175 GM</v>
          </cell>
          <cell r="C466">
            <v>10</v>
          </cell>
          <cell r="D466">
            <v>0</v>
          </cell>
        </row>
        <row r="467">
          <cell r="A467">
            <v>90600</v>
          </cell>
          <cell r="B467" t="str">
            <v>O/AIR COUNTRY GARDEN    175 GM</v>
          </cell>
          <cell r="C467">
            <v>10</v>
          </cell>
          <cell r="D467">
            <v>0</v>
          </cell>
        </row>
        <row r="468">
          <cell r="A468">
            <v>90610</v>
          </cell>
          <cell r="B468" t="str">
            <v>O/AIR ORCHARD SPICE     175 GM</v>
          </cell>
          <cell r="C468">
            <v>10</v>
          </cell>
          <cell r="D468">
            <v>0</v>
          </cell>
        </row>
        <row r="469">
          <cell r="A469">
            <v>90679</v>
          </cell>
          <cell r="B469" t="str">
            <v>*POT &amp; PAN DETERGENT STARTER</v>
          </cell>
          <cell r="C469" t="str">
            <v>KD</v>
          </cell>
          <cell r="D469">
            <v>0</v>
          </cell>
        </row>
        <row r="470">
          <cell r="A470">
            <v>90680</v>
          </cell>
          <cell r="B470" t="str">
            <v>*POT &amp; PAN DETERGENT</v>
          </cell>
          <cell r="C470" t="str">
            <v>KD</v>
          </cell>
          <cell r="D470">
            <v>0</v>
          </cell>
        </row>
        <row r="471">
          <cell r="A471">
            <v>90682</v>
          </cell>
          <cell r="B471" t="str">
            <v>*MR MUSCLE DEGREASER</v>
          </cell>
          <cell r="C471" t="str">
            <v>HQ</v>
          </cell>
          <cell r="D471">
            <v>0</v>
          </cell>
        </row>
        <row r="472">
          <cell r="A472">
            <v>90700</v>
          </cell>
          <cell r="B472" t="str">
            <v>GLADE TOILET FRESH      125 GM</v>
          </cell>
          <cell r="C472">
            <v>37</v>
          </cell>
          <cell r="D472">
            <v>0</v>
          </cell>
        </row>
        <row r="473">
          <cell r="A473">
            <v>90701</v>
          </cell>
          <cell r="B473" t="str">
            <v>GLADE TOILET FRESH      125 GM</v>
          </cell>
          <cell r="C473">
            <v>37</v>
          </cell>
          <cell r="D473">
            <v>0</v>
          </cell>
        </row>
        <row r="474">
          <cell r="A474">
            <v>90702</v>
          </cell>
          <cell r="B474" t="str">
            <v>GLADE TOILET FRESH       125GM</v>
          </cell>
          <cell r="C474" t="str">
            <v>AG</v>
          </cell>
          <cell r="D474">
            <v>0</v>
          </cell>
        </row>
        <row r="475">
          <cell r="A475">
            <v>90710</v>
          </cell>
          <cell r="B475" t="str">
            <v>GLADE LEMON BLOSSOM     125 GM</v>
          </cell>
          <cell r="C475">
            <v>10</v>
          </cell>
          <cell r="D475">
            <v>0</v>
          </cell>
        </row>
        <row r="476">
          <cell r="A476">
            <v>90720</v>
          </cell>
          <cell r="B476" t="str">
            <v>GLADE MTN HEATHER       125 GM</v>
          </cell>
          <cell r="C476">
            <v>10</v>
          </cell>
          <cell r="D476">
            <v>0</v>
          </cell>
        </row>
        <row r="477">
          <cell r="A477">
            <v>90730</v>
          </cell>
          <cell r="B477" t="str">
            <v>GLADE POWDER FRESH      125 GM</v>
          </cell>
          <cell r="C477">
            <v>10</v>
          </cell>
          <cell r="D477">
            <v>0</v>
          </cell>
        </row>
        <row r="478">
          <cell r="A478">
            <v>90740</v>
          </cell>
          <cell r="B478" t="str">
            <v>GLADE O/A BORONIA       125 GM</v>
          </cell>
          <cell r="C478">
            <v>10</v>
          </cell>
          <cell r="D478">
            <v>0</v>
          </cell>
        </row>
        <row r="479">
          <cell r="A479">
            <v>90770</v>
          </cell>
          <cell r="B479" t="str">
            <v>GLADE O/A CNTRY GDN     125 GM</v>
          </cell>
          <cell r="C479">
            <v>10</v>
          </cell>
          <cell r="D479">
            <v>0</v>
          </cell>
        </row>
        <row r="480">
          <cell r="A480">
            <v>90780</v>
          </cell>
          <cell r="B480" t="str">
            <v>GLADE O/A ORCH SPICE    125 GM</v>
          </cell>
          <cell r="C480">
            <v>10</v>
          </cell>
          <cell r="D480">
            <v>0</v>
          </cell>
        </row>
        <row r="481">
          <cell r="A481">
            <v>90790</v>
          </cell>
          <cell r="B481" t="str">
            <v>GLADE O/A MEADOW FLWRS  125 GM</v>
          </cell>
          <cell r="C481">
            <v>10</v>
          </cell>
          <cell r="D481">
            <v>0</v>
          </cell>
        </row>
        <row r="482">
          <cell r="A482">
            <v>90800</v>
          </cell>
          <cell r="B482" t="str">
            <v>JAPAN GLADE CIT ODR NEU 125 GM</v>
          </cell>
          <cell r="C482">
            <v>40</v>
          </cell>
          <cell r="D482">
            <v>0</v>
          </cell>
        </row>
        <row r="483">
          <cell r="A483">
            <v>90801</v>
          </cell>
          <cell r="B483" t="str">
            <v>JAPAN GLADE SGE ODR NEU 125 GM</v>
          </cell>
          <cell r="C483">
            <v>40</v>
          </cell>
          <cell r="D483">
            <v>0</v>
          </cell>
        </row>
        <row r="484">
          <cell r="A484">
            <v>90810</v>
          </cell>
          <cell r="B484" t="str">
            <v>GLADE AMBIANCE          125 GM</v>
          </cell>
          <cell r="C484">
            <v>10</v>
          </cell>
          <cell r="D484">
            <v>0</v>
          </cell>
        </row>
        <row r="485">
          <cell r="A485">
            <v>90820</v>
          </cell>
          <cell r="B485" t="str">
            <v>GLADE ELEGANCE          125 GM</v>
          </cell>
          <cell r="C485">
            <v>10</v>
          </cell>
          <cell r="D485">
            <v>0</v>
          </cell>
        </row>
        <row r="486">
          <cell r="A486">
            <v>90850</v>
          </cell>
          <cell r="B486" t="str">
            <v>GLADE PUMP COTGE GDN    150 ML</v>
          </cell>
          <cell r="C486">
            <v>36</v>
          </cell>
          <cell r="D486">
            <v>0</v>
          </cell>
        </row>
        <row r="487">
          <cell r="A487">
            <v>90860</v>
          </cell>
          <cell r="B487" t="str">
            <v>GLADE PUMP MED FLWRS    150 ML</v>
          </cell>
          <cell r="C487">
            <v>36</v>
          </cell>
          <cell r="D487">
            <v>0</v>
          </cell>
        </row>
        <row r="488">
          <cell r="A488">
            <v>90900</v>
          </cell>
          <cell r="B488" t="str">
            <v>GLADE COUNTRY GARDEN     125GM</v>
          </cell>
          <cell r="C488" t="str">
            <v>AG</v>
          </cell>
          <cell r="D488">
            <v>0</v>
          </cell>
        </row>
        <row r="489">
          <cell r="A489">
            <v>90901</v>
          </cell>
          <cell r="B489" t="str">
            <v>GLADE COUNTRY GARDEN    125 GM</v>
          </cell>
          <cell r="C489">
            <v>37</v>
          </cell>
          <cell r="D489">
            <v>0</v>
          </cell>
        </row>
        <row r="490">
          <cell r="A490">
            <v>90910</v>
          </cell>
          <cell r="B490" t="str">
            <v>GLADE ORCHARD SPICE     125 GM</v>
          </cell>
          <cell r="C490">
            <v>10</v>
          </cell>
          <cell r="D490">
            <v>0</v>
          </cell>
        </row>
        <row r="491">
          <cell r="A491">
            <v>90920</v>
          </cell>
          <cell r="B491" t="str">
            <v>GLADE MEADOW FLOWERS    125 GM</v>
          </cell>
          <cell r="C491">
            <v>10</v>
          </cell>
          <cell r="D491">
            <v>0</v>
          </cell>
        </row>
        <row r="492">
          <cell r="A492">
            <v>90930</v>
          </cell>
          <cell r="B492" t="str">
            <v>GLADE WILD BOUQUET       125GM</v>
          </cell>
          <cell r="C492" t="str">
            <v>AG</v>
          </cell>
          <cell r="D492">
            <v>0</v>
          </cell>
        </row>
        <row r="493">
          <cell r="A493">
            <v>90931</v>
          </cell>
          <cell r="B493" t="str">
            <v>GLADE WILD BOUQUET      125 GM</v>
          </cell>
          <cell r="C493">
            <v>37</v>
          </cell>
          <cell r="D493">
            <v>0</v>
          </cell>
        </row>
        <row r="494">
          <cell r="A494">
            <v>90940</v>
          </cell>
          <cell r="B494" t="str">
            <v>GLADE ALLURE            125 GM</v>
          </cell>
          <cell r="C494">
            <v>10</v>
          </cell>
          <cell r="D494">
            <v>0</v>
          </cell>
        </row>
        <row r="495">
          <cell r="A495">
            <v>90950</v>
          </cell>
          <cell r="B495" t="str">
            <v>GLADE PUMP COT/GARDEN    150ML</v>
          </cell>
          <cell r="C495" t="str">
            <v>AI</v>
          </cell>
          <cell r="D495">
            <v>0</v>
          </cell>
        </row>
        <row r="496">
          <cell r="A496">
            <v>90952</v>
          </cell>
          <cell r="B496" t="str">
            <v>GLADE PUMP ROSE &amp; S/WOOD 150ML</v>
          </cell>
          <cell r="C496" t="str">
            <v>AI</v>
          </cell>
          <cell r="D496">
            <v>0</v>
          </cell>
        </row>
        <row r="497">
          <cell r="A497">
            <v>90953</v>
          </cell>
          <cell r="B497" t="str">
            <v>GLADE PUMP WILD LAVENDER 150ML</v>
          </cell>
          <cell r="C497" t="str">
            <v>AI</v>
          </cell>
          <cell r="D497">
            <v>0</v>
          </cell>
        </row>
        <row r="498">
          <cell r="A498">
            <v>90960</v>
          </cell>
          <cell r="B498" t="str">
            <v>GLADE PUMP MED FLWRS    150 ML</v>
          </cell>
          <cell r="C498">
            <v>36</v>
          </cell>
          <cell r="D498">
            <v>0</v>
          </cell>
        </row>
        <row r="499">
          <cell r="A499">
            <v>90961</v>
          </cell>
          <cell r="B499" t="str">
            <v>GLADE PUMP MED FLOWERS   150ML</v>
          </cell>
          <cell r="C499" t="str">
            <v>AI</v>
          </cell>
          <cell r="D499">
            <v>0</v>
          </cell>
        </row>
        <row r="500">
          <cell r="A500">
            <v>90962</v>
          </cell>
          <cell r="B500" t="str">
            <v>GLADE PUMP PEACH BLOSS  150 ML</v>
          </cell>
          <cell r="C500">
            <v>36</v>
          </cell>
          <cell r="D500">
            <v>0</v>
          </cell>
        </row>
        <row r="501">
          <cell r="A501">
            <v>90964</v>
          </cell>
          <cell r="B501" t="str">
            <v>GLADE PUMP MTN MEADOWS  150 ML</v>
          </cell>
          <cell r="C501">
            <v>36</v>
          </cell>
          <cell r="D501">
            <v>0</v>
          </cell>
        </row>
        <row r="502">
          <cell r="A502">
            <v>90966</v>
          </cell>
          <cell r="B502" t="str">
            <v>GLADE PUMP NAT MTN MEAD 150 ML</v>
          </cell>
          <cell r="C502">
            <v>36</v>
          </cell>
          <cell r="D502">
            <v>0</v>
          </cell>
        </row>
        <row r="503">
          <cell r="A503">
            <v>90968</v>
          </cell>
          <cell r="B503" t="str">
            <v>GLADE PUMP PCH/BLOSSOM   150ML</v>
          </cell>
          <cell r="C503" t="str">
            <v>AI</v>
          </cell>
          <cell r="D503">
            <v>0</v>
          </cell>
        </row>
        <row r="504">
          <cell r="A504">
            <v>90970</v>
          </cell>
          <cell r="B504" t="str">
            <v>GLADE LMN SCNT GUM/LVS  125 GM</v>
          </cell>
          <cell r="C504">
            <v>37</v>
          </cell>
          <cell r="D504">
            <v>0</v>
          </cell>
        </row>
        <row r="505">
          <cell r="A505">
            <v>90980</v>
          </cell>
          <cell r="B505" t="str">
            <v>GLADE WILD MINT         125 GM</v>
          </cell>
          <cell r="C505">
            <v>37</v>
          </cell>
          <cell r="D505">
            <v>0</v>
          </cell>
        </row>
        <row r="506">
          <cell r="A506">
            <v>90990</v>
          </cell>
          <cell r="B506" t="str">
            <v>GLADE POWDER FRESH      125 GM</v>
          </cell>
          <cell r="C506">
            <v>37</v>
          </cell>
          <cell r="D506">
            <v>0</v>
          </cell>
        </row>
        <row r="507">
          <cell r="A507">
            <v>90991</v>
          </cell>
          <cell r="B507" t="str">
            <v>GLADE POWDER FRESH      125 GM</v>
          </cell>
          <cell r="C507">
            <v>37</v>
          </cell>
          <cell r="D507">
            <v>0</v>
          </cell>
        </row>
        <row r="508">
          <cell r="A508">
            <v>90992</v>
          </cell>
          <cell r="B508" t="str">
            <v>GLADE POWDER FRESH       125GM</v>
          </cell>
          <cell r="C508" t="str">
            <v>AG</v>
          </cell>
          <cell r="D508">
            <v>0</v>
          </cell>
        </row>
        <row r="509">
          <cell r="A509">
            <v>91000</v>
          </cell>
          <cell r="B509" t="str">
            <v>GLADE MTN HEATHER P/P    125GM</v>
          </cell>
          <cell r="C509" t="str">
            <v>AG</v>
          </cell>
          <cell r="D509">
            <v>0</v>
          </cell>
        </row>
        <row r="510">
          <cell r="A510">
            <v>91001</v>
          </cell>
          <cell r="B510" t="str">
            <v>GLADE MTN HEATHER P/P    125GM</v>
          </cell>
          <cell r="C510" t="str">
            <v>AG</v>
          </cell>
          <cell r="D510">
            <v>0</v>
          </cell>
        </row>
        <row r="511">
          <cell r="A511">
            <v>91010</v>
          </cell>
          <cell r="B511" t="str">
            <v>GLADE ELEGANCE           125GM</v>
          </cell>
          <cell r="C511" t="str">
            <v>AG</v>
          </cell>
          <cell r="D511">
            <v>0</v>
          </cell>
        </row>
        <row r="512">
          <cell r="A512">
            <v>91011</v>
          </cell>
          <cell r="B512" t="str">
            <v>GLADE ELEGANCE          125 GM</v>
          </cell>
          <cell r="C512">
            <v>37</v>
          </cell>
          <cell r="D512">
            <v>0</v>
          </cell>
        </row>
        <row r="513">
          <cell r="A513">
            <v>91020</v>
          </cell>
          <cell r="B513" t="str">
            <v>GLADE MYSTIQUE           125GM</v>
          </cell>
          <cell r="C513" t="str">
            <v>AG</v>
          </cell>
          <cell r="D513">
            <v>0</v>
          </cell>
        </row>
        <row r="514">
          <cell r="A514">
            <v>91021</v>
          </cell>
          <cell r="B514" t="str">
            <v>GLADE MYSTIQUE          125 GM</v>
          </cell>
          <cell r="C514">
            <v>37</v>
          </cell>
          <cell r="D514">
            <v>0</v>
          </cell>
        </row>
        <row r="515">
          <cell r="A515">
            <v>91030</v>
          </cell>
          <cell r="B515" t="str">
            <v>GLADE WILDBERRY FERN     125GM</v>
          </cell>
          <cell r="C515" t="str">
            <v>AG</v>
          </cell>
          <cell r="D515">
            <v>0</v>
          </cell>
        </row>
        <row r="516">
          <cell r="A516">
            <v>91031</v>
          </cell>
          <cell r="B516" t="str">
            <v>GLADE WILDBERRY FERN    125 GM</v>
          </cell>
          <cell r="C516">
            <v>37</v>
          </cell>
          <cell r="D516">
            <v>0</v>
          </cell>
        </row>
        <row r="517">
          <cell r="A517">
            <v>91040</v>
          </cell>
          <cell r="B517" t="str">
            <v>GLADE WILD PEAR HAWT     125GM</v>
          </cell>
          <cell r="C517" t="str">
            <v>AG</v>
          </cell>
          <cell r="D517">
            <v>0</v>
          </cell>
        </row>
        <row r="518">
          <cell r="A518">
            <v>91041</v>
          </cell>
          <cell r="B518" t="str">
            <v>GLADE WILD PEAR HAWT    125 GM</v>
          </cell>
          <cell r="C518">
            <v>37</v>
          </cell>
          <cell r="D518">
            <v>0</v>
          </cell>
        </row>
        <row r="519">
          <cell r="A519">
            <v>91050</v>
          </cell>
          <cell r="B519" t="str">
            <v>GLADE FIELD OF FLOWERS   125GM</v>
          </cell>
          <cell r="C519" t="str">
            <v>AG</v>
          </cell>
          <cell r="D519">
            <v>0</v>
          </cell>
        </row>
        <row r="520">
          <cell r="A520">
            <v>91060</v>
          </cell>
          <cell r="B520" t="str">
            <v>GLADE PEACH BLOSSOM     125 GM</v>
          </cell>
          <cell r="C520">
            <v>37</v>
          </cell>
          <cell r="D520">
            <v>0</v>
          </cell>
        </row>
        <row r="521">
          <cell r="A521">
            <v>91062</v>
          </cell>
          <cell r="B521" t="str">
            <v>GLADE PEACH BLOSSOM      125GM</v>
          </cell>
          <cell r="C521" t="str">
            <v>AG</v>
          </cell>
          <cell r="D521">
            <v>0</v>
          </cell>
        </row>
        <row r="522">
          <cell r="A522">
            <v>91063</v>
          </cell>
          <cell r="B522" t="str">
            <v>GLADE AERO F/CUT FLOWERS 125GM</v>
          </cell>
          <cell r="C522" t="str">
            <v>AG</v>
          </cell>
          <cell r="D522">
            <v>0</v>
          </cell>
        </row>
        <row r="523">
          <cell r="A523">
            <v>91064</v>
          </cell>
          <cell r="B523" t="str">
            <v>GLADE N/COL GARDENIA     125GM</v>
          </cell>
          <cell r="C523" t="str">
            <v>AG</v>
          </cell>
          <cell r="D523">
            <v>0</v>
          </cell>
        </row>
        <row r="524">
          <cell r="A524">
            <v>91065</v>
          </cell>
          <cell r="B524" t="str">
            <v>GLADE ODOUR NEUTRALISER  125GM</v>
          </cell>
          <cell r="C524" t="str">
            <v>AG</v>
          </cell>
          <cell r="D524">
            <v>0</v>
          </cell>
        </row>
        <row r="525">
          <cell r="A525">
            <v>91066</v>
          </cell>
          <cell r="B525" t="str">
            <v>GLADE N/COL ROSE GARDEN  125GM</v>
          </cell>
          <cell r="C525" t="str">
            <v>AG</v>
          </cell>
          <cell r="D525">
            <v>0</v>
          </cell>
        </row>
        <row r="526">
          <cell r="A526">
            <v>91067</v>
          </cell>
          <cell r="B526" t="str">
            <v>GLADE NAT COL B/GARDEN   125GM</v>
          </cell>
          <cell r="C526" t="str">
            <v>AG</v>
          </cell>
          <cell r="D526">
            <v>0</v>
          </cell>
        </row>
        <row r="527">
          <cell r="A527">
            <v>91068</v>
          </cell>
          <cell r="B527" t="str">
            <v>GLADE ODOUR NEUTRALISER  125GM</v>
          </cell>
          <cell r="C527" t="str">
            <v>AG</v>
          </cell>
          <cell r="D527">
            <v>0</v>
          </cell>
        </row>
        <row r="528">
          <cell r="A528">
            <v>91069</v>
          </cell>
          <cell r="B528" t="str">
            <v>GLADE NATURALS M/MEADOW  125GM</v>
          </cell>
          <cell r="C528" t="str">
            <v>AG</v>
          </cell>
          <cell r="D528">
            <v>0</v>
          </cell>
        </row>
        <row r="529">
          <cell r="A529">
            <v>91070</v>
          </cell>
          <cell r="B529" t="str">
            <v>SCENT SHELL ISLD BREEZE  140GM</v>
          </cell>
          <cell r="C529" t="str">
            <v>AG</v>
          </cell>
          <cell r="D529">
            <v>0</v>
          </cell>
        </row>
        <row r="530">
          <cell r="A530">
            <v>91071</v>
          </cell>
          <cell r="B530" t="str">
            <v>GLADE NATURALS N/SPRING  125GM</v>
          </cell>
          <cell r="C530" t="str">
            <v>AG</v>
          </cell>
          <cell r="D530">
            <v>0</v>
          </cell>
        </row>
        <row r="531">
          <cell r="A531">
            <v>91072</v>
          </cell>
          <cell r="B531" t="str">
            <v>GLADE ORANGE &amp; ROSEWOOD  125GM</v>
          </cell>
          <cell r="C531" t="str">
            <v>AG</v>
          </cell>
          <cell r="D531">
            <v>0</v>
          </cell>
        </row>
        <row r="532">
          <cell r="A532">
            <v>91073</v>
          </cell>
          <cell r="B532" t="str">
            <v>GLADE NATURALS O/BREEZE  125GM</v>
          </cell>
          <cell r="C532" t="str">
            <v>AG</v>
          </cell>
          <cell r="D532">
            <v>0</v>
          </cell>
        </row>
        <row r="533">
          <cell r="A533">
            <v>91074</v>
          </cell>
          <cell r="B533" t="str">
            <v>GLADE ROSE &amp; SANDLEWOOD  125GM</v>
          </cell>
          <cell r="C533" t="str">
            <v>AG</v>
          </cell>
          <cell r="D533">
            <v>0</v>
          </cell>
        </row>
        <row r="534">
          <cell r="A534">
            <v>91075</v>
          </cell>
          <cell r="B534" t="str">
            <v>GLADE N/COL VAN/BREEZE   125GM</v>
          </cell>
          <cell r="C534" t="str">
            <v>AG</v>
          </cell>
          <cell r="D534">
            <v>0</v>
          </cell>
        </row>
        <row r="535">
          <cell r="A535">
            <v>91076</v>
          </cell>
          <cell r="B535" t="str">
            <v>GLADE AERO WILD LAVENDER 125GM</v>
          </cell>
          <cell r="C535" t="str">
            <v>AG</v>
          </cell>
          <cell r="D535">
            <v>0</v>
          </cell>
        </row>
        <row r="536">
          <cell r="A536">
            <v>91077</v>
          </cell>
          <cell r="B536" t="str">
            <v>GLADE JASMINE            125GM</v>
          </cell>
          <cell r="C536" t="str">
            <v>AG</v>
          </cell>
          <cell r="D536">
            <v>0</v>
          </cell>
        </row>
        <row r="537">
          <cell r="A537">
            <v>91078</v>
          </cell>
          <cell r="B537" t="str">
            <v>GLADE FREESIA            125GM</v>
          </cell>
          <cell r="C537" t="str">
            <v>AG</v>
          </cell>
          <cell r="D537">
            <v>0</v>
          </cell>
        </row>
        <row r="538">
          <cell r="A538">
            <v>91079</v>
          </cell>
          <cell r="B538" t="str">
            <v>GLADE CITRUS AEROSOL     125GM</v>
          </cell>
          <cell r="C538" t="str">
            <v>AG</v>
          </cell>
          <cell r="D538">
            <v>0</v>
          </cell>
        </row>
        <row r="539">
          <cell r="A539">
            <v>91080</v>
          </cell>
          <cell r="B539" t="str">
            <v>SCENT SHELL IVRY CST     140GM</v>
          </cell>
          <cell r="C539" t="str">
            <v>AG</v>
          </cell>
          <cell r="D539">
            <v>0</v>
          </cell>
        </row>
        <row r="540">
          <cell r="A540">
            <v>91081</v>
          </cell>
          <cell r="B540" t="str">
            <v>GLADE OCEAN MIST AEROSOL  125G</v>
          </cell>
          <cell r="C540" t="str">
            <v>AG</v>
          </cell>
          <cell r="D540">
            <v>0</v>
          </cell>
        </row>
        <row r="541">
          <cell r="A541">
            <v>91085</v>
          </cell>
          <cell r="B541" t="str">
            <v>GLADE COUNTRY GARDEN      225G</v>
          </cell>
          <cell r="C541" t="str">
            <v>AG</v>
          </cell>
          <cell r="D541">
            <v>0</v>
          </cell>
        </row>
        <row r="542">
          <cell r="A542">
            <v>91090</v>
          </cell>
          <cell r="B542" t="str">
            <v>SCENT SHELL COOL WATER   140GM</v>
          </cell>
          <cell r="C542" t="str">
            <v>AG</v>
          </cell>
          <cell r="D542">
            <v>0</v>
          </cell>
        </row>
        <row r="543">
          <cell r="A543">
            <v>91100</v>
          </cell>
          <cell r="B543" t="str">
            <v>T</v>
          </cell>
          <cell r="C543">
            <v>10</v>
          </cell>
          <cell r="D543">
            <v>0</v>
          </cell>
        </row>
        <row r="544">
          <cell r="A544">
            <v>91110</v>
          </cell>
          <cell r="B544" t="str">
            <v>GLADE NAT WILD FERN      125GM</v>
          </cell>
          <cell r="C544" t="str">
            <v>AG</v>
          </cell>
          <cell r="D544">
            <v>0</v>
          </cell>
        </row>
        <row r="545">
          <cell r="A545">
            <v>91120</v>
          </cell>
          <cell r="B545" t="str">
            <v>GLADE ORIENTAL GARDEN    125GM</v>
          </cell>
          <cell r="C545" t="str">
            <v>AG</v>
          </cell>
          <cell r="D545">
            <v>0</v>
          </cell>
        </row>
        <row r="546">
          <cell r="A546">
            <v>91121</v>
          </cell>
          <cell r="B546" t="str">
            <v>GLADE LOTUS BLOSSOM      125GM</v>
          </cell>
          <cell r="C546" t="str">
            <v>AG</v>
          </cell>
          <cell r="D546">
            <v>0</v>
          </cell>
        </row>
        <row r="547">
          <cell r="A547">
            <v>91122</v>
          </cell>
          <cell r="B547" t="str">
            <v>GLADE THAI ORCHID        125GM</v>
          </cell>
          <cell r="C547" t="str">
            <v>AG</v>
          </cell>
          <cell r="D547">
            <v>0</v>
          </cell>
        </row>
        <row r="548">
          <cell r="A548">
            <v>91123</v>
          </cell>
          <cell r="B548" t="str">
            <v>GLADE C/GARDEN &amp; CANDLE</v>
          </cell>
          <cell r="C548" t="str">
            <v>AG</v>
          </cell>
          <cell r="D548">
            <v>0</v>
          </cell>
        </row>
        <row r="549">
          <cell r="A549">
            <v>91124</v>
          </cell>
          <cell r="B549" t="str">
            <v>GLADE PCH AERO &amp; CANDLE</v>
          </cell>
          <cell r="C549" t="str">
            <v>AG</v>
          </cell>
          <cell r="D549">
            <v>90883</v>
          </cell>
        </row>
        <row r="550">
          <cell r="A550">
            <v>91125</v>
          </cell>
          <cell r="B550" t="str">
            <v>GLADE L/BLOS&amp;PCH CANDLE</v>
          </cell>
          <cell r="C550" t="str">
            <v>AG</v>
          </cell>
          <cell r="D550">
            <v>90883</v>
          </cell>
        </row>
        <row r="551">
          <cell r="A551">
            <v>91126</v>
          </cell>
          <cell r="B551" t="str">
            <v>GLADE O/GDN AERO+C/GDN  CANDLE</v>
          </cell>
          <cell r="C551" t="str">
            <v>AG</v>
          </cell>
          <cell r="D551">
            <v>90883</v>
          </cell>
        </row>
        <row r="552">
          <cell r="A552">
            <v>91127</v>
          </cell>
          <cell r="B552" t="str">
            <v>GLADE VAN AERO+VANILLA  CANDLE</v>
          </cell>
          <cell r="C552" t="str">
            <v>AG</v>
          </cell>
          <cell r="D552">
            <v>90883</v>
          </cell>
        </row>
        <row r="553">
          <cell r="A553">
            <v>91128</v>
          </cell>
          <cell r="B553" t="str">
            <v>GLADE THAI ORCH+CTY GDN CANDLE</v>
          </cell>
          <cell r="C553" t="str">
            <v>AG</v>
          </cell>
          <cell r="D553">
            <v>90883</v>
          </cell>
        </row>
        <row r="554">
          <cell r="A554">
            <v>91130</v>
          </cell>
          <cell r="B554" t="str">
            <v>GLADE L/BLOS+R/GARDEN   2x125G</v>
          </cell>
          <cell r="C554" t="str">
            <v>AG</v>
          </cell>
          <cell r="D554">
            <v>0</v>
          </cell>
        </row>
        <row r="555">
          <cell r="A555">
            <v>91131</v>
          </cell>
          <cell r="B555" t="str">
            <v>GLADE W/BOQ+O/NEUT BOGO 2X125G</v>
          </cell>
          <cell r="C555" t="str">
            <v>AG</v>
          </cell>
          <cell r="D555">
            <v>0</v>
          </cell>
        </row>
        <row r="556">
          <cell r="A556">
            <v>91132</v>
          </cell>
          <cell r="B556" t="str">
            <v>GLADE AERO ASTD BONUS PK COLES</v>
          </cell>
          <cell r="C556" t="str">
            <v>AG</v>
          </cell>
          <cell r="D556">
            <v>1400</v>
          </cell>
        </row>
        <row r="557">
          <cell r="A557">
            <v>91135</v>
          </cell>
          <cell r="B557" t="str">
            <v>GLADE T/ORCH+C/GARDEN   2X125G</v>
          </cell>
          <cell r="C557" t="str">
            <v>AG</v>
          </cell>
          <cell r="D557">
            <v>0</v>
          </cell>
        </row>
        <row r="558">
          <cell r="A558">
            <v>91140</v>
          </cell>
          <cell r="B558" t="str">
            <v>GLADE AROMA LAVEND A/MIST 100G</v>
          </cell>
          <cell r="C558" t="str">
            <v>FB</v>
          </cell>
          <cell r="D558">
            <v>1435</v>
          </cell>
        </row>
        <row r="559">
          <cell r="A559">
            <v>91141</v>
          </cell>
          <cell r="B559" t="str">
            <v>GLADE AROMA CITRUS A/MIST 100G</v>
          </cell>
          <cell r="C559" t="str">
            <v>FB</v>
          </cell>
          <cell r="D559">
            <v>1435</v>
          </cell>
        </row>
        <row r="560">
          <cell r="A560">
            <v>91142</v>
          </cell>
          <cell r="B560" t="str">
            <v>GLADE AROMA ROSE AIR MIST 100G</v>
          </cell>
          <cell r="C560" t="str">
            <v>FB</v>
          </cell>
          <cell r="D560">
            <v>1435</v>
          </cell>
        </row>
        <row r="561">
          <cell r="A561">
            <v>91143</v>
          </cell>
          <cell r="B561" t="str">
            <v>GLADE AROMA CERAMICS LAV PRIM</v>
          </cell>
          <cell r="C561" t="str">
            <v>FB</v>
          </cell>
          <cell r="D561">
            <v>75201</v>
          </cell>
        </row>
        <row r="562">
          <cell r="A562">
            <v>91144</v>
          </cell>
          <cell r="B562" t="str">
            <v>GLADE AROMA CERAMIC CITRUS PRI</v>
          </cell>
          <cell r="C562" t="str">
            <v>FB</v>
          </cell>
          <cell r="D562">
            <v>75201</v>
          </cell>
        </row>
        <row r="563">
          <cell r="A563">
            <v>91145</v>
          </cell>
          <cell r="B563" t="str">
            <v>GLADE AROMA CERAMICS LAV REFL</v>
          </cell>
          <cell r="C563" t="str">
            <v>FB</v>
          </cell>
          <cell r="D563">
            <v>75201</v>
          </cell>
        </row>
        <row r="564">
          <cell r="A564">
            <v>91146</v>
          </cell>
          <cell r="B564" t="str">
            <v>GLADE AROMA CERAMIC CITRUS REF</v>
          </cell>
          <cell r="C564" t="str">
            <v>FB</v>
          </cell>
          <cell r="D564">
            <v>75201</v>
          </cell>
        </row>
        <row r="565">
          <cell r="A565">
            <v>91147</v>
          </cell>
          <cell r="B565" t="str">
            <v>GLADE AROMA CERAMICS ROSE PRIM</v>
          </cell>
          <cell r="C565" t="str">
            <v>FB</v>
          </cell>
          <cell r="D565">
            <v>75201</v>
          </cell>
        </row>
        <row r="566">
          <cell r="A566">
            <v>91148</v>
          </cell>
          <cell r="B566" t="str">
            <v>GLADE AROMA CERAMICS ROSE REFL</v>
          </cell>
          <cell r="C566" t="str">
            <v>FB</v>
          </cell>
          <cell r="D566">
            <v>75201</v>
          </cell>
        </row>
        <row r="567">
          <cell r="A567">
            <v>91149</v>
          </cell>
          <cell r="B567" t="str">
            <v>GLADE AROMA ESSENCE PREPACK</v>
          </cell>
          <cell r="C567" t="str">
            <v>FB</v>
          </cell>
          <cell r="D567">
            <v>0</v>
          </cell>
        </row>
        <row r="568">
          <cell r="A568">
            <v>91150</v>
          </cell>
          <cell r="B568" t="str">
            <v>GLADE THAI ORCH/S&amp;V ROSE BONUS</v>
          </cell>
          <cell r="C568" t="str">
            <v>FB</v>
          </cell>
          <cell r="D568">
            <v>1400</v>
          </cell>
        </row>
        <row r="569">
          <cell r="A569">
            <v>91151</v>
          </cell>
          <cell r="B569" t="str">
            <v>GLADE ORIENT GDN/S&amp;V F/F BONUS</v>
          </cell>
          <cell r="C569" t="str">
            <v>FB</v>
          </cell>
          <cell r="D569">
            <v>1400</v>
          </cell>
        </row>
        <row r="570">
          <cell r="A570">
            <v>91152</v>
          </cell>
          <cell r="B570" t="str">
            <v>GLADE COUNTRY GDN CANDLE BONUS</v>
          </cell>
          <cell r="C570" t="str">
            <v>AA</v>
          </cell>
          <cell r="D570">
            <v>1400</v>
          </cell>
        </row>
        <row r="571">
          <cell r="A571">
            <v>91153</v>
          </cell>
          <cell r="B571" t="str">
            <v>GLADE AROMA ESS PREPACK WWNSW</v>
          </cell>
          <cell r="C571" t="str">
            <v>FB</v>
          </cell>
          <cell r="D571">
            <v>0</v>
          </cell>
        </row>
        <row r="572">
          <cell r="A572">
            <v>91154</v>
          </cell>
          <cell r="B572" t="str">
            <v>GLADE AROMA ESS PREPACK WWQLD</v>
          </cell>
          <cell r="C572" t="str">
            <v>FB</v>
          </cell>
          <cell r="D572">
            <v>0</v>
          </cell>
        </row>
        <row r="573">
          <cell r="A573">
            <v>91155</v>
          </cell>
          <cell r="B573" t="str">
            <v>GLADE AROMA ESS PREPACK WWVIC</v>
          </cell>
          <cell r="C573" t="str">
            <v>FB</v>
          </cell>
          <cell r="D573">
            <v>0</v>
          </cell>
        </row>
        <row r="574">
          <cell r="A574">
            <v>91156</v>
          </cell>
          <cell r="B574" t="str">
            <v>GLADE L/MIST +REFILL NZ  BONUS</v>
          </cell>
          <cell r="C574" t="str">
            <v>FB</v>
          </cell>
          <cell r="D574">
            <v>1400</v>
          </cell>
        </row>
        <row r="575">
          <cell r="A575">
            <v>91157</v>
          </cell>
          <cell r="B575" t="str">
            <v>GLADE F/FLOW X2 AERO NZ BONUS</v>
          </cell>
          <cell r="C575" t="str">
            <v>FB</v>
          </cell>
          <cell r="D575">
            <v>1400</v>
          </cell>
        </row>
        <row r="576">
          <cell r="A576">
            <v>91158</v>
          </cell>
          <cell r="B576" t="str">
            <v>GLADE S&amp;VAC + AERO NZ BONUS</v>
          </cell>
          <cell r="C576" t="str">
            <v>FB</v>
          </cell>
          <cell r="D576">
            <v>1400</v>
          </cell>
        </row>
        <row r="577">
          <cell r="A577">
            <v>91159</v>
          </cell>
          <cell r="B577" t="str">
            <v>GLADE AROMA CERAM LAV PRIM   6</v>
          </cell>
          <cell r="C577" t="str">
            <v>FB</v>
          </cell>
          <cell r="D577">
            <v>75201</v>
          </cell>
        </row>
        <row r="578">
          <cell r="A578">
            <v>91160</v>
          </cell>
          <cell r="B578" t="str">
            <v>GLADE AROMA CERAM CITRS PRIM 6</v>
          </cell>
          <cell r="C578" t="str">
            <v>FB</v>
          </cell>
          <cell r="D578">
            <v>75201</v>
          </cell>
        </row>
        <row r="579">
          <cell r="A579">
            <v>91161</v>
          </cell>
          <cell r="B579" t="str">
            <v>GLADE AROMA CERAM ROSE PRIM  6</v>
          </cell>
          <cell r="C579" t="str">
            <v>FB</v>
          </cell>
          <cell r="D579">
            <v>75201</v>
          </cell>
        </row>
        <row r="580">
          <cell r="A580">
            <v>91162</v>
          </cell>
          <cell r="B580" t="str">
            <v>GLADE AROMA CERAMIC JASMIN REF</v>
          </cell>
          <cell r="C580" t="str">
            <v>FB</v>
          </cell>
          <cell r="D580">
            <v>75201</v>
          </cell>
        </row>
        <row r="581">
          <cell r="A581">
            <v>91163</v>
          </cell>
          <cell r="B581" t="str">
            <v>GLADE AROMA JASMIN A/MIST 100G</v>
          </cell>
          <cell r="C581" t="str">
            <v>FB</v>
          </cell>
          <cell r="D581">
            <v>1435</v>
          </cell>
        </row>
        <row r="582">
          <cell r="A582">
            <v>91197</v>
          </cell>
          <cell r="B582" t="str">
            <v>GLADE L/MIST C/GDN BOGO   NZPK</v>
          </cell>
          <cell r="C582" t="str">
            <v>AH</v>
          </cell>
          <cell r="D582">
            <v>0</v>
          </cell>
        </row>
        <row r="583">
          <cell r="A583">
            <v>91198</v>
          </cell>
          <cell r="B583" t="str">
            <v>GLADE L/MIST BOGO   PKX2   PRI</v>
          </cell>
          <cell r="C583" t="str">
            <v>AH</v>
          </cell>
          <cell r="D583">
            <v>0</v>
          </cell>
        </row>
        <row r="584">
          <cell r="A584">
            <v>91200</v>
          </cell>
          <cell r="B584" t="str">
            <v>GLADE L/MIST CTRY GRDN     PRI</v>
          </cell>
          <cell r="C584" t="str">
            <v>AH</v>
          </cell>
          <cell r="D584">
            <v>88700</v>
          </cell>
        </row>
        <row r="585">
          <cell r="A585">
            <v>91201</v>
          </cell>
          <cell r="B585" t="str">
            <v>GLADE L/MIST C/GARDEN      REF</v>
          </cell>
          <cell r="C585" t="str">
            <v>AH</v>
          </cell>
          <cell r="D585">
            <v>88700</v>
          </cell>
        </row>
        <row r="586">
          <cell r="A586">
            <v>91202</v>
          </cell>
          <cell r="B586" t="str">
            <v>GLADE L/MIST C/GARDEN      PRI</v>
          </cell>
          <cell r="C586" t="str">
            <v>AH</v>
          </cell>
          <cell r="D586">
            <v>0</v>
          </cell>
        </row>
        <row r="587">
          <cell r="A587">
            <v>91203</v>
          </cell>
          <cell r="B587" t="str">
            <v>GLADE L/MIST FLORAL        PRI</v>
          </cell>
          <cell r="C587" t="str">
            <v>AH</v>
          </cell>
          <cell r="D587">
            <v>38031</v>
          </cell>
        </row>
        <row r="588">
          <cell r="A588">
            <v>91204</v>
          </cell>
          <cell r="B588" t="str">
            <v>GLADE L/MIST FLORAL        REF</v>
          </cell>
          <cell r="C588" t="str">
            <v>AH</v>
          </cell>
          <cell r="D588">
            <v>38031</v>
          </cell>
        </row>
        <row r="589">
          <cell r="A589">
            <v>91205</v>
          </cell>
          <cell r="B589" t="str">
            <v>GLADE L/MIST N/SPRING NZ  BOGO</v>
          </cell>
          <cell r="C589" t="str">
            <v>AH</v>
          </cell>
          <cell r="D589">
            <v>0</v>
          </cell>
        </row>
        <row r="590">
          <cell r="A590">
            <v>91206</v>
          </cell>
          <cell r="B590" t="str">
            <v>GLADE L/MIST FCF PRIMARY  PROM</v>
          </cell>
          <cell r="C590" t="str">
            <v>AH</v>
          </cell>
          <cell r="D590">
            <v>0</v>
          </cell>
        </row>
        <row r="591">
          <cell r="A591">
            <v>91207</v>
          </cell>
          <cell r="B591" t="str">
            <v>GLADE L/MIST FCF PRIMARY</v>
          </cell>
          <cell r="C591" t="str">
            <v>AH</v>
          </cell>
          <cell r="D591">
            <v>88700</v>
          </cell>
        </row>
        <row r="592">
          <cell r="A592">
            <v>91208</v>
          </cell>
          <cell r="B592" t="str">
            <v>GLADE L/MIST F/FLOWERS     REF</v>
          </cell>
          <cell r="C592" t="str">
            <v>AH</v>
          </cell>
          <cell r="D592">
            <v>88700</v>
          </cell>
        </row>
        <row r="593">
          <cell r="A593">
            <v>91210</v>
          </cell>
          <cell r="B593" t="str">
            <v>GLADE L/MIST NAT SPRING    PRI</v>
          </cell>
          <cell r="C593" t="str">
            <v>AH</v>
          </cell>
          <cell r="D593">
            <v>0</v>
          </cell>
        </row>
        <row r="594">
          <cell r="A594">
            <v>91211</v>
          </cell>
          <cell r="B594" t="str">
            <v>GLADE L/MIST NAT SPRING    REF</v>
          </cell>
          <cell r="C594" t="str">
            <v>AH</v>
          </cell>
          <cell r="D594">
            <v>1400</v>
          </cell>
        </row>
        <row r="595">
          <cell r="A595">
            <v>91212</v>
          </cell>
          <cell r="B595" t="str">
            <v>GLADE L/MIST NAT SPRING    PRI</v>
          </cell>
          <cell r="C595" t="str">
            <v>AH</v>
          </cell>
          <cell r="D595">
            <v>0</v>
          </cell>
        </row>
        <row r="596">
          <cell r="A596">
            <v>91213</v>
          </cell>
          <cell r="B596" t="str">
            <v>GLADE L/MIST C/GARDEN PR    9G</v>
          </cell>
          <cell r="C596" t="str">
            <v>AH</v>
          </cell>
          <cell r="D596">
            <v>0</v>
          </cell>
        </row>
        <row r="597">
          <cell r="A597">
            <v>91214</v>
          </cell>
          <cell r="B597" t="str">
            <v>GLADE L/MIST C/GARDEN RF    9G</v>
          </cell>
          <cell r="C597" t="str">
            <v>AH</v>
          </cell>
          <cell r="D597">
            <v>0</v>
          </cell>
        </row>
        <row r="598">
          <cell r="A598">
            <v>91215</v>
          </cell>
          <cell r="B598" t="str">
            <v>GLADE L/MIST NAT SPRG RF    9G</v>
          </cell>
          <cell r="C598" t="str">
            <v>AH</v>
          </cell>
          <cell r="D598">
            <v>0</v>
          </cell>
        </row>
        <row r="599">
          <cell r="A599">
            <v>91216</v>
          </cell>
          <cell r="B599" t="str">
            <v>GLADE L/MIST WILD LAVENDER PRI</v>
          </cell>
          <cell r="C599" t="str">
            <v>AH</v>
          </cell>
          <cell r="D599">
            <v>88700</v>
          </cell>
        </row>
        <row r="600">
          <cell r="A600">
            <v>91217</v>
          </cell>
          <cell r="B600" t="str">
            <v>GLADE L/MIST WILD LAVENDER REF</v>
          </cell>
          <cell r="C600" t="str">
            <v>AH</v>
          </cell>
          <cell r="D600">
            <v>88700</v>
          </cell>
        </row>
        <row r="601">
          <cell r="A601">
            <v>91218</v>
          </cell>
          <cell r="B601" t="str">
            <v>GLADE L/MIST LAV/FLOWERS PROMO</v>
          </cell>
          <cell r="C601" t="str">
            <v>AH</v>
          </cell>
          <cell r="D601">
            <v>88700</v>
          </cell>
        </row>
        <row r="602">
          <cell r="A602">
            <v>91220</v>
          </cell>
          <cell r="B602" t="str">
            <v>GLADE TAF SAMPLE 1</v>
          </cell>
          <cell r="C602" t="str">
            <v>AH</v>
          </cell>
          <cell r="D602">
            <v>0</v>
          </cell>
        </row>
        <row r="603">
          <cell r="A603">
            <v>91221</v>
          </cell>
          <cell r="B603" t="str">
            <v>GLADE TAF SAMPLE 2</v>
          </cell>
          <cell r="C603" t="str">
            <v>AH</v>
          </cell>
          <cell r="D603">
            <v>0</v>
          </cell>
        </row>
        <row r="604">
          <cell r="A604">
            <v>91222</v>
          </cell>
          <cell r="B604" t="str">
            <v>GLADE TAF SAMPLE 3</v>
          </cell>
          <cell r="C604" t="str">
            <v>AH</v>
          </cell>
          <cell r="D604">
            <v>0</v>
          </cell>
        </row>
        <row r="605">
          <cell r="A605">
            <v>91223</v>
          </cell>
          <cell r="B605" t="str">
            <v>GLADE TAF SAMPLE 4</v>
          </cell>
          <cell r="C605" t="str">
            <v>AH</v>
          </cell>
          <cell r="D605">
            <v>0</v>
          </cell>
        </row>
        <row r="606">
          <cell r="A606">
            <v>91224</v>
          </cell>
          <cell r="B606" t="str">
            <v>GLADE AUTO SAMPLE 1</v>
          </cell>
          <cell r="C606" t="str">
            <v>AH</v>
          </cell>
          <cell r="D606">
            <v>0</v>
          </cell>
        </row>
        <row r="607">
          <cell r="A607">
            <v>91225</v>
          </cell>
          <cell r="B607" t="str">
            <v>GLADE AUTO SAMPLE 2</v>
          </cell>
          <cell r="C607" t="str">
            <v>AH</v>
          </cell>
          <cell r="D607">
            <v>0</v>
          </cell>
        </row>
        <row r="608">
          <cell r="A608">
            <v>91226</v>
          </cell>
          <cell r="B608" t="str">
            <v>GLADE AUTO SAMPLE 3</v>
          </cell>
          <cell r="C608" t="str">
            <v>AH</v>
          </cell>
          <cell r="D608">
            <v>0</v>
          </cell>
        </row>
        <row r="609">
          <cell r="A609">
            <v>91227</v>
          </cell>
          <cell r="B609" t="str">
            <v>GLADE AUTO SAMPLE 4</v>
          </cell>
          <cell r="C609" t="str">
            <v>AH</v>
          </cell>
          <cell r="D609">
            <v>0</v>
          </cell>
        </row>
        <row r="610">
          <cell r="A610">
            <v>91250</v>
          </cell>
          <cell r="B610" t="str">
            <v>GLADE CLIP ON C/BREEZE     PRI</v>
          </cell>
          <cell r="C610" t="str">
            <v>AD</v>
          </cell>
          <cell r="D610">
            <v>88700</v>
          </cell>
        </row>
        <row r="611">
          <cell r="A611">
            <v>91251</v>
          </cell>
          <cell r="B611" t="str">
            <v>GLADE CLIP ON CTRY BRZ     REF</v>
          </cell>
          <cell r="C611" t="str">
            <v>AD</v>
          </cell>
          <cell r="D611">
            <v>88700</v>
          </cell>
        </row>
        <row r="612">
          <cell r="A612">
            <v>91260</v>
          </cell>
          <cell r="B612" t="str">
            <v>GLADE CLIP ON T/MIST       PRI</v>
          </cell>
          <cell r="C612" t="str">
            <v>AD</v>
          </cell>
          <cell r="D612">
            <v>10250</v>
          </cell>
        </row>
        <row r="613">
          <cell r="A613">
            <v>91261</v>
          </cell>
          <cell r="B613" t="str">
            <v>GLADE CLIP ON T/MIST       REF</v>
          </cell>
          <cell r="C613" t="str">
            <v>AD</v>
          </cell>
          <cell r="D613">
            <v>10250</v>
          </cell>
        </row>
        <row r="614">
          <cell r="A614">
            <v>91270</v>
          </cell>
          <cell r="B614" t="str">
            <v>GLD CANDLE CTRY GARDEN     1PK</v>
          </cell>
          <cell r="C614">
            <v>42</v>
          </cell>
          <cell r="D614">
            <v>38031</v>
          </cell>
        </row>
        <row r="615">
          <cell r="A615">
            <v>91271</v>
          </cell>
          <cell r="B615" t="str">
            <v>GLD CANDLE POT POURRI      1PK</v>
          </cell>
          <cell r="C615">
            <v>42</v>
          </cell>
          <cell r="D615">
            <v>38031</v>
          </cell>
        </row>
        <row r="616">
          <cell r="A616">
            <v>91272</v>
          </cell>
          <cell r="B616" t="str">
            <v>GLD CANDLE VANILLA         1PK</v>
          </cell>
          <cell r="C616">
            <v>42</v>
          </cell>
          <cell r="D616">
            <v>38031</v>
          </cell>
        </row>
        <row r="617">
          <cell r="A617">
            <v>91300</v>
          </cell>
          <cell r="B617" t="str">
            <v>GLADE L/MIST FLORAL        PRI</v>
          </cell>
          <cell r="C617" t="str">
            <v>AH</v>
          </cell>
          <cell r="D617">
            <v>0</v>
          </cell>
        </row>
        <row r="618">
          <cell r="A618">
            <v>91302</v>
          </cell>
          <cell r="B618" t="str">
            <v>GLADE AROMA DFUSER CITRUS PRIM</v>
          </cell>
          <cell r="C618" t="str">
            <v>AE</v>
          </cell>
          <cell r="D618">
            <v>75201</v>
          </cell>
        </row>
        <row r="619">
          <cell r="A619">
            <v>91303</v>
          </cell>
          <cell r="B619" t="str">
            <v>GLADE AROMA DFUSER CITRUS REFL</v>
          </cell>
          <cell r="C619" t="str">
            <v>AE</v>
          </cell>
          <cell r="D619">
            <v>75201</v>
          </cell>
        </row>
        <row r="620">
          <cell r="A620">
            <v>91304</v>
          </cell>
          <cell r="B620" t="str">
            <v>GLADE P/INS LIQ CITRUS    PRIM</v>
          </cell>
          <cell r="C620" t="str">
            <v>AE</v>
          </cell>
          <cell r="D620">
            <v>75201</v>
          </cell>
        </row>
        <row r="621">
          <cell r="A621">
            <v>91305</v>
          </cell>
          <cell r="B621" t="str">
            <v>GLADE P/INS LIQ VAN/MAG   PRIM</v>
          </cell>
          <cell r="C621" t="str">
            <v>AE</v>
          </cell>
          <cell r="D621">
            <v>75201</v>
          </cell>
        </row>
        <row r="622">
          <cell r="A622">
            <v>91306</v>
          </cell>
          <cell r="B622" t="str">
            <v>GLADE P/INS LIQ CITRUS    REFL</v>
          </cell>
          <cell r="C622" t="str">
            <v>AE</v>
          </cell>
          <cell r="D622">
            <v>75201</v>
          </cell>
        </row>
        <row r="623">
          <cell r="A623">
            <v>91307</v>
          </cell>
          <cell r="B623" t="str">
            <v>GLADE P/INS LIQ VAN/MAG   REFL</v>
          </cell>
          <cell r="C623" t="str">
            <v>AE</v>
          </cell>
          <cell r="D623">
            <v>75201</v>
          </cell>
        </row>
        <row r="624">
          <cell r="A624">
            <v>91308</v>
          </cell>
          <cell r="B624" t="str">
            <v>GLADE AROMA DFUSER LAVEND PRIM</v>
          </cell>
          <cell r="C624" t="str">
            <v>AE</v>
          </cell>
          <cell r="D624">
            <v>75201</v>
          </cell>
        </row>
        <row r="625">
          <cell r="A625">
            <v>91309</v>
          </cell>
          <cell r="B625" t="str">
            <v>GLADE AROMA DFUSER LAVEND REFL</v>
          </cell>
          <cell r="C625" t="str">
            <v>AE</v>
          </cell>
          <cell r="D625">
            <v>75201</v>
          </cell>
        </row>
        <row r="626">
          <cell r="A626">
            <v>91310</v>
          </cell>
          <cell r="B626" t="str">
            <v>GLADE AROMA DFUSER JASMIN PRIM</v>
          </cell>
          <cell r="C626" t="str">
            <v>AE</v>
          </cell>
          <cell r="D626">
            <v>75201</v>
          </cell>
        </row>
        <row r="627">
          <cell r="A627">
            <v>91311</v>
          </cell>
          <cell r="B627" t="str">
            <v>GLADE L/MIST FLORAL        REF</v>
          </cell>
          <cell r="C627" t="str">
            <v>AH</v>
          </cell>
          <cell r="D627">
            <v>0</v>
          </cell>
        </row>
        <row r="628">
          <cell r="A628">
            <v>91312</v>
          </cell>
          <cell r="B628" t="str">
            <v>GLADE AROMA DFUSER JASMIN REFL</v>
          </cell>
          <cell r="C628" t="str">
            <v>AE</v>
          </cell>
          <cell r="D628">
            <v>75201</v>
          </cell>
        </row>
        <row r="629">
          <cell r="A629">
            <v>91700</v>
          </cell>
          <cell r="B629" t="str">
            <v>CLOSET CAMEL DAMP AB</v>
          </cell>
          <cell r="C629" t="str">
            <v>DE</v>
          </cell>
          <cell r="D629">
            <v>1400</v>
          </cell>
        </row>
        <row r="630">
          <cell r="A630">
            <v>91800</v>
          </cell>
          <cell r="B630" t="str">
            <v>O/AIR MYS CONT AIR FRSH 150 GM</v>
          </cell>
          <cell r="C630">
            <v>10</v>
          </cell>
          <cell r="D630">
            <v>0</v>
          </cell>
        </row>
        <row r="631">
          <cell r="A631">
            <v>91810</v>
          </cell>
          <cell r="B631" t="str">
            <v>O/AIR ELE.CONT AIR FRSH 150 GM</v>
          </cell>
          <cell r="C631">
            <v>10</v>
          </cell>
          <cell r="D631">
            <v>0</v>
          </cell>
        </row>
        <row r="632">
          <cell r="A632">
            <v>91820</v>
          </cell>
          <cell r="B632" t="str">
            <v>O/AIR AMB.CONT AIR FRSH 150 GM</v>
          </cell>
          <cell r="C632">
            <v>10</v>
          </cell>
          <cell r="D632">
            <v>0</v>
          </cell>
        </row>
        <row r="633">
          <cell r="A633">
            <v>91830</v>
          </cell>
          <cell r="B633" t="str">
            <v>GLADE BOR CONT AIR FRSH  150GM</v>
          </cell>
          <cell r="C633" t="str">
            <v>AG</v>
          </cell>
          <cell r="D633">
            <v>88007</v>
          </cell>
        </row>
        <row r="634">
          <cell r="A634">
            <v>91840</v>
          </cell>
          <cell r="B634" t="str">
            <v>GLADE OCH CONT AIR FRSH  150GM</v>
          </cell>
          <cell r="C634" t="str">
            <v>AG</v>
          </cell>
          <cell r="D634">
            <v>0</v>
          </cell>
        </row>
        <row r="635">
          <cell r="A635">
            <v>91850</v>
          </cell>
          <cell r="B635" t="str">
            <v>GLADE MYS CONT AIR FRSH  150GM</v>
          </cell>
          <cell r="C635" t="str">
            <v>AG</v>
          </cell>
          <cell r="D635">
            <v>0</v>
          </cell>
        </row>
        <row r="636">
          <cell r="A636">
            <v>91860</v>
          </cell>
          <cell r="B636" t="str">
            <v>GLADE ELE CONT AIR FRSH  150GM</v>
          </cell>
          <cell r="C636" t="str">
            <v>AG</v>
          </cell>
          <cell r="D636">
            <v>0</v>
          </cell>
        </row>
        <row r="637">
          <cell r="A637">
            <v>91870</v>
          </cell>
          <cell r="B637" t="str">
            <v>GLADE AMB.CONT AIR FRSH 150 GM</v>
          </cell>
          <cell r="C637">
            <v>10</v>
          </cell>
          <cell r="D637">
            <v>88007</v>
          </cell>
        </row>
        <row r="638">
          <cell r="A638">
            <v>91880</v>
          </cell>
          <cell r="B638" t="str">
            <v>GLADE A FRAME C/GARDEN   150GM</v>
          </cell>
          <cell r="C638" t="str">
            <v>AC</v>
          </cell>
          <cell r="D638">
            <v>0</v>
          </cell>
        </row>
        <row r="639">
          <cell r="A639">
            <v>91881</v>
          </cell>
          <cell r="B639" t="str">
            <v>GLADE A FRAME CITRUS      150G</v>
          </cell>
          <cell r="C639" t="str">
            <v>AC</v>
          </cell>
          <cell r="D639">
            <v>0</v>
          </cell>
        </row>
        <row r="640">
          <cell r="A640">
            <v>91882</v>
          </cell>
          <cell r="B640" t="str">
            <v>GLADE A FRAME F/FLOWERS  150GM</v>
          </cell>
          <cell r="C640" t="str">
            <v>AC</v>
          </cell>
          <cell r="D640">
            <v>88007</v>
          </cell>
        </row>
        <row r="641">
          <cell r="A641">
            <v>91884</v>
          </cell>
          <cell r="B641" t="str">
            <v>GLADE A FRAME P/BLOSSOM  150GM</v>
          </cell>
          <cell r="C641" t="str">
            <v>AC</v>
          </cell>
          <cell r="D641">
            <v>0</v>
          </cell>
        </row>
        <row r="642">
          <cell r="A642">
            <v>91885</v>
          </cell>
          <cell r="B642" t="str">
            <v>GLADE A FRAME V/BREEZE   150GM</v>
          </cell>
          <cell r="C642" t="str">
            <v>AC</v>
          </cell>
          <cell r="D642">
            <v>88007</v>
          </cell>
        </row>
        <row r="643">
          <cell r="A643">
            <v>91886</v>
          </cell>
          <cell r="B643" t="str">
            <v>GLADE A FRAME M/MEADOW   150GM</v>
          </cell>
          <cell r="C643" t="str">
            <v>AC</v>
          </cell>
          <cell r="D643">
            <v>88007</v>
          </cell>
        </row>
        <row r="644">
          <cell r="A644">
            <v>91887</v>
          </cell>
          <cell r="B644" t="str">
            <v>GLADE A FRAME R/GARDEN   150GM</v>
          </cell>
          <cell r="C644" t="str">
            <v>AC</v>
          </cell>
          <cell r="D644">
            <v>0</v>
          </cell>
        </row>
        <row r="645">
          <cell r="A645">
            <v>91888</v>
          </cell>
          <cell r="B645" t="str">
            <v>GLADE A FRAME NEUTRAL    150GM</v>
          </cell>
          <cell r="C645" t="str">
            <v>AC</v>
          </cell>
          <cell r="D645">
            <v>0</v>
          </cell>
        </row>
        <row r="646">
          <cell r="A646">
            <v>91890</v>
          </cell>
          <cell r="B646" t="str">
            <v>GLADE LEM CONT AIR FRSH  150GM</v>
          </cell>
          <cell r="C646" t="str">
            <v>AC</v>
          </cell>
          <cell r="D646">
            <v>0</v>
          </cell>
        </row>
        <row r="647">
          <cell r="A647">
            <v>91891</v>
          </cell>
          <cell r="B647" t="str">
            <v>GLADE A FRAME BONUS   X2 150GM</v>
          </cell>
          <cell r="C647" t="str">
            <v>AC</v>
          </cell>
          <cell r="D647">
            <v>0</v>
          </cell>
        </row>
        <row r="648">
          <cell r="A648">
            <v>91900</v>
          </cell>
          <cell r="B648" t="str">
            <v>GLADE A FRAME F/FLOWERS  150GM</v>
          </cell>
          <cell r="C648" t="str">
            <v>AC</v>
          </cell>
          <cell r="D648">
            <v>0</v>
          </cell>
        </row>
        <row r="649">
          <cell r="A649">
            <v>91901</v>
          </cell>
          <cell r="B649" t="str">
            <v>GLADE A FRAME LAVENDER   150GM</v>
          </cell>
          <cell r="C649" t="str">
            <v>AC</v>
          </cell>
          <cell r="D649">
            <v>0</v>
          </cell>
        </row>
        <row r="650">
          <cell r="A650">
            <v>91910</v>
          </cell>
          <cell r="B650" t="str">
            <v>GLADE A FRAME C/GARDEN     REF</v>
          </cell>
          <cell r="C650" t="str">
            <v>AC</v>
          </cell>
          <cell r="D650">
            <v>0</v>
          </cell>
        </row>
        <row r="651">
          <cell r="A651">
            <v>91911</v>
          </cell>
          <cell r="B651" t="str">
            <v>GLADE A FRAME P/BLOSSOM    REF</v>
          </cell>
          <cell r="C651" t="str">
            <v>AC</v>
          </cell>
          <cell r="D651">
            <v>0</v>
          </cell>
        </row>
        <row r="652">
          <cell r="A652">
            <v>91950</v>
          </cell>
          <cell r="B652" t="str">
            <v>GLADE POTTERY POWDER</v>
          </cell>
          <cell r="C652">
            <v>41</v>
          </cell>
          <cell r="D652">
            <v>38037</v>
          </cell>
        </row>
        <row r="653">
          <cell r="A653">
            <v>91960</v>
          </cell>
          <cell r="B653" t="str">
            <v>GLADE POTTERY C/GARDEN</v>
          </cell>
          <cell r="C653">
            <v>10</v>
          </cell>
          <cell r="D653">
            <v>38025</v>
          </cell>
        </row>
        <row r="654">
          <cell r="A654">
            <v>91970</v>
          </cell>
          <cell r="B654" t="str">
            <v>GLADE POTTERY SPICE</v>
          </cell>
          <cell r="C654">
            <v>10</v>
          </cell>
          <cell r="D654">
            <v>38037</v>
          </cell>
        </row>
        <row r="655">
          <cell r="A655">
            <v>91980</v>
          </cell>
          <cell r="B655" t="str">
            <v>GLADE POTTERY BREEZE</v>
          </cell>
          <cell r="C655">
            <v>10</v>
          </cell>
          <cell r="D655">
            <v>38037</v>
          </cell>
        </row>
        <row r="656">
          <cell r="A656">
            <v>92010</v>
          </cell>
          <cell r="B656" t="str">
            <v>POTTERY GDN REFILL</v>
          </cell>
          <cell r="C656">
            <v>10</v>
          </cell>
          <cell r="D656">
            <v>0</v>
          </cell>
        </row>
        <row r="657">
          <cell r="A657">
            <v>92020</v>
          </cell>
          <cell r="B657" t="str">
            <v>POTTERY BR REFILL</v>
          </cell>
          <cell r="C657">
            <v>10</v>
          </cell>
          <cell r="D657">
            <v>0</v>
          </cell>
        </row>
        <row r="658">
          <cell r="A658">
            <v>92090</v>
          </cell>
          <cell r="B658" t="str">
            <v>GLADE SEC C/GDN TWIN  X2  60GM</v>
          </cell>
          <cell r="C658" t="str">
            <v>AF</v>
          </cell>
          <cell r="D658">
            <v>0</v>
          </cell>
        </row>
        <row r="659">
          <cell r="A659">
            <v>92100</v>
          </cell>
          <cell r="B659" t="str">
            <v>GLADE SEC COTTAGE GARDEN  60GM</v>
          </cell>
          <cell r="C659" t="str">
            <v>AF</v>
          </cell>
          <cell r="D659">
            <v>0</v>
          </cell>
        </row>
        <row r="660">
          <cell r="A660">
            <v>92101</v>
          </cell>
          <cell r="B660" t="str">
            <v>GLADE SEC CAR FRESH       60GM</v>
          </cell>
          <cell r="C660" t="str">
            <v>AF</v>
          </cell>
          <cell r="D660">
            <v>0</v>
          </cell>
        </row>
        <row r="661">
          <cell r="A661">
            <v>92102</v>
          </cell>
          <cell r="B661" t="str">
            <v>GLADE SECRETS TAIWAN      60GM</v>
          </cell>
          <cell r="C661">
            <v>46</v>
          </cell>
          <cell r="D661">
            <v>0</v>
          </cell>
        </row>
        <row r="662">
          <cell r="A662">
            <v>92103</v>
          </cell>
          <cell r="B662" t="str">
            <v>GLADE SEC COTTAGE GDN     60GM</v>
          </cell>
          <cell r="C662" t="str">
            <v>AF</v>
          </cell>
          <cell r="D662">
            <v>88007</v>
          </cell>
        </row>
        <row r="663">
          <cell r="A663">
            <v>92104</v>
          </cell>
          <cell r="B663" t="str">
            <v>GLADE SEC CAR FRESH NZ    60GM</v>
          </cell>
          <cell r="C663">
            <v>46</v>
          </cell>
          <cell r="D663">
            <v>88007</v>
          </cell>
        </row>
        <row r="664">
          <cell r="A664">
            <v>92105</v>
          </cell>
          <cell r="B664" t="str">
            <v>GLADE SEC CNTRY BQUT TLP  60GM</v>
          </cell>
          <cell r="C664" t="str">
            <v>AF</v>
          </cell>
          <cell r="D664">
            <v>88007</v>
          </cell>
        </row>
        <row r="665">
          <cell r="A665">
            <v>92106</v>
          </cell>
          <cell r="B665" t="str">
            <v>GLADE SEC EX FRSH DVE     60GM</v>
          </cell>
          <cell r="C665" t="str">
            <v>AF</v>
          </cell>
          <cell r="D665">
            <v>88007</v>
          </cell>
        </row>
        <row r="666">
          <cell r="A666">
            <v>92107</v>
          </cell>
          <cell r="B666" t="str">
            <v>GLADE SEC EX FRSH DVE     60GM</v>
          </cell>
          <cell r="C666" t="str">
            <v>AF</v>
          </cell>
          <cell r="D666">
            <v>0</v>
          </cell>
        </row>
        <row r="667">
          <cell r="A667">
            <v>92108</v>
          </cell>
          <cell r="B667" t="str">
            <v>GLADE SEC C/BOUQUET TLP   60GM</v>
          </cell>
          <cell r="C667" t="str">
            <v>AF</v>
          </cell>
          <cell r="D667">
            <v>88007</v>
          </cell>
        </row>
        <row r="668">
          <cell r="A668">
            <v>92109</v>
          </cell>
          <cell r="B668" t="str">
            <v>GLADE SEC C/GARDEN        60GM</v>
          </cell>
          <cell r="C668" t="str">
            <v>AF</v>
          </cell>
          <cell r="D668">
            <v>88007</v>
          </cell>
        </row>
        <row r="669">
          <cell r="A669">
            <v>92110</v>
          </cell>
          <cell r="B669" t="str">
            <v>GLADE SEC C/BOUQUET       60GM</v>
          </cell>
          <cell r="C669" t="str">
            <v>AF</v>
          </cell>
          <cell r="D669">
            <v>0</v>
          </cell>
        </row>
        <row r="670">
          <cell r="A670">
            <v>92111</v>
          </cell>
          <cell r="B670" t="str">
            <v>GLADE SEC C/BOUQUET       60GM</v>
          </cell>
          <cell r="C670" t="str">
            <v>AF</v>
          </cell>
          <cell r="D670">
            <v>0</v>
          </cell>
        </row>
        <row r="671">
          <cell r="A671">
            <v>92112</v>
          </cell>
          <cell r="B671" t="str">
            <v>GLADE SEC TAIWAN TULIP    60GM</v>
          </cell>
          <cell r="C671" t="str">
            <v>AF</v>
          </cell>
          <cell r="D671">
            <v>0</v>
          </cell>
        </row>
        <row r="672">
          <cell r="A672">
            <v>92113</v>
          </cell>
          <cell r="B672" t="str">
            <v>GLADE SEC CAR FRESH   NZ  60GM</v>
          </cell>
          <cell r="C672" t="str">
            <v>AF</v>
          </cell>
          <cell r="D672">
            <v>0</v>
          </cell>
        </row>
        <row r="673">
          <cell r="A673">
            <v>92114</v>
          </cell>
          <cell r="B673" t="str">
            <v>GLADE SECRETS TAIWAN      60GM</v>
          </cell>
          <cell r="C673">
            <v>46</v>
          </cell>
          <cell r="D673">
            <v>88007</v>
          </cell>
        </row>
        <row r="674">
          <cell r="A674">
            <v>92115</v>
          </cell>
          <cell r="B674" t="str">
            <v>GLADE SEC E/FRESH PEACH   60GM</v>
          </cell>
          <cell r="C674" t="str">
            <v>AF</v>
          </cell>
          <cell r="D674">
            <v>0</v>
          </cell>
        </row>
        <row r="675">
          <cell r="A675">
            <v>92116</v>
          </cell>
          <cell r="B675" t="str">
            <v>GLADE SEC C/BOUQUET ROSE  60GM</v>
          </cell>
          <cell r="C675" t="str">
            <v>AF</v>
          </cell>
          <cell r="D675">
            <v>0</v>
          </cell>
        </row>
        <row r="676">
          <cell r="A676">
            <v>92117</v>
          </cell>
          <cell r="B676" t="str">
            <v>GLADE SEC COTTAGE GDN     60GM</v>
          </cell>
          <cell r="C676" t="str">
            <v>AF</v>
          </cell>
          <cell r="D676">
            <v>0</v>
          </cell>
        </row>
        <row r="677">
          <cell r="A677">
            <v>92118</v>
          </cell>
          <cell r="B677" t="str">
            <v>GLADE SEC C/BOUQUET ROSE  60GM</v>
          </cell>
          <cell r="C677" t="str">
            <v>AF</v>
          </cell>
          <cell r="D677">
            <v>0</v>
          </cell>
        </row>
        <row r="678">
          <cell r="A678">
            <v>92119</v>
          </cell>
          <cell r="B678" t="str">
            <v>GLADE SEC C/GARDEN-12     60GM</v>
          </cell>
          <cell r="C678" t="str">
            <v>AF</v>
          </cell>
          <cell r="D678">
            <v>0</v>
          </cell>
        </row>
        <row r="679">
          <cell r="A679">
            <v>92120</v>
          </cell>
          <cell r="B679" t="str">
            <v>GLADE SEC EXTRA FRESH     60GM</v>
          </cell>
          <cell r="C679" t="str">
            <v>AF</v>
          </cell>
          <cell r="D679">
            <v>88007</v>
          </cell>
        </row>
        <row r="680">
          <cell r="A680">
            <v>92121</v>
          </cell>
          <cell r="B680" t="str">
            <v>GLADE SEC EX FRESH DVE    60GM</v>
          </cell>
          <cell r="C680" t="str">
            <v>AF</v>
          </cell>
          <cell r="D680">
            <v>0</v>
          </cell>
        </row>
        <row r="681">
          <cell r="A681">
            <v>92122</v>
          </cell>
          <cell r="B681" t="str">
            <v>GLADE SECRETS TAIWAN DOVE  60G</v>
          </cell>
          <cell r="C681">
            <v>46</v>
          </cell>
          <cell r="D681">
            <v>0</v>
          </cell>
        </row>
        <row r="682">
          <cell r="A682">
            <v>92123</v>
          </cell>
          <cell r="B682" t="str">
            <v>GLADE SEC E/FRESH PEACH   60GM</v>
          </cell>
          <cell r="C682" t="str">
            <v>AF</v>
          </cell>
          <cell r="D682">
            <v>0</v>
          </cell>
        </row>
        <row r="683">
          <cell r="A683">
            <v>92124</v>
          </cell>
          <cell r="B683" t="str">
            <v>GLADE SEC CAR FRESH   NZ  60GM</v>
          </cell>
          <cell r="C683" t="str">
            <v>AF</v>
          </cell>
          <cell r="D683">
            <v>0</v>
          </cell>
        </row>
        <row r="684">
          <cell r="A684">
            <v>92125</v>
          </cell>
          <cell r="B684" t="str">
            <v>GLADE SEC CAR FRESH   NZ  60GM</v>
          </cell>
          <cell r="C684" t="str">
            <v>AF</v>
          </cell>
          <cell r="D684">
            <v>0</v>
          </cell>
        </row>
        <row r="685">
          <cell r="A685">
            <v>92126</v>
          </cell>
          <cell r="B685" t="str">
            <v>GLADE SEC CAR FRESH   x2  60GM</v>
          </cell>
          <cell r="C685" t="str">
            <v>AF</v>
          </cell>
          <cell r="D685">
            <v>1400</v>
          </cell>
        </row>
        <row r="686">
          <cell r="A686">
            <v>92150</v>
          </cell>
          <cell r="B686" t="str">
            <v>GLADE SEC C/BOUQUET ROSE  60GM</v>
          </cell>
          <cell r="C686" t="str">
            <v>AF</v>
          </cell>
          <cell r="D686">
            <v>0</v>
          </cell>
        </row>
        <row r="687">
          <cell r="A687">
            <v>92151</v>
          </cell>
          <cell r="B687" t="str">
            <v>GLADE SEC E/FRESH PEACH   60GM</v>
          </cell>
          <cell r="C687" t="str">
            <v>AF</v>
          </cell>
          <cell r="D687">
            <v>0</v>
          </cell>
        </row>
        <row r="688">
          <cell r="A688">
            <v>92152</v>
          </cell>
          <cell r="B688" t="str">
            <v>GLADE SEC COTGE GDN       60GM</v>
          </cell>
          <cell r="C688" t="str">
            <v>AF</v>
          </cell>
          <cell r="D688">
            <v>0</v>
          </cell>
        </row>
        <row r="689">
          <cell r="A689">
            <v>92153</v>
          </cell>
          <cell r="B689" t="str">
            <v>GLADE SEC E/FRESH PCH X2  60GM</v>
          </cell>
          <cell r="C689" t="str">
            <v>AF</v>
          </cell>
          <cell r="D689">
            <v>0</v>
          </cell>
        </row>
        <row r="690">
          <cell r="A690">
            <v>92154</v>
          </cell>
          <cell r="B690" t="str">
            <v>GLADE SEC C/BOQT ROSE X2  60GM</v>
          </cell>
          <cell r="C690" t="str">
            <v>AF</v>
          </cell>
          <cell r="D690">
            <v>0</v>
          </cell>
        </row>
        <row r="691">
          <cell r="A691">
            <v>92155</v>
          </cell>
          <cell r="B691" t="str">
            <v>GLADE SEC C/GARDEN    X2  60GM</v>
          </cell>
          <cell r="C691" t="str">
            <v>AF</v>
          </cell>
          <cell r="D691">
            <v>0</v>
          </cell>
        </row>
        <row r="692">
          <cell r="A692">
            <v>92156</v>
          </cell>
          <cell r="B692" t="str">
            <v>GLADE SEC C/GARDEN    X2  60GM</v>
          </cell>
          <cell r="C692" t="str">
            <v>AF</v>
          </cell>
          <cell r="D692">
            <v>0</v>
          </cell>
        </row>
        <row r="693">
          <cell r="A693">
            <v>92157</v>
          </cell>
          <cell r="B693" t="str">
            <v>GLADE SECRETS C/BOUQT x2  60GM</v>
          </cell>
          <cell r="C693" t="str">
            <v>AF</v>
          </cell>
          <cell r="D693">
            <v>0</v>
          </cell>
        </row>
        <row r="694">
          <cell r="A694">
            <v>92158</v>
          </cell>
          <cell r="B694" t="str">
            <v>GLADE SEC E/FRESH PCH  X2 60GM</v>
          </cell>
          <cell r="C694" t="str">
            <v>AF</v>
          </cell>
          <cell r="D694">
            <v>0</v>
          </cell>
        </row>
        <row r="695">
          <cell r="A695">
            <v>92159</v>
          </cell>
          <cell r="B695" t="str">
            <v>GLADE SEC LAVENDER    x2  60GM</v>
          </cell>
          <cell r="C695" t="str">
            <v>AF</v>
          </cell>
          <cell r="D695">
            <v>0</v>
          </cell>
        </row>
        <row r="696">
          <cell r="A696">
            <v>92160</v>
          </cell>
          <cell r="B696" t="str">
            <v>GLADE SEC LAVENDER (NZ)   60GM</v>
          </cell>
          <cell r="C696" t="str">
            <v>AF</v>
          </cell>
          <cell r="D696">
            <v>0</v>
          </cell>
        </row>
        <row r="697">
          <cell r="A697">
            <v>92161</v>
          </cell>
          <cell r="B697" t="str">
            <v>GLADE SECRETS CITRUS X2    60G</v>
          </cell>
          <cell r="C697" t="str">
            <v>AF</v>
          </cell>
          <cell r="D697">
            <v>0</v>
          </cell>
        </row>
        <row r="698">
          <cell r="A698">
            <v>92334</v>
          </cell>
          <cell r="B698" t="str">
            <v>BOT S/WASH ALOE VERA PMP 250ML</v>
          </cell>
          <cell r="C698" t="str">
            <v>P9</v>
          </cell>
          <cell r="D698">
            <v>5666</v>
          </cell>
        </row>
        <row r="699">
          <cell r="A699">
            <v>92335</v>
          </cell>
          <cell r="B699" t="str">
            <v>BOT S/WASH ALOE VERA REF 250ML</v>
          </cell>
          <cell r="C699" t="str">
            <v>P9</v>
          </cell>
          <cell r="D699">
            <v>5666</v>
          </cell>
        </row>
        <row r="700">
          <cell r="A700">
            <v>92337</v>
          </cell>
          <cell r="B700" t="str">
            <v>BOT S/WASH LANOLIN PUMP  250ML</v>
          </cell>
          <cell r="C700" t="str">
            <v>P9</v>
          </cell>
          <cell r="D700">
            <v>5666</v>
          </cell>
        </row>
        <row r="701">
          <cell r="A701">
            <v>92338</v>
          </cell>
          <cell r="B701" t="str">
            <v>BOT S/WASH LANOLIN REF   250ML</v>
          </cell>
          <cell r="C701" t="str">
            <v>P9</v>
          </cell>
          <cell r="D701">
            <v>5666</v>
          </cell>
        </row>
        <row r="702">
          <cell r="A702">
            <v>92340</v>
          </cell>
          <cell r="B702" t="str">
            <v>BOT S/WASH VITAMIN E PMP 250ML</v>
          </cell>
          <cell r="C702" t="str">
            <v>P9</v>
          </cell>
          <cell r="D702">
            <v>5666</v>
          </cell>
        </row>
        <row r="703">
          <cell r="A703">
            <v>92341</v>
          </cell>
          <cell r="B703" t="str">
            <v>BOT S/WASH VITAMIN E REF 250ML</v>
          </cell>
          <cell r="C703" t="str">
            <v>P9</v>
          </cell>
          <cell r="D703">
            <v>5666</v>
          </cell>
        </row>
        <row r="704">
          <cell r="A704">
            <v>93030</v>
          </cell>
          <cell r="B704" t="str">
            <v>REFRESH ELEGANCE        500 GM</v>
          </cell>
          <cell r="C704">
            <v>10</v>
          </cell>
          <cell r="D704">
            <v>0</v>
          </cell>
        </row>
        <row r="705">
          <cell r="A705">
            <v>93040</v>
          </cell>
          <cell r="B705" t="str">
            <v>REFRESH MYSTIQUE        500 GM</v>
          </cell>
          <cell r="C705">
            <v>10</v>
          </cell>
          <cell r="D705">
            <v>0</v>
          </cell>
        </row>
        <row r="706">
          <cell r="A706">
            <v>93080</v>
          </cell>
          <cell r="B706" t="str">
            <v>REFRESH LAVENDER        500 GM</v>
          </cell>
          <cell r="C706">
            <v>10</v>
          </cell>
          <cell r="D706">
            <v>0</v>
          </cell>
        </row>
        <row r="707">
          <cell r="A707">
            <v>93090</v>
          </cell>
          <cell r="B707" t="str">
            <v>REFRESH EARLY SPRING    500 GM</v>
          </cell>
          <cell r="C707">
            <v>10</v>
          </cell>
          <cell r="D707">
            <v>0</v>
          </cell>
        </row>
        <row r="708">
          <cell r="A708">
            <v>93100</v>
          </cell>
          <cell r="B708" t="str">
            <v>REFRESH SUPER           500 GM</v>
          </cell>
          <cell r="C708">
            <v>10</v>
          </cell>
          <cell r="D708">
            <v>0</v>
          </cell>
        </row>
        <row r="709">
          <cell r="A709">
            <v>93120</v>
          </cell>
          <cell r="B709" t="str">
            <v>REFRESH ORCHARD SPICE   500 GM</v>
          </cell>
          <cell r="C709">
            <v>10</v>
          </cell>
          <cell r="D709">
            <v>0</v>
          </cell>
        </row>
        <row r="710">
          <cell r="A710">
            <v>93130</v>
          </cell>
          <cell r="B710" t="str">
            <v>SHAKE'N VAC ELEGANCE    500 GM</v>
          </cell>
          <cell r="C710">
            <v>10</v>
          </cell>
          <cell r="D710">
            <v>0</v>
          </cell>
        </row>
        <row r="711">
          <cell r="A711">
            <v>93140</v>
          </cell>
          <cell r="B711" t="str">
            <v>SHAKE'N VAC MYSTIQUE    500 GM</v>
          </cell>
          <cell r="C711">
            <v>10</v>
          </cell>
          <cell r="D711">
            <v>0</v>
          </cell>
        </row>
        <row r="712">
          <cell r="A712">
            <v>93160</v>
          </cell>
          <cell r="B712" t="str">
            <v>SHAKE'N VAC E/SPRING    500 GM</v>
          </cell>
          <cell r="C712">
            <v>10</v>
          </cell>
          <cell r="D712">
            <v>0</v>
          </cell>
        </row>
        <row r="713">
          <cell r="A713">
            <v>93170</v>
          </cell>
          <cell r="B713" t="str">
            <v>SHAKE'N VAC SUP TGH     500 GM</v>
          </cell>
          <cell r="C713">
            <v>10</v>
          </cell>
          <cell r="D713">
            <v>0</v>
          </cell>
        </row>
        <row r="714">
          <cell r="A714">
            <v>93180</v>
          </cell>
          <cell r="B714" t="str">
            <v>SHAKE'N VAC ORCH SPICE  500 GM</v>
          </cell>
          <cell r="C714">
            <v>10</v>
          </cell>
          <cell r="D714">
            <v>0</v>
          </cell>
        </row>
        <row r="715">
          <cell r="A715">
            <v>93190</v>
          </cell>
          <cell r="B715" t="str">
            <v>SHAKE'N VAC CTRY GDN    500 GM</v>
          </cell>
          <cell r="C715">
            <v>10</v>
          </cell>
          <cell r="D715">
            <v>0</v>
          </cell>
        </row>
        <row r="716">
          <cell r="A716">
            <v>93230</v>
          </cell>
          <cell r="B716" t="str">
            <v>GLADE S'N VAC ELEG      500 GM</v>
          </cell>
          <cell r="C716">
            <v>10</v>
          </cell>
          <cell r="D716">
            <v>0</v>
          </cell>
        </row>
        <row r="717">
          <cell r="A717">
            <v>93240</v>
          </cell>
          <cell r="B717" t="str">
            <v>GLADE S'N VAC MYST      500 GM</v>
          </cell>
          <cell r="C717">
            <v>10</v>
          </cell>
          <cell r="D717">
            <v>0</v>
          </cell>
        </row>
        <row r="718">
          <cell r="A718">
            <v>93260</v>
          </cell>
          <cell r="B718" t="str">
            <v>GLADE S'N VAC E/SP      500 GM</v>
          </cell>
          <cell r="C718">
            <v>10</v>
          </cell>
          <cell r="D718">
            <v>0</v>
          </cell>
        </row>
        <row r="719">
          <cell r="A719">
            <v>93261</v>
          </cell>
          <cell r="B719" t="str">
            <v>GLADE S/VAC EARLY/SP     500GM</v>
          </cell>
          <cell r="C719" t="str">
            <v>AB</v>
          </cell>
          <cell r="D719">
            <v>0</v>
          </cell>
        </row>
        <row r="720">
          <cell r="A720">
            <v>93270</v>
          </cell>
          <cell r="B720" t="str">
            <v>GLADE S/VAC TOUGH        500GM</v>
          </cell>
          <cell r="C720" t="str">
            <v>AB</v>
          </cell>
          <cell r="D720">
            <v>0</v>
          </cell>
        </row>
        <row r="721">
          <cell r="A721">
            <v>93271</v>
          </cell>
          <cell r="B721" t="str">
            <v>GLADE S/VAC TOUGH    BNS 550GM</v>
          </cell>
          <cell r="C721" t="str">
            <v>AB</v>
          </cell>
          <cell r="D721">
            <v>0</v>
          </cell>
        </row>
        <row r="722">
          <cell r="A722">
            <v>93280</v>
          </cell>
          <cell r="B722" t="str">
            <v>GLADE S/VAC ORCHARD      500GM</v>
          </cell>
          <cell r="C722" t="str">
            <v>AB</v>
          </cell>
          <cell r="D722">
            <v>0</v>
          </cell>
        </row>
        <row r="723">
          <cell r="A723">
            <v>93290</v>
          </cell>
          <cell r="B723" t="str">
            <v>GLADE S/VAC CTRY GDN     500GM</v>
          </cell>
          <cell r="C723" t="str">
            <v>AB</v>
          </cell>
          <cell r="D723">
            <v>0</v>
          </cell>
        </row>
        <row r="724">
          <cell r="A724">
            <v>93291</v>
          </cell>
          <cell r="B724" t="str">
            <v>GLADE S/VAC C/GDN    BNS 550GM</v>
          </cell>
          <cell r="C724" t="str">
            <v>AB</v>
          </cell>
          <cell r="D724">
            <v>0</v>
          </cell>
        </row>
        <row r="725">
          <cell r="A725">
            <v>93300</v>
          </cell>
          <cell r="B725" t="str">
            <v>GLADE S/VAC WILD/BQT     500GM</v>
          </cell>
          <cell r="C725" t="str">
            <v>AB</v>
          </cell>
          <cell r="D725">
            <v>0</v>
          </cell>
        </row>
        <row r="726">
          <cell r="A726">
            <v>93301</v>
          </cell>
          <cell r="B726" t="str">
            <v>GLADE S/VAC BONUS     X2 500GM</v>
          </cell>
          <cell r="C726" t="str">
            <v>AB</v>
          </cell>
          <cell r="D726">
            <v>0</v>
          </cell>
        </row>
        <row r="727">
          <cell r="A727">
            <v>93302</v>
          </cell>
          <cell r="B727" t="str">
            <v>GLADE S/VAC P/BLOSSOM    500GM</v>
          </cell>
          <cell r="C727" t="str">
            <v>AB</v>
          </cell>
          <cell r="D727">
            <v>0</v>
          </cell>
        </row>
        <row r="728">
          <cell r="A728">
            <v>93303</v>
          </cell>
          <cell r="B728" t="str">
            <v>GLADE S/VAC V/BREEZE     500GM</v>
          </cell>
          <cell r="C728" t="str">
            <v>AB</v>
          </cell>
          <cell r="D728">
            <v>0</v>
          </cell>
        </row>
        <row r="729">
          <cell r="A729">
            <v>93304</v>
          </cell>
          <cell r="B729" t="str">
            <v>GLADE S/VAC MTN MEADOW   500GM</v>
          </cell>
          <cell r="C729" t="str">
            <v>AB</v>
          </cell>
          <cell r="D729">
            <v>0</v>
          </cell>
        </row>
        <row r="730">
          <cell r="A730">
            <v>93310</v>
          </cell>
          <cell r="B730" t="str">
            <v>GLADE S/VAC MEAD FLOWERS 500GM</v>
          </cell>
          <cell r="C730" t="str">
            <v>AB</v>
          </cell>
          <cell r="D730">
            <v>0</v>
          </cell>
        </row>
        <row r="731">
          <cell r="A731">
            <v>93320</v>
          </cell>
          <cell r="B731" t="str">
            <v>GLADE S/VAC LEM/GUM      500GM</v>
          </cell>
          <cell r="C731" t="str">
            <v>AB</v>
          </cell>
          <cell r="D731">
            <v>0</v>
          </cell>
        </row>
        <row r="732">
          <cell r="A732">
            <v>93330</v>
          </cell>
          <cell r="B732" t="str">
            <v>GLADE S/VAC MYSTIQUE     500GM</v>
          </cell>
          <cell r="C732" t="str">
            <v>AB</v>
          </cell>
          <cell r="D732">
            <v>0</v>
          </cell>
        </row>
        <row r="733">
          <cell r="A733">
            <v>93340</v>
          </cell>
          <cell r="B733" t="str">
            <v>GLADE S/VAC F/FLOWERS    500GM</v>
          </cell>
          <cell r="C733" t="str">
            <v>AB</v>
          </cell>
          <cell r="D733">
            <v>0</v>
          </cell>
        </row>
        <row r="734">
          <cell r="A734">
            <v>93341</v>
          </cell>
          <cell r="B734" t="str">
            <v>GLADE S/VAC F/FLOWER BNS 550GM</v>
          </cell>
          <cell r="C734" t="str">
            <v>AB</v>
          </cell>
          <cell r="D734">
            <v>0</v>
          </cell>
        </row>
        <row r="735">
          <cell r="A735">
            <v>93345</v>
          </cell>
          <cell r="B735" t="str">
            <v>GLADE S/VAC P/BLOSSOM    500GM</v>
          </cell>
          <cell r="C735" t="str">
            <v>AB</v>
          </cell>
          <cell r="D735">
            <v>0</v>
          </cell>
        </row>
        <row r="736">
          <cell r="A736">
            <v>93346</v>
          </cell>
          <cell r="B736" t="str">
            <v>GLADE S/VAC P/BLOSS  BNS 550GM</v>
          </cell>
          <cell r="C736" t="str">
            <v>AB</v>
          </cell>
          <cell r="D736">
            <v>0</v>
          </cell>
        </row>
        <row r="737">
          <cell r="A737">
            <v>93350</v>
          </cell>
          <cell r="B737" t="str">
            <v>GLADE S/VAC O/NEUTRAL    500GM</v>
          </cell>
          <cell r="C737" t="str">
            <v>AB</v>
          </cell>
          <cell r="D737">
            <v>0</v>
          </cell>
        </row>
        <row r="738">
          <cell r="A738">
            <v>93351</v>
          </cell>
          <cell r="B738" t="str">
            <v>GLADE S/VAC O/NEUT NZBNS 550GM</v>
          </cell>
          <cell r="C738" t="str">
            <v>AB</v>
          </cell>
          <cell r="D738">
            <v>0</v>
          </cell>
        </row>
        <row r="739">
          <cell r="A739">
            <v>93355</v>
          </cell>
          <cell r="B739" t="str">
            <v>GLADE S/VAC AERO-O/NEUTR</v>
          </cell>
          <cell r="C739" t="str">
            <v>AB</v>
          </cell>
          <cell r="D739">
            <v>88007</v>
          </cell>
        </row>
        <row r="740">
          <cell r="A740">
            <v>93360</v>
          </cell>
          <cell r="B740" t="str">
            <v>GLADE S/VAC ROSE GARDEN  500GM</v>
          </cell>
          <cell r="C740" t="str">
            <v>AB</v>
          </cell>
          <cell r="D740">
            <v>0</v>
          </cell>
        </row>
        <row r="741">
          <cell r="A741">
            <v>93361</v>
          </cell>
          <cell r="B741" t="str">
            <v>GLADE S/VAC R/GARDEN BNS 550GM</v>
          </cell>
          <cell r="C741" t="str">
            <v>AB</v>
          </cell>
          <cell r="D741">
            <v>0</v>
          </cell>
        </row>
        <row r="742">
          <cell r="A742">
            <v>93362</v>
          </cell>
          <cell r="B742" t="str">
            <v>GLADE S/VAC LAVENDER     500GM</v>
          </cell>
          <cell r="C742" t="str">
            <v>AB</v>
          </cell>
          <cell r="D742">
            <v>0</v>
          </cell>
        </row>
        <row r="743">
          <cell r="A743">
            <v>93363</v>
          </cell>
          <cell r="B743" t="str">
            <v>GLADE S/VAC CITRUS BLOSSM 500G</v>
          </cell>
          <cell r="C743" t="str">
            <v>AB</v>
          </cell>
          <cell r="D743">
            <v>0</v>
          </cell>
        </row>
        <row r="744">
          <cell r="A744">
            <v>93500</v>
          </cell>
          <cell r="B744" t="str">
            <v>NZ SHAKE N VAC XTRA TGH 500 GM</v>
          </cell>
          <cell r="C744">
            <v>10</v>
          </cell>
          <cell r="D744">
            <v>0</v>
          </cell>
        </row>
        <row r="745">
          <cell r="A745">
            <v>93510</v>
          </cell>
          <cell r="B745" t="str">
            <v>NZ SHAKE N VAC E/SPRING 500 GM</v>
          </cell>
          <cell r="C745">
            <v>10</v>
          </cell>
          <cell r="D745">
            <v>0</v>
          </cell>
        </row>
        <row r="746">
          <cell r="A746">
            <v>93520</v>
          </cell>
          <cell r="B746" t="str">
            <v>NZ SHAKE N VAC LAVENDER 500 GM</v>
          </cell>
          <cell r="C746">
            <v>10</v>
          </cell>
          <cell r="D746">
            <v>0</v>
          </cell>
        </row>
        <row r="747">
          <cell r="A747">
            <v>93530</v>
          </cell>
          <cell r="B747" t="str">
            <v>NZ SHAKE N VAC MYSTIQUE 500 GM</v>
          </cell>
          <cell r="C747">
            <v>10</v>
          </cell>
          <cell r="D747">
            <v>0</v>
          </cell>
        </row>
        <row r="748">
          <cell r="A748">
            <v>93540</v>
          </cell>
          <cell r="B748" t="str">
            <v>NZ SHAKE N VAC ORCH/SPC 500 GM</v>
          </cell>
          <cell r="C748">
            <v>10</v>
          </cell>
          <cell r="D748">
            <v>0</v>
          </cell>
        </row>
        <row r="749">
          <cell r="A749">
            <v>93550</v>
          </cell>
          <cell r="B749" t="str">
            <v>NZ SHAKE N VAC ELEGANCE 500 GM</v>
          </cell>
          <cell r="C749">
            <v>10</v>
          </cell>
          <cell r="D749">
            <v>0</v>
          </cell>
        </row>
        <row r="750">
          <cell r="A750">
            <v>94100</v>
          </cell>
          <cell r="B750" t="str">
            <v>GLADE CANDLE PEACH         1PK</v>
          </cell>
          <cell r="C750" t="str">
            <v>AA</v>
          </cell>
          <cell r="D750">
            <v>38034</v>
          </cell>
        </row>
        <row r="751">
          <cell r="A751">
            <v>94108</v>
          </cell>
          <cell r="B751" t="str">
            <v>GLADE PREPACK</v>
          </cell>
          <cell r="C751" t="str">
            <v>AA</v>
          </cell>
          <cell r="D751">
            <v>0</v>
          </cell>
        </row>
        <row r="752">
          <cell r="A752">
            <v>94110</v>
          </cell>
          <cell r="B752" t="str">
            <v>GLADE CANDLE CTRY GARDEN   1PK</v>
          </cell>
          <cell r="C752" t="str">
            <v>AA</v>
          </cell>
          <cell r="D752">
            <v>38031</v>
          </cell>
        </row>
        <row r="753">
          <cell r="A753">
            <v>94111</v>
          </cell>
          <cell r="B753" t="str">
            <v>HOME HYGENE FLOOR        750ML</v>
          </cell>
          <cell r="C753" t="str">
            <v>DJ</v>
          </cell>
          <cell r="D753">
            <v>0</v>
          </cell>
        </row>
        <row r="754">
          <cell r="A754">
            <v>94113</v>
          </cell>
          <cell r="B754" t="str">
            <v>HOME HYGENE B/ROOM LIQ   500ML</v>
          </cell>
          <cell r="C754" t="str">
            <v>BE</v>
          </cell>
          <cell r="D754">
            <v>0</v>
          </cell>
        </row>
        <row r="755">
          <cell r="A755">
            <v>94115</v>
          </cell>
          <cell r="B755" t="str">
            <v>HOME HYGENE APC          750ML</v>
          </cell>
          <cell r="C755" t="str">
            <v>DH</v>
          </cell>
          <cell r="D755">
            <v>0</v>
          </cell>
        </row>
        <row r="756">
          <cell r="A756">
            <v>94118</v>
          </cell>
          <cell r="B756" t="str">
            <v>HOME HYGENE A/CARE AERO  125GM</v>
          </cell>
          <cell r="C756" t="str">
            <v>AG</v>
          </cell>
          <cell r="D756">
            <v>0</v>
          </cell>
        </row>
        <row r="757">
          <cell r="A757">
            <v>94120</v>
          </cell>
          <cell r="B757" t="str">
            <v>GLADE CANDLE VANILLA       1PK</v>
          </cell>
          <cell r="C757" t="str">
            <v>AA</v>
          </cell>
          <cell r="D757">
            <v>38034</v>
          </cell>
        </row>
        <row r="758">
          <cell r="A758">
            <v>94121</v>
          </cell>
          <cell r="B758" t="str">
            <v>GLADE CANDLE VANILLA REF   2PK</v>
          </cell>
          <cell r="C758" t="str">
            <v>AA</v>
          </cell>
          <cell r="D758">
            <v>38034</v>
          </cell>
        </row>
        <row r="759">
          <cell r="A759">
            <v>94122</v>
          </cell>
          <cell r="B759" t="str">
            <v>GLADE CANDLE C/GARDEN   REF2PK</v>
          </cell>
          <cell r="C759" t="str">
            <v>AA</v>
          </cell>
          <cell r="D759">
            <v>38034</v>
          </cell>
        </row>
        <row r="760">
          <cell r="A760">
            <v>94123</v>
          </cell>
          <cell r="B760" t="str">
            <v>GLADE CANDLE W/BERRY FLD</v>
          </cell>
          <cell r="C760" t="str">
            <v>AA</v>
          </cell>
          <cell r="D760">
            <v>38034</v>
          </cell>
        </row>
        <row r="761">
          <cell r="A761">
            <v>94125</v>
          </cell>
          <cell r="B761" t="str">
            <v>GLADE CANDLE PEACH   REF   2PK</v>
          </cell>
          <cell r="C761" t="str">
            <v>AA</v>
          </cell>
          <cell r="D761">
            <v>0</v>
          </cell>
        </row>
        <row r="762">
          <cell r="A762">
            <v>94126</v>
          </cell>
          <cell r="B762" t="str">
            <v>GLADE CANDLE BONUS PACK    2PK</v>
          </cell>
          <cell r="C762" t="str">
            <v>AA</v>
          </cell>
          <cell r="D762">
            <v>0</v>
          </cell>
        </row>
        <row r="763">
          <cell r="A763">
            <v>94150</v>
          </cell>
          <cell r="B763" t="str">
            <v>GLADE AROMA CANDLES ROSE  140G</v>
          </cell>
          <cell r="C763" t="str">
            <v>AA</v>
          </cell>
          <cell r="D763">
            <v>88002</v>
          </cell>
        </row>
        <row r="764">
          <cell r="A764">
            <v>94151</v>
          </cell>
          <cell r="B764" t="str">
            <v>GLADE AROMA CANDLE CITRUS 140G</v>
          </cell>
          <cell r="C764" t="str">
            <v>AA</v>
          </cell>
          <cell r="D764">
            <v>88002</v>
          </cell>
        </row>
        <row r="765">
          <cell r="A765">
            <v>95310</v>
          </cell>
          <cell r="B765" t="str">
            <v>GLADE DISCS              10 KG</v>
          </cell>
          <cell r="C765">
            <v>50</v>
          </cell>
          <cell r="D765">
            <v>23777</v>
          </cell>
        </row>
        <row r="766">
          <cell r="A766">
            <v>95490</v>
          </cell>
          <cell r="B766" t="str">
            <v>GLADE P/INS F/FLOWERS X2 36REF</v>
          </cell>
          <cell r="C766" t="str">
            <v>AE</v>
          </cell>
          <cell r="D766">
            <v>75201</v>
          </cell>
        </row>
        <row r="767">
          <cell r="A767">
            <v>95491</v>
          </cell>
          <cell r="B767" t="str">
            <v>GLADE P/INS T/BREEZE X2  36REF</v>
          </cell>
          <cell r="C767" t="str">
            <v>AE</v>
          </cell>
          <cell r="D767">
            <v>75201</v>
          </cell>
        </row>
        <row r="768">
          <cell r="A768">
            <v>95492</v>
          </cell>
          <cell r="B768" t="str">
            <v>GLADE P/INS LAVENDER X2  36REF</v>
          </cell>
          <cell r="C768" t="str">
            <v>AE</v>
          </cell>
          <cell r="D768">
            <v>75201</v>
          </cell>
        </row>
        <row r="769">
          <cell r="A769">
            <v>95500</v>
          </cell>
          <cell r="B769" t="str">
            <v>GLADE P/INS C/GARDEN       PRI</v>
          </cell>
          <cell r="C769" t="str">
            <v>AE</v>
          </cell>
          <cell r="D769">
            <v>0</v>
          </cell>
        </row>
        <row r="770">
          <cell r="A770">
            <v>95501</v>
          </cell>
          <cell r="B770" t="str">
            <v>GLADE P/INS PEACH          REF</v>
          </cell>
          <cell r="C770" t="str">
            <v>AE</v>
          </cell>
          <cell r="D770">
            <v>75201</v>
          </cell>
        </row>
        <row r="771">
          <cell r="A771">
            <v>95502</v>
          </cell>
          <cell r="B771" t="str">
            <v>GLADE P/INS VANILLA        REF</v>
          </cell>
          <cell r="C771" t="str">
            <v>AE</v>
          </cell>
          <cell r="D771">
            <v>75201</v>
          </cell>
        </row>
        <row r="772">
          <cell r="A772">
            <v>95503</v>
          </cell>
          <cell r="B772" t="str">
            <v>GLADE P/INS PEACH          REF</v>
          </cell>
          <cell r="C772" t="str">
            <v>AE</v>
          </cell>
          <cell r="D772">
            <v>10250</v>
          </cell>
        </row>
        <row r="773">
          <cell r="A773">
            <v>95504</v>
          </cell>
          <cell r="B773" t="str">
            <v>GLADE P/INS VANILLA        REF</v>
          </cell>
          <cell r="C773" t="str">
            <v>AE</v>
          </cell>
          <cell r="D773">
            <v>0</v>
          </cell>
        </row>
        <row r="774">
          <cell r="A774">
            <v>95505</v>
          </cell>
          <cell r="B774" t="str">
            <v>GLADE PLUG INS F/FLOWERS  PRIM</v>
          </cell>
          <cell r="C774" t="str">
            <v>AE</v>
          </cell>
          <cell r="D774">
            <v>75201</v>
          </cell>
        </row>
        <row r="775">
          <cell r="A775">
            <v>95506</v>
          </cell>
          <cell r="B775" t="str">
            <v>GLADE PLUG INS F/F   BNS   PRI</v>
          </cell>
          <cell r="C775" t="str">
            <v>AE</v>
          </cell>
          <cell r="D775">
            <v>0</v>
          </cell>
        </row>
        <row r="776">
          <cell r="A776">
            <v>95507</v>
          </cell>
          <cell r="B776" t="str">
            <v>GLADE PLUG INS F/FLOWERS 12REF</v>
          </cell>
          <cell r="C776" t="str">
            <v>AE</v>
          </cell>
          <cell r="D776">
            <v>10250</v>
          </cell>
        </row>
        <row r="777">
          <cell r="A777">
            <v>95508</v>
          </cell>
          <cell r="B777" t="str">
            <v>GLADE PLUG INS F/FLOWERS 72REF</v>
          </cell>
          <cell r="C777" t="str">
            <v>AE</v>
          </cell>
          <cell r="D777">
            <v>0</v>
          </cell>
        </row>
        <row r="778">
          <cell r="A778">
            <v>95509</v>
          </cell>
          <cell r="B778" t="str">
            <v>GLADE PLUG INS F/FLOWERS  TWIN</v>
          </cell>
          <cell r="C778" t="str">
            <v>AE</v>
          </cell>
          <cell r="D778">
            <v>0</v>
          </cell>
        </row>
        <row r="779">
          <cell r="A779">
            <v>95510</v>
          </cell>
          <cell r="B779" t="str">
            <v>PLUG INS M/MEADOW          PRI</v>
          </cell>
          <cell r="C779" t="str">
            <v>AE</v>
          </cell>
          <cell r="D779">
            <v>0</v>
          </cell>
        </row>
        <row r="780">
          <cell r="A780">
            <v>95511</v>
          </cell>
          <cell r="B780" t="str">
            <v>GLADE PLUG INS F/FLOWERS   REF</v>
          </cell>
          <cell r="C780" t="str">
            <v>AE</v>
          </cell>
          <cell r="D780">
            <v>0</v>
          </cell>
        </row>
        <row r="781">
          <cell r="A781">
            <v>95512</v>
          </cell>
          <cell r="B781" t="str">
            <v>GLADE PLUG INS CNTRY BL    REF</v>
          </cell>
          <cell r="C781" t="str">
            <v>AE</v>
          </cell>
          <cell r="D781">
            <v>0</v>
          </cell>
        </row>
        <row r="782">
          <cell r="A782">
            <v>95513</v>
          </cell>
          <cell r="B782" t="str">
            <v>GLADE PLUG INS T/BREEZE    REF</v>
          </cell>
          <cell r="C782" t="str">
            <v>AE</v>
          </cell>
          <cell r="D782">
            <v>0</v>
          </cell>
        </row>
        <row r="783">
          <cell r="A783">
            <v>95514</v>
          </cell>
          <cell r="B783" t="str">
            <v>GLADE P/INS CITRUS SINGL 72REF</v>
          </cell>
          <cell r="C783" t="str">
            <v>AE</v>
          </cell>
          <cell r="D783">
            <v>0</v>
          </cell>
        </row>
        <row r="784">
          <cell r="A784">
            <v>95515</v>
          </cell>
          <cell r="B784" t="str">
            <v>GLADE PLUG INS C/BLOSSOM   PRI</v>
          </cell>
          <cell r="C784" t="str">
            <v>AE</v>
          </cell>
          <cell r="D784">
            <v>10250</v>
          </cell>
        </row>
        <row r="785">
          <cell r="A785">
            <v>95516</v>
          </cell>
          <cell r="B785" t="str">
            <v>GLADE P/INS LAVENDER       PRI</v>
          </cell>
          <cell r="C785" t="str">
            <v>AE</v>
          </cell>
          <cell r="D785">
            <v>75201</v>
          </cell>
        </row>
        <row r="786">
          <cell r="A786">
            <v>95517</v>
          </cell>
          <cell r="B786" t="str">
            <v>GLADE PLUG INS C/BLOSSOM 12REF</v>
          </cell>
          <cell r="C786" t="str">
            <v>AE</v>
          </cell>
          <cell r="D786">
            <v>0</v>
          </cell>
        </row>
        <row r="787">
          <cell r="A787">
            <v>95518</v>
          </cell>
          <cell r="B787" t="str">
            <v>GLADE P/INS C/BLOSSOM      REF</v>
          </cell>
          <cell r="C787" t="str">
            <v>AE</v>
          </cell>
          <cell r="D787">
            <v>0</v>
          </cell>
        </row>
        <row r="788">
          <cell r="A788">
            <v>95519</v>
          </cell>
          <cell r="B788" t="str">
            <v>GLADE P/INS ASSTD 3PK    12REF</v>
          </cell>
          <cell r="C788" t="str">
            <v>AE</v>
          </cell>
          <cell r="D788">
            <v>88700</v>
          </cell>
        </row>
        <row r="789">
          <cell r="A789">
            <v>95520</v>
          </cell>
          <cell r="B789" t="str">
            <v>GLADE P/INS C/BREEZE       PRI</v>
          </cell>
          <cell r="C789" t="str">
            <v>AE</v>
          </cell>
          <cell r="D789">
            <v>0</v>
          </cell>
        </row>
        <row r="790">
          <cell r="A790">
            <v>95521</v>
          </cell>
          <cell r="B790" t="str">
            <v>GLADE P/INS ASSTD 3PK    72REF</v>
          </cell>
          <cell r="C790" t="str">
            <v>AE</v>
          </cell>
          <cell r="D790">
            <v>75201</v>
          </cell>
        </row>
        <row r="791">
          <cell r="A791">
            <v>95522</v>
          </cell>
          <cell r="B791" t="str">
            <v>GLADE P/INS FREE PRIMARY   3PK</v>
          </cell>
          <cell r="C791" t="str">
            <v>AE</v>
          </cell>
          <cell r="D791">
            <v>0</v>
          </cell>
        </row>
        <row r="792">
          <cell r="A792">
            <v>95523</v>
          </cell>
          <cell r="B792" t="str">
            <v>GLADE P/INS CITRUS X2 36REF</v>
          </cell>
          <cell r="C792" t="str">
            <v>AE</v>
          </cell>
          <cell r="D792">
            <v>75201</v>
          </cell>
        </row>
        <row r="793">
          <cell r="A793">
            <v>95524</v>
          </cell>
          <cell r="B793" t="str">
            <v>GLADE P/INS WILD LAV NZ  12REF</v>
          </cell>
          <cell r="C793" t="str">
            <v>AE</v>
          </cell>
          <cell r="D793">
            <v>88700</v>
          </cell>
        </row>
        <row r="794">
          <cell r="A794">
            <v>95525</v>
          </cell>
          <cell r="B794" t="str">
            <v>GLADE P/INS T/BREEZE       PRI</v>
          </cell>
          <cell r="C794" t="str">
            <v>AE</v>
          </cell>
          <cell r="D794">
            <v>75201</v>
          </cell>
        </row>
        <row r="795">
          <cell r="A795">
            <v>95526</v>
          </cell>
          <cell r="B795" t="str">
            <v>GLADE P/INS T/BRZ BONUS    PRI</v>
          </cell>
          <cell r="C795" t="str">
            <v>AE</v>
          </cell>
          <cell r="D795">
            <v>0</v>
          </cell>
        </row>
        <row r="796">
          <cell r="A796">
            <v>95527</v>
          </cell>
          <cell r="B796" t="str">
            <v>GLADE P/INS T/BREEZE     72REF</v>
          </cell>
          <cell r="C796" t="str">
            <v>AE</v>
          </cell>
          <cell r="D796">
            <v>75201</v>
          </cell>
        </row>
        <row r="797">
          <cell r="A797">
            <v>95528</v>
          </cell>
          <cell r="B797" t="str">
            <v>GLADE P/INS T/BREEZE     12REF</v>
          </cell>
          <cell r="C797" t="str">
            <v>AE</v>
          </cell>
          <cell r="D797">
            <v>88700</v>
          </cell>
        </row>
        <row r="798">
          <cell r="A798">
            <v>95529</v>
          </cell>
          <cell r="B798" t="str">
            <v>GLADE P/INS WILD LAVEND  72REF</v>
          </cell>
          <cell r="C798" t="str">
            <v>AE</v>
          </cell>
          <cell r="D798">
            <v>75201</v>
          </cell>
        </row>
        <row r="799">
          <cell r="A799">
            <v>95530</v>
          </cell>
          <cell r="B799" t="str">
            <v>GLADE C/ON CNTRY BREEZE    PRI</v>
          </cell>
          <cell r="C799" t="str">
            <v>AD</v>
          </cell>
          <cell r="D799">
            <v>10250</v>
          </cell>
        </row>
        <row r="800">
          <cell r="A800">
            <v>95531</v>
          </cell>
          <cell r="B800" t="str">
            <v>GLADE P/INS EXTRA FRESH  72REF</v>
          </cell>
          <cell r="C800" t="str">
            <v>AE</v>
          </cell>
          <cell r="D800">
            <v>0</v>
          </cell>
        </row>
        <row r="801">
          <cell r="A801">
            <v>95532</v>
          </cell>
          <cell r="B801" t="str">
            <v>GLADE CLIP ON C/BREEZE     REF</v>
          </cell>
          <cell r="C801" t="str">
            <v>AD</v>
          </cell>
          <cell r="D801">
            <v>10250</v>
          </cell>
        </row>
        <row r="802">
          <cell r="A802">
            <v>95533</v>
          </cell>
          <cell r="B802" t="str">
            <v>GLADE CLIP ON C/BRZE BNS   PRI</v>
          </cell>
          <cell r="C802" t="str">
            <v>AD</v>
          </cell>
          <cell r="D802">
            <v>0</v>
          </cell>
        </row>
        <row r="803">
          <cell r="A803">
            <v>95534</v>
          </cell>
          <cell r="B803" t="str">
            <v>GLADE CLIP ON POTPOURRI REF</v>
          </cell>
          <cell r="C803">
            <v>49</v>
          </cell>
          <cell r="D803">
            <v>0</v>
          </cell>
        </row>
        <row r="804">
          <cell r="A804">
            <v>95535</v>
          </cell>
          <cell r="B804" t="str">
            <v>GLADE PLUG INS E/FRESH   12REF</v>
          </cell>
          <cell r="C804" t="str">
            <v>AE</v>
          </cell>
          <cell r="D804">
            <v>0</v>
          </cell>
        </row>
        <row r="805">
          <cell r="A805">
            <v>95536</v>
          </cell>
          <cell r="B805" t="str">
            <v>GLADE CLIP ON POTPOURRI PRIM</v>
          </cell>
          <cell r="C805">
            <v>48</v>
          </cell>
          <cell r="D805">
            <v>0</v>
          </cell>
        </row>
        <row r="806">
          <cell r="A806">
            <v>95537</v>
          </cell>
          <cell r="B806" t="str">
            <v>GLADE CLIP ON TR0P MIST    PRI</v>
          </cell>
          <cell r="C806" t="str">
            <v>AD</v>
          </cell>
          <cell r="D806">
            <v>10250</v>
          </cell>
        </row>
        <row r="807">
          <cell r="A807">
            <v>95538</v>
          </cell>
          <cell r="B807" t="str">
            <v>GLADE CLIP ON TROP MIST    REF</v>
          </cell>
          <cell r="C807" t="str">
            <v>AD</v>
          </cell>
          <cell r="D807">
            <v>10250</v>
          </cell>
        </row>
        <row r="808">
          <cell r="A808">
            <v>95539</v>
          </cell>
          <cell r="B808" t="str">
            <v>GLADE CLIP ON T/MIST BNS   PRI</v>
          </cell>
          <cell r="C808" t="str">
            <v>AD</v>
          </cell>
          <cell r="D808">
            <v>0</v>
          </cell>
        </row>
        <row r="809">
          <cell r="A809">
            <v>95542</v>
          </cell>
          <cell r="B809" t="str">
            <v>GLADE CLIP ON SML/SPACE  NZPRI</v>
          </cell>
          <cell r="C809" t="str">
            <v>AD</v>
          </cell>
          <cell r="D809">
            <v>0</v>
          </cell>
        </row>
        <row r="810">
          <cell r="A810">
            <v>95543</v>
          </cell>
          <cell r="B810" t="str">
            <v>GLADE CLIP ON SML/SPACE  NZREF</v>
          </cell>
          <cell r="C810" t="str">
            <v>AD</v>
          </cell>
          <cell r="D810">
            <v>0</v>
          </cell>
        </row>
        <row r="811">
          <cell r="A811">
            <v>95544</v>
          </cell>
          <cell r="B811" t="str">
            <v>GLADE P/INS T/BREEZE NZ  12REF</v>
          </cell>
          <cell r="C811" t="str">
            <v>AE</v>
          </cell>
          <cell r="D811">
            <v>88700</v>
          </cell>
        </row>
        <row r="812">
          <cell r="A812">
            <v>95545</v>
          </cell>
          <cell r="B812" t="str">
            <v>GLADE P/INS LAVENDER NZ  12REF</v>
          </cell>
          <cell r="C812" t="str">
            <v>AE</v>
          </cell>
          <cell r="D812">
            <v>88700</v>
          </cell>
        </row>
        <row r="813">
          <cell r="A813">
            <v>95600</v>
          </cell>
          <cell r="B813" t="str">
            <v>PLUG INS COTTAGE GARDEN    REF</v>
          </cell>
          <cell r="C813" t="str">
            <v>AD</v>
          </cell>
          <cell r="D813">
            <v>0</v>
          </cell>
        </row>
        <row r="814">
          <cell r="A814">
            <v>95610</v>
          </cell>
          <cell r="B814" t="str">
            <v>PLUG INS M/MEADOW          REF</v>
          </cell>
          <cell r="C814" t="str">
            <v>AD</v>
          </cell>
          <cell r="D814">
            <v>0</v>
          </cell>
        </row>
        <row r="815">
          <cell r="A815">
            <v>95620</v>
          </cell>
          <cell r="B815" t="str">
            <v>PLUG INS CT/BREEZE         REF</v>
          </cell>
          <cell r="C815" t="str">
            <v>AD</v>
          </cell>
          <cell r="D815">
            <v>0</v>
          </cell>
        </row>
        <row r="816">
          <cell r="A816">
            <v>100990</v>
          </cell>
          <cell r="B816" t="str">
            <v>ZIPLOC CONTAINERS PREPACK  6DZ</v>
          </cell>
          <cell r="C816" t="str">
            <v>FB</v>
          </cell>
          <cell r="D816">
            <v>0</v>
          </cell>
        </row>
        <row r="817">
          <cell r="A817">
            <v>100991</v>
          </cell>
          <cell r="B817" t="str">
            <v>ZIPLOC BAGS PREPACK        6DZ</v>
          </cell>
          <cell r="C817" t="str">
            <v>FB</v>
          </cell>
          <cell r="D817">
            <v>0</v>
          </cell>
        </row>
        <row r="818">
          <cell r="A818">
            <v>101000</v>
          </cell>
          <cell r="B818" t="str">
            <v>ZIPLOC CONTAINERS 5 MED SQRES</v>
          </cell>
          <cell r="C818" t="str">
            <v>DE</v>
          </cell>
          <cell r="D818">
            <v>0</v>
          </cell>
        </row>
        <row r="819">
          <cell r="A819">
            <v>101001</v>
          </cell>
          <cell r="B819" t="str">
            <v>ZIPLOC CONTAINERS 4 LGE SQRES</v>
          </cell>
          <cell r="C819" t="str">
            <v>DE</v>
          </cell>
          <cell r="D819">
            <v>0</v>
          </cell>
        </row>
        <row r="820">
          <cell r="A820">
            <v>101002</v>
          </cell>
          <cell r="B820" t="str">
            <v>ZIPLOC SLIDE LOC 15 LARGE BAGS</v>
          </cell>
          <cell r="C820" t="str">
            <v>DE</v>
          </cell>
          <cell r="D820">
            <v>38031</v>
          </cell>
        </row>
        <row r="821">
          <cell r="A821">
            <v>101003</v>
          </cell>
          <cell r="B821" t="str">
            <v>ZIPLOC VEGETABLE 10 LARGE BAGS</v>
          </cell>
          <cell r="C821" t="str">
            <v>DE</v>
          </cell>
          <cell r="D821">
            <v>38031</v>
          </cell>
        </row>
        <row r="822">
          <cell r="A822">
            <v>101004</v>
          </cell>
          <cell r="B822" t="str">
            <v>ZIPLOC SANDWICH 50 BAGS</v>
          </cell>
          <cell r="C822" t="str">
            <v>DE</v>
          </cell>
          <cell r="D822">
            <v>38031</v>
          </cell>
        </row>
        <row r="823">
          <cell r="A823">
            <v>101005</v>
          </cell>
          <cell r="B823" t="str">
            <v>ZIPLOC CLRLOC STRGE 25 MED BGS</v>
          </cell>
          <cell r="C823" t="str">
            <v>DE</v>
          </cell>
          <cell r="D823">
            <v>38031</v>
          </cell>
        </row>
        <row r="824">
          <cell r="A824">
            <v>101006</v>
          </cell>
          <cell r="B824" t="str">
            <v>ZIPLOC CLRLOC STRGE 15 LGE BGS</v>
          </cell>
          <cell r="C824" t="str">
            <v>DE</v>
          </cell>
          <cell r="D824">
            <v>38031</v>
          </cell>
        </row>
        <row r="825">
          <cell r="A825">
            <v>101007</v>
          </cell>
          <cell r="B825" t="str">
            <v>ZIPLOC SLIDE LOC 20 MED BAGS</v>
          </cell>
          <cell r="C825" t="str">
            <v>DE</v>
          </cell>
          <cell r="D825">
            <v>38031</v>
          </cell>
        </row>
        <row r="826">
          <cell r="A826">
            <v>101500</v>
          </cell>
          <cell r="B826" t="str">
            <v>M.B.L. INSECT SPRAY</v>
          </cell>
          <cell r="C826" t="str">
            <v>YE</v>
          </cell>
          <cell r="D826">
            <v>0</v>
          </cell>
        </row>
        <row r="827">
          <cell r="A827">
            <v>101655</v>
          </cell>
          <cell r="B827" t="str">
            <v>BOLT AIRBORNE AERO      400 GM</v>
          </cell>
          <cell r="C827" t="str">
            <v>YE</v>
          </cell>
          <cell r="D827">
            <v>0</v>
          </cell>
        </row>
        <row r="828">
          <cell r="A828">
            <v>101690</v>
          </cell>
          <cell r="B828" t="str">
            <v>BOLT LOW IRRITANT       400 GM</v>
          </cell>
          <cell r="C828" t="str">
            <v>YE</v>
          </cell>
          <cell r="D828">
            <v>0</v>
          </cell>
        </row>
        <row r="829">
          <cell r="A829">
            <v>101715</v>
          </cell>
          <cell r="B829" t="str">
            <v>*RAID COMM FIK GERMKILL  450GM</v>
          </cell>
          <cell r="C829" t="str">
            <v>H2</v>
          </cell>
          <cell r="D829">
            <v>0</v>
          </cell>
        </row>
        <row r="830">
          <cell r="A830">
            <v>101720</v>
          </cell>
          <cell r="B830" t="str">
            <v>BOLT DRY LOW IRRIT      300 GM</v>
          </cell>
          <cell r="C830" t="str">
            <v>YE</v>
          </cell>
          <cell r="D830">
            <v>0</v>
          </cell>
        </row>
        <row r="831">
          <cell r="A831">
            <v>101721</v>
          </cell>
          <cell r="B831" t="str">
            <v>BOLT TRIGGER</v>
          </cell>
          <cell r="C831">
            <v>50</v>
          </cell>
          <cell r="D831">
            <v>0</v>
          </cell>
        </row>
        <row r="832">
          <cell r="A832">
            <v>101725</v>
          </cell>
          <cell r="B832" t="str">
            <v>RAID SURFACE SPRAY       250GM</v>
          </cell>
          <cell r="C832" t="str">
            <v>EJ</v>
          </cell>
          <cell r="D832">
            <v>0</v>
          </cell>
        </row>
        <row r="833">
          <cell r="A833">
            <v>101726</v>
          </cell>
          <cell r="B833" t="str">
            <v>RAID SURFACE SPRAY   NEW 250GM</v>
          </cell>
          <cell r="C833" t="str">
            <v>EJ</v>
          </cell>
          <cell r="D833">
            <v>0</v>
          </cell>
        </row>
        <row r="834">
          <cell r="A834">
            <v>101727</v>
          </cell>
          <cell r="B834" t="str">
            <v>RAID S/SPRY-EGGSTOPPERS  250GM</v>
          </cell>
          <cell r="C834" t="str">
            <v>EJ</v>
          </cell>
          <cell r="D834">
            <v>0</v>
          </cell>
        </row>
        <row r="835">
          <cell r="A835">
            <v>101728</v>
          </cell>
          <cell r="B835" t="str">
            <v>RAID SURFACE SPRAY       350GM</v>
          </cell>
          <cell r="C835" t="str">
            <v>EJ</v>
          </cell>
          <cell r="D835">
            <v>0</v>
          </cell>
        </row>
        <row r="836">
          <cell r="A836">
            <v>101729</v>
          </cell>
          <cell r="B836" t="str">
            <v>RAID S/SPRAY-NAT PYE     250GM</v>
          </cell>
          <cell r="C836" t="str">
            <v>EJ</v>
          </cell>
          <cell r="D836">
            <v>0</v>
          </cell>
        </row>
        <row r="837">
          <cell r="A837">
            <v>101790</v>
          </cell>
          <cell r="B837" t="str">
            <v>BOLT FLEA KILLER        400 GM</v>
          </cell>
          <cell r="C837">
            <v>50</v>
          </cell>
          <cell r="D837">
            <v>0</v>
          </cell>
        </row>
        <row r="838">
          <cell r="A838">
            <v>101810</v>
          </cell>
          <cell r="B838" t="str">
            <v>BOLT COCKROACH BAITS    1 X 48</v>
          </cell>
          <cell r="C838" t="str">
            <v>YE</v>
          </cell>
          <cell r="D838">
            <v>88007</v>
          </cell>
        </row>
        <row r="839">
          <cell r="A839">
            <v>101950</v>
          </cell>
          <cell r="B839" t="str">
            <v>BOLT TOTAL RELEASE      150 GM</v>
          </cell>
          <cell r="C839">
            <v>50</v>
          </cell>
          <cell r="D839">
            <v>932</v>
          </cell>
        </row>
        <row r="840">
          <cell r="A840">
            <v>101960</v>
          </cell>
          <cell r="B840" t="str">
            <v>BOLT TOTAL REL FOGGER   125 GM</v>
          </cell>
          <cell r="C840" t="str">
            <v>YE</v>
          </cell>
          <cell r="D840">
            <v>0</v>
          </cell>
        </row>
        <row r="841">
          <cell r="A841">
            <v>104001</v>
          </cell>
          <cell r="B841" t="str">
            <v>SHOUT FAB REFRSH REG PRI 500ML</v>
          </cell>
          <cell r="C841" t="str">
            <v>FB</v>
          </cell>
          <cell r="D841">
            <v>0</v>
          </cell>
        </row>
        <row r="842">
          <cell r="A842">
            <v>104002</v>
          </cell>
          <cell r="B842" t="str">
            <v>SHOUT FAB REFRSH REG REF 500ML</v>
          </cell>
          <cell r="C842" t="str">
            <v>FB</v>
          </cell>
          <cell r="D842">
            <v>0</v>
          </cell>
        </row>
        <row r="843">
          <cell r="A843">
            <v>104003</v>
          </cell>
          <cell r="B843" t="str">
            <v>SHOUT FAB RFRSH XTRA PRI 500ML</v>
          </cell>
          <cell r="C843" t="str">
            <v>FB</v>
          </cell>
          <cell r="D843">
            <v>0</v>
          </cell>
        </row>
        <row r="844">
          <cell r="A844">
            <v>104004</v>
          </cell>
          <cell r="B844" t="str">
            <v>SHOUT FAB RFRSH XTRA REF 500ML</v>
          </cell>
          <cell r="C844" t="str">
            <v>FB</v>
          </cell>
          <cell r="D844">
            <v>0</v>
          </cell>
        </row>
        <row r="845">
          <cell r="A845">
            <v>104005</v>
          </cell>
          <cell r="B845" t="str">
            <v>SHOUT FAB REFRESH SAMPLE 150ML</v>
          </cell>
          <cell r="C845" t="str">
            <v>FB</v>
          </cell>
          <cell r="D845">
            <v>1400</v>
          </cell>
        </row>
        <row r="846">
          <cell r="A846">
            <v>105063</v>
          </cell>
          <cell r="B846" t="str">
            <v>WINDEX TRIGGER           750ML</v>
          </cell>
          <cell r="C846" t="str">
            <v>DD</v>
          </cell>
          <cell r="D846">
            <v>0</v>
          </cell>
        </row>
        <row r="847">
          <cell r="A847">
            <v>105067</v>
          </cell>
          <cell r="B847" t="str">
            <v>WINDEX TRIGGER           750ML</v>
          </cell>
          <cell r="C847" t="str">
            <v>DD</v>
          </cell>
          <cell r="D847">
            <v>0</v>
          </cell>
        </row>
        <row r="848">
          <cell r="A848">
            <v>105068</v>
          </cell>
          <cell r="B848" t="str">
            <v>WINDEX NO DRIP TRIGGER   500ML</v>
          </cell>
          <cell r="C848" t="str">
            <v>DD</v>
          </cell>
          <cell r="D848">
            <v>0</v>
          </cell>
        </row>
        <row r="849">
          <cell r="A849">
            <v>105070</v>
          </cell>
          <cell r="B849" t="str">
            <v>WINDEX NO DRIP REFILL    500ML</v>
          </cell>
          <cell r="C849" t="str">
            <v>DD</v>
          </cell>
          <cell r="D849">
            <v>0</v>
          </cell>
        </row>
        <row r="850">
          <cell r="A850">
            <v>105072</v>
          </cell>
          <cell r="B850" t="str">
            <v>WINDEX FOR CAR W/SCREENS 200ML</v>
          </cell>
          <cell r="C850" t="str">
            <v>DD</v>
          </cell>
          <cell r="D850">
            <v>0</v>
          </cell>
        </row>
        <row r="851">
          <cell r="A851">
            <v>105073</v>
          </cell>
          <cell r="B851" t="str">
            <v>WINDEX REFILL            750ML</v>
          </cell>
          <cell r="C851" t="str">
            <v>DD</v>
          </cell>
          <cell r="D851">
            <v>0</v>
          </cell>
        </row>
        <row r="852">
          <cell r="A852">
            <v>105074</v>
          </cell>
          <cell r="B852" t="str">
            <v>WINDEX REFILL            750ML</v>
          </cell>
          <cell r="C852" t="str">
            <v>DD</v>
          </cell>
          <cell r="D852">
            <v>0</v>
          </cell>
        </row>
        <row r="853">
          <cell r="A853">
            <v>105075</v>
          </cell>
          <cell r="B853" t="str">
            <v>WINDEX POTPOURRI REFILL  750ML</v>
          </cell>
          <cell r="C853" t="str">
            <v>DD</v>
          </cell>
          <cell r="D853">
            <v>0</v>
          </cell>
        </row>
        <row r="854">
          <cell r="A854">
            <v>105076</v>
          </cell>
          <cell r="B854" t="str">
            <v>WINDEX TRIGGER           750ML</v>
          </cell>
          <cell r="C854" t="str">
            <v>DD</v>
          </cell>
          <cell r="D854">
            <v>0</v>
          </cell>
        </row>
        <row r="855">
          <cell r="A855">
            <v>105077</v>
          </cell>
          <cell r="B855" t="str">
            <v>WINDEX REFILL            750ML</v>
          </cell>
          <cell r="C855" t="str">
            <v>DD</v>
          </cell>
          <cell r="D855">
            <v>0</v>
          </cell>
        </row>
        <row r="856">
          <cell r="A856">
            <v>105080</v>
          </cell>
          <cell r="B856" t="str">
            <v>WINDEX CLEAR TRIGGER    750 ML</v>
          </cell>
          <cell r="C856">
            <v>67</v>
          </cell>
          <cell r="D856">
            <v>0</v>
          </cell>
        </row>
        <row r="857">
          <cell r="A857">
            <v>105090</v>
          </cell>
          <cell r="B857" t="str">
            <v>WINDEX CLEAR REFILL     750 ML</v>
          </cell>
          <cell r="C857">
            <v>67</v>
          </cell>
          <cell r="D857">
            <v>0</v>
          </cell>
        </row>
        <row r="858">
          <cell r="A858">
            <v>105180</v>
          </cell>
          <cell r="B858" t="str">
            <v>WINDEX SPRAY             500ML</v>
          </cell>
          <cell r="C858" t="str">
            <v>DD</v>
          </cell>
          <cell r="D858">
            <v>0</v>
          </cell>
        </row>
        <row r="859">
          <cell r="A859">
            <v>105183</v>
          </cell>
          <cell r="B859" t="str">
            <v>WINDEX REGULAR TRIGGER   500ML</v>
          </cell>
          <cell r="C859" t="str">
            <v>DD</v>
          </cell>
          <cell r="D859">
            <v>0</v>
          </cell>
        </row>
        <row r="860">
          <cell r="A860">
            <v>105185</v>
          </cell>
          <cell r="B860" t="str">
            <v>WINDEX S&amp;GLASS TRIGGER   500ML</v>
          </cell>
          <cell r="C860" t="str">
            <v>DD</v>
          </cell>
          <cell r="D860">
            <v>0</v>
          </cell>
        </row>
        <row r="861">
          <cell r="A861">
            <v>105186</v>
          </cell>
          <cell r="B861" t="str">
            <v>WINDEX SURFACE&amp;GLASS REF 500ML</v>
          </cell>
          <cell r="C861" t="str">
            <v>DD</v>
          </cell>
          <cell r="D861">
            <v>0</v>
          </cell>
        </row>
        <row r="862">
          <cell r="A862">
            <v>105188</v>
          </cell>
          <cell r="B862" t="str">
            <v>WINDEX/DISCO DUCK       B/PACK</v>
          </cell>
          <cell r="C862" t="str">
            <v>DD</v>
          </cell>
          <cell r="D862">
            <v>0</v>
          </cell>
        </row>
        <row r="863">
          <cell r="A863">
            <v>105189</v>
          </cell>
          <cell r="B863" t="str">
            <v>WINDEX ANTI-FOG TRIGGER  500ML</v>
          </cell>
          <cell r="C863" t="str">
            <v>DD</v>
          </cell>
          <cell r="D863">
            <v>0</v>
          </cell>
        </row>
        <row r="864">
          <cell r="A864">
            <v>105190</v>
          </cell>
          <cell r="B864" t="str">
            <v>WINDEX ANTI-FOG REFILL   500ML</v>
          </cell>
          <cell r="C864" t="str">
            <v>DD</v>
          </cell>
          <cell r="D864">
            <v>0</v>
          </cell>
        </row>
        <row r="865">
          <cell r="A865">
            <v>105191</v>
          </cell>
          <cell r="B865" t="str">
            <v>WINDEX S&amp;GLASS TRIGGER     BNS</v>
          </cell>
          <cell r="C865" t="str">
            <v>DD</v>
          </cell>
          <cell r="D865">
            <v>24898</v>
          </cell>
        </row>
        <row r="866">
          <cell r="A866">
            <v>105192</v>
          </cell>
          <cell r="B866" t="str">
            <v>WINDEX SFCE &amp; GLASS  REF   BNS</v>
          </cell>
          <cell r="C866" t="str">
            <v>DD</v>
          </cell>
          <cell r="D866">
            <v>24898</v>
          </cell>
        </row>
        <row r="867">
          <cell r="A867">
            <v>105193</v>
          </cell>
          <cell r="B867" t="str">
            <v>WINDEX REGULAR REFILL    500ML</v>
          </cell>
          <cell r="C867" t="str">
            <v>DD</v>
          </cell>
          <cell r="D867">
            <v>0</v>
          </cell>
        </row>
        <row r="868">
          <cell r="A868">
            <v>105194</v>
          </cell>
          <cell r="B868" t="str">
            <v>WINDEX SHOWER MIST   PRI 750ML</v>
          </cell>
          <cell r="C868" t="str">
            <v>DD</v>
          </cell>
          <cell r="D868">
            <v>0</v>
          </cell>
        </row>
        <row r="869">
          <cell r="A869">
            <v>105195</v>
          </cell>
          <cell r="B869" t="str">
            <v>WINDEX POTPOURRI REFILL  500ML</v>
          </cell>
          <cell r="C869" t="str">
            <v>DD</v>
          </cell>
          <cell r="D869">
            <v>0</v>
          </cell>
        </row>
        <row r="870">
          <cell r="A870">
            <v>105196</v>
          </cell>
          <cell r="B870" t="str">
            <v>WINDEX FREE TRIG - COLES 500ML</v>
          </cell>
          <cell r="C870" t="str">
            <v>DD</v>
          </cell>
          <cell r="D870">
            <v>0</v>
          </cell>
        </row>
        <row r="871">
          <cell r="A871">
            <v>105197</v>
          </cell>
          <cell r="B871" t="str">
            <v>WINDEX REFILL            500ML</v>
          </cell>
          <cell r="C871" t="str">
            <v>DD</v>
          </cell>
          <cell r="D871">
            <v>0</v>
          </cell>
        </row>
        <row r="872">
          <cell r="A872">
            <v>105198</v>
          </cell>
          <cell r="B872" t="str">
            <v>WINDEX POTPOURRI     REF 500ML</v>
          </cell>
          <cell r="C872" t="str">
            <v>DD</v>
          </cell>
          <cell r="D872">
            <v>0</v>
          </cell>
        </row>
        <row r="873">
          <cell r="A873">
            <v>105199</v>
          </cell>
          <cell r="B873" t="str">
            <v>MR MUSCLE GLASS TRIG  NZ 500ML</v>
          </cell>
          <cell r="C873" t="str">
            <v>DD</v>
          </cell>
          <cell r="D873">
            <v>0</v>
          </cell>
        </row>
        <row r="874">
          <cell r="A874">
            <v>105201</v>
          </cell>
          <cell r="B874" t="str">
            <v>MR MUSCLE GLASS REFIL NZ 500ML</v>
          </cell>
          <cell r="C874" t="str">
            <v>DD</v>
          </cell>
          <cell r="D874">
            <v>0</v>
          </cell>
        </row>
        <row r="875">
          <cell r="A875">
            <v>105202</v>
          </cell>
          <cell r="B875" t="str">
            <v>MR MUSCLE GLAS P/P REFNZ 500ML</v>
          </cell>
          <cell r="C875" t="str">
            <v>DD</v>
          </cell>
          <cell r="D875">
            <v>0</v>
          </cell>
        </row>
        <row r="876">
          <cell r="A876">
            <v>105203</v>
          </cell>
          <cell r="B876" t="str">
            <v>MR MUSCL G/CLEAR TRIG NZ 500ML</v>
          </cell>
          <cell r="C876" t="str">
            <v>DD</v>
          </cell>
          <cell r="D876">
            <v>0</v>
          </cell>
        </row>
        <row r="877">
          <cell r="A877">
            <v>105204</v>
          </cell>
          <cell r="B877" t="str">
            <v>MR MUSCL G/CLEAR  REF NZ 500ML</v>
          </cell>
          <cell r="C877" t="str">
            <v>DD</v>
          </cell>
          <cell r="D877">
            <v>0</v>
          </cell>
        </row>
        <row r="878">
          <cell r="A878">
            <v>105205</v>
          </cell>
          <cell r="B878" t="str">
            <v>MR MUSCL GLAS BLK NZ REF   1LT</v>
          </cell>
          <cell r="C878" t="str">
            <v>DD</v>
          </cell>
          <cell r="D878">
            <v>0</v>
          </cell>
        </row>
        <row r="879">
          <cell r="A879">
            <v>105206</v>
          </cell>
          <cell r="B879" t="str">
            <v>MR M C/GLASS CLNR/SHOUT    GEL</v>
          </cell>
          <cell r="C879" t="str">
            <v>DD</v>
          </cell>
          <cell r="D879">
            <v>88007</v>
          </cell>
        </row>
        <row r="880">
          <cell r="A880">
            <v>105207</v>
          </cell>
          <cell r="B880" t="str">
            <v>MR MUS GLAS P/P TRG   NZ 500ML</v>
          </cell>
          <cell r="C880" t="str">
            <v>DD</v>
          </cell>
          <cell r="D880">
            <v>0</v>
          </cell>
        </row>
        <row r="881">
          <cell r="A881">
            <v>105208</v>
          </cell>
          <cell r="B881" t="str">
            <v>MR M GLASS NODRIP TR  NZ 500GM</v>
          </cell>
          <cell r="C881" t="str">
            <v>DD</v>
          </cell>
          <cell r="D881">
            <v>0</v>
          </cell>
        </row>
        <row r="882">
          <cell r="A882">
            <v>105209</v>
          </cell>
          <cell r="B882" t="str">
            <v>MR M GLASS NODRIP NZ REF 500GM</v>
          </cell>
          <cell r="C882" t="str">
            <v>DD</v>
          </cell>
          <cell r="D882">
            <v>0</v>
          </cell>
        </row>
        <row r="883">
          <cell r="A883">
            <v>105211</v>
          </cell>
          <cell r="B883" t="str">
            <v>MR MUS CAR W/SCREEN   NZ 200ML</v>
          </cell>
          <cell r="C883" t="str">
            <v>DD</v>
          </cell>
          <cell r="D883">
            <v>0</v>
          </cell>
        </row>
        <row r="884">
          <cell r="A884">
            <v>105212</v>
          </cell>
          <cell r="B884" t="str">
            <v>MR M GLASS NODRIP+SHOUT    GEL</v>
          </cell>
          <cell r="C884" t="str">
            <v>DD</v>
          </cell>
          <cell r="D884">
            <v>0</v>
          </cell>
        </row>
        <row r="885">
          <cell r="A885">
            <v>105213</v>
          </cell>
          <cell r="B885" t="str">
            <v>MR MUSCLE BLUE TRIG/FREE   GEL</v>
          </cell>
          <cell r="C885" t="str">
            <v>DD</v>
          </cell>
          <cell r="D885">
            <v>0</v>
          </cell>
        </row>
        <row r="886">
          <cell r="A886">
            <v>105214</v>
          </cell>
          <cell r="B886" t="str">
            <v>MR MUSCLE OUTDOOR TRIGGR 750ML</v>
          </cell>
          <cell r="C886" t="str">
            <v>DD</v>
          </cell>
          <cell r="D886">
            <v>0</v>
          </cell>
        </row>
        <row r="887">
          <cell r="A887">
            <v>105215</v>
          </cell>
          <cell r="B887" t="str">
            <v>WINDEX OUTDOOR TRIGGER   750ML</v>
          </cell>
          <cell r="C887" t="str">
            <v>DD</v>
          </cell>
          <cell r="D887">
            <v>0</v>
          </cell>
        </row>
        <row r="888">
          <cell r="A888">
            <v>105216</v>
          </cell>
          <cell r="B888" t="str">
            <v>WINDEX OUTDOOR REFILL    750ML</v>
          </cell>
          <cell r="C888" t="str">
            <v>DD</v>
          </cell>
          <cell r="D888">
            <v>0</v>
          </cell>
        </row>
        <row r="889">
          <cell r="A889">
            <v>105217</v>
          </cell>
          <cell r="B889" t="str">
            <v>MR MUSCLE OUTDOOR REFILL 750ML</v>
          </cell>
          <cell r="C889" t="str">
            <v>DD</v>
          </cell>
          <cell r="D889">
            <v>0</v>
          </cell>
        </row>
        <row r="890">
          <cell r="A890">
            <v>105218</v>
          </cell>
          <cell r="B890" t="str">
            <v>WINDEX SHOWER CLEAN TRIG 750mL</v>
          </cell>
          <cell r="C890" t="str">
            <v>DD</v>
          </cell>
          <cell r="D890">
            <v>0</v>
          </cell>
        </row>
        <row r="891">
          <cell r="A891">
            <v>105219</v>
          </cell>
          <cell r="B891" t="str">
            <v>WINDEX SHOWER CLEAN REF  750mL</v>
          </cell>
          <cell r="C891" t="str">
            <v>DD</v>
          </cell>
          <cell r="D891">
            <v>0</v>
          </cell>
        </row>
        <row r="892">
          <cell r="A892">
            <v>105222</v>
          </cell>
          <cell r="B892" t="str">
            <v>MR MUS GLASS CLR/SHT GEL  PROM</v>
          </cell>
          <cell r="C892" t="str">
            <v>DD</v>
          </cell>
          <cell r="D892">
            <v>0</v>
          </cell>
        </row>
        <row r="893">
          <cell r="A893">
            <v>105227</v>
          </cell>
          <cell r="B893" t="str">
            <v>*WINDEX GLASS CLEANER   2.5 LT</v>
          </cell>
          <cell r="C893">
            <v>67</v>
          </cell>
          <cell r="D893">
            <v>0</v>
          </cell>
        </row>
        <row r="894">
          <cell r="A894">
            <v>105230</v>
          </cell>
          <cell r="B894" t="str">
            <v>MR MUSCLE A-FOG TRIGR 500ML NZ</v>
          </cell>
          <cell r="C894">
            <v>67</v>
          </cell>
          <cell r="D894">
            <v>0</v>
          </cell>
        </row>
        <row r="895">
          <cell r="A895">
            <v>105231</v>
          </cell>
          <cell r="B895" t="str">
            <v>MR MUSCLE ANTIFOG 500ML REF NZ</v>
          </cell>
          <cell r="C895">
            <v>67</v>
          </cell>
          <cell r="D895">
            <v>0</v>
          </cell>
        </row>
        <row r="896">
          <cell r="A896">
            <v>105232</v>
          </cell>
          <cell r="B896" t="str">
            <v>MR MUSCLE A-FOG TRIG  NZ 500ML</v>
          </cell>
          <cell r="C896" t="str">
            <v>DD</v>
          </cell>
          <cell r="D896">
            <v>0</v>
          </cell>
        </row>
        <row r="897">
          <cell r="A897">
            <v>105233</v>
          </cell>
          <cell r="B897" t="str">
            <v>MR MUSCLE A-FOG NZ RED   500ML</v>
          </cell>
          <cell r="C897" t="str">
            <v>DD</v>
          </cell>
          <cell r="D897">
            <v>0</v>
          </cell>
        </row>
        <row r="898">
          <cell r="A898">
            <v>105234</v>
          </cell>
          <cell r="B898" t="str">
            <v>MR MUSCLE S&amp;G TRIGGER NZ   BNS</v>
          </cell>
          <cell r="C898" t="str">
            <v>DD</v>
          </cell>
          <cell r="D898">
            <v>24898</v>
          </cell>
        </row>
        <row r="899">
          <cell r="A899">
            <v>105235</v>
          </cell>
          <cell r="B899" t="str">
            <v>MR MUSCLE S&amp;G REFILL  NZ   BNS</v>
          </cell>
          <cell r="C899" t="str">
            <v>DD</v>
          </cell>
          <cell r="D899">
            <v>24898</v>
          </cell>
        </row>
        <row r="900">
          <cell r="A900">
            <v>105236</v>
          </cell>
          <cell r="B900" t="str">
            <v>MR MUSCLE SHOWER CLN TR  750ML</v>
          </cell>
          <cell r="C900" t="str">
            <v>DD</v>
          </cell>
          <cell r="D900">
            <v>0</v>
          </cell>
        </row>
        <row r="901">
          <cell r="A901">
            <v>105237</v>
          </cell>
          <cell r="B901" t="str">
            <v>MR MUSCLE SHOWER CLN REF 750ML</v>
          </cell>
          <cell r="C901" t="str">
            <v>DD</v>
          </cell>
          <cell r="D901">
            <v>0</v>
          </cell>
        </row>
        <row r="902">
          <cell r="A902">
            <v>109675</v>
          </cell>
          <cell r="B902" t="str">
            <v>CHARGE IRON AID TRIGGER 750 ML</v>
          </cell>
          <cell r="C902">
            <v>46</v>
          </cell>
          <cell r="D902">
            <v>0</v>
          </cell>
        </row>
        <row r="903">
          <cell r="A903">
            <v>109755</v>
          </cell>
          <cell r="B903" t="str">
            <v>CHARGE CONCENTRATED GEL  200GM</v>
          </cell>
          <cell r="C903" t="str">
            <v>FB</v>
          </cell>
          <cell r="D903">
            <v>69529</v>
          </cell>
        </row>
        <row r="904">
          <cell r="A904">
            <v>110200</v>
          </cell>
          <cell r="B904" t="str">
            <v>PROT MINT CITRO         300 GM</v>
          </cell>
          <cell r="C904">
            <v>10</v>
          </cell>
          <cell r="D904">
            <v>0</v>
          </cell>
        </row>
        <row r="905">
          <cell r="A905">
            <v>110210</v>
          </cell>
          <cell r="B905" t="str">
            <v>PROT COUNTRY FRESH      300 GM</v>
          </cell>
          <cell r="C905">
            <v>10</v>
          </cell>
          <cell r="D905">
            <v>0</v>
          </cell>
        </row>
        <row r="906">
          <cell r="A906">
            <v>110220</v>
          </cell>
          <cell r="B906" t="str">
            <v>PROT DRY MTN AIR        250 GM</v>
          </cell>
          <cell r="C906">
            <v>10</v>
          </cell>
          <cell r="D906">
            <v>0</v>
          </cell>
        </row>
        <row r="907">
          <cell r="A907">
            <v>110225</v>
          </cell>
          <cell r="B907" t="str">
            <v>RAID ODOUR LOW ALL SURF  250GM</v>
          </cell>
          <cell r="C907" t="str">
            <v>EJ</v>
          </cell>
          <cell r="D907">
            <v>0</v>
          </cell>
        </row>
        <row r="908">
          <cell r="A908">
            <v>110226</v>
          </cell>
          <cell r="B908" t="str">
            <v>RAID CITRON + SURF   NEW 250GM</v>
          </cell>
          <cell r="C908" t="str">
            <v>EJ</v>
          </cell>
          <cell r="D908">
            <v>0</v>
          </cell>
        </row>
        <row r="909">
          <cell r="A909">
            <v>110227</v>
          </cell>
          <cell r="B909" t="str">
            <v>RAID F/KILL 200G+SURFOLD 250GM</v>
          </cell>
          <cell r="C909" t="str">
            <v>EJ</v>
          </cell>
          <cell r="D909">
            <v>0</v>
          </cell>
        </row>
        <row r="910">
          <cell r="A910">
            <v>110228</v>
          </cell>
          <cell r="B910" t="str">
            <v>RAID  L/ALL 200G/OFFKIDS   OLD</v>
          </cell>
          <cell r="C910" t="str">
            <v>EJ</v>
          </cell>
          <cell r="D910">
            <v>0</v>
          </cell>
        </row>
        <row r="911">
          <cell r="A911">
            <v>110229</v>
          </cell>
          <cell r="B911" t="str">
            <v>RAID FIKX2 LOW/ALL   OLD 200GM</v>
          </cell>
          <cell r="C911" t="str">
            <v>EJ</v>
          </cell>
          <cell r="D911">
            <v>0</v>
          </cell>
        </row>
        <row r="912">
          <cell r="A912">
            <v>110230</v>
          </cell>
          <cell r="B912" t="str">
            <v>RAID MAX S/SPRAY EGGSTOP 350GM</v>
          </cell>
          <cell r="C912" t="str">
            <v>EJ</v>
          </cell>
          <cell r="D912">
            <v>0</v>
          </cell>
        </row>
        <row r="913">
          <cell r="A913">
            <v>110231</v>
          </cell>
          <cell r="B913" t="str">
            <v>RAID FIKX2 CIT/LEM   OLD 200GM</v>
          </cell>
          <cell r="C913" t="str">
            <v>EN</v>
          </cell>
          <cell r="D913">
            <v>0</v>
          </cell>
        </row>
        <row r="914">
          <cell r="A914">
            <v>110232</v>
          </cell>
          <cell r="B914" t="str">
            <v>RAID FIK X 2 F/KILL  OLD 200GM</v>
          </cell>
          <cell r="C914" t="str">
            <v>EN</v>
          </cell>
          <cell r="D914">
            <v>0</v>
          </cell>
        </row>
        <row r="915">
          <cell r="A915">
            <v>110233</v>
          </cell>
          <cell r="B915" t="str">
            <v>RAID FIKX2 ODOUR L/ALL  N 250G</v>
          </cell>
          <cell r="C915" t="str">
            <v>EN</v>
          </cell>
          <cell r="D915">
            <v>0</v>
          </cell>
        </row>
        <row r="916">
          <cell r="A916">
            <v>110234</v>
          </cell>
          <cell r="B916" t="str">
            <v>RAID FIKX2 CIT/LEM   NEW 250GM</v>
          </cell>
          <cell r="C916" t="str">
            <v>EN</v>
          </cell>
          <cell r="D916">
            <v>0</v>
          </cell>
        </row>
        <row r="917">
          <cell r="A917">
            <v>110235</v>
          </cell>
          <cell r="B917" t="str">
            <v>RAID FIK GERMKILL        250GM</v>
          </cell>
          <cell r="C917" t="str">
            <v>EN</v>
          </cell>
          <cell r="D917">
            <v>0</v>
          </cell>
        </row>
        <row r="918">
          <cell r="A918">
            <v>110236</v>
          </cell>
          <cell r="B918" t="str">
            <v>RAID FIKX2 2X250G F/KILL   NEW</v>
          </cell>
          <cell r="C918" t="str">
            <v>EN</v>
          </cell>
          <cell r="D918">
            <v>0</v>
          </cell>
        </row>
        <row r="919">
          <cell r="A919">
            <v>110237</v>
          </cell>
          <cell r="B919" t="str">
            <v>RAID F/KILL+SURF NEW     250GM</v>
          </cell>
          <cell r="C919" t="str">
            <v>EN</v>
          </cell>
          <cell r="D919">
            <v>0</v>
          </cell>
        </row>
        <row r="920">
          <cell r="A920">
            <v>110238</v>
          </cell>
          <cell r="B920" t="str">
            <v>RAID ODO L/ALL+OFF KIDS  250GM</v>
          </cell>
          <cell r="C920" t="str">
            <v>EN</v>
          </cell>
          <cell r="D920">
            <v>0</v>
          </cell>
        </row>
        <row r="921">
          <cell r="A921">
            <v>110239</v>
          </cell>
          <cell r="B921" t="str">
            <v>RAID FIK CITRONELLA      250GM</v>
          </cell>
          <cell r="C921" t="str">
            <v>EN</v>
          </cell>
          <cell r="D921">
            <v>0</v>
          </cell>
        </row>
        <row r="922">
          <cell r="A922">
            <v>110240</v>
          </cell>
          <cell r="B922" t="str">
            <v>RAID FIK CITRONELLA     200 GM</v>
          </cell>
          <cell r="C922" t="str">
            <v>EN</v>
          </cell>
          <cell r="D922">
            <v>0</v>
          </cell>
        </row>
        <row r="923">
          <cell r="A923">
            <v>110241</v>
          </cell>
          <cell r="B923" t="str">
            <v>RAID FIK CITRON SP1     200 GM</v>
          </cell>
          <cell r="C923">
            <v>1</v>
          </cell>
          <cell r="D923">
            <v>0</v>
          </cell>
        </row>
        <row r="924">
          <cell r="A924">
            <v>110242</v>
          </cell>
          <cell r="B924" t="str">
            <v>RAID FIK CITRONELLA      200GM</v>
          </cell>
          <cell r="C924" t="str">
            <v>EN</v>
          </cell>
          <cell r="D924">
            <v>0</v>
          </cell>
        </row>
        <row r="925">
          <cell r="A925">
            <v>110243</v>
          </cell>
          <cell r="B925" t="str">
            <v>RAID FIK CITRONELLA (NZ) 300mL</v>
          </cell>
          <cell r="C925">
            <v>1</v>
          </cell>
          <cell r="D925">
            <v>0</v>
          </cell>
        </row>
        <row r="926">
          <cell r="A926">
            <v>110244</v>
          </cell>
          <cell r="B926" t="str">
            <v>RAID CITRONELLA CANDLE</v>
          </cell>
          <cell r="C926" t="str">
            <v>EL</v>
          </cell>
          <cell r="D926">
            <v>38034</v>
          </cell>
        </row>
        <row r="927">
          <cell r="A927">
            <v>110245</v>
          </cell>
          <cell r="B927" t="str">
            <v>RAID GKILL/SURF BAITS6     NEW</v>
          </cell>
          <cell r="C927" t="str">
            <v>EA</v>
          </cell>
          <cell r="D927">
            <v>0</v>
          </cell>
        </row>
        <row r="928">
          <cell r="A928">
            <v>110246</v>
          </cell>
          <cell r="B928" t="str">
            <v>RAID LEMON WITH G/KILL   250GM</v>
          </cell>
          <cell r="C928" t="str">
            <v>EN</v>
          </cell>
          <cell r="D928">
            <v>0</v>
          </cell>
        </row>
        <row r="929">
          <cell r="A929">
            <v>110249</v>
          </cell>
          <cell r="B929" t="str">
            <v>RAID FIK ODOURLESS L/ALL 250GM</v>
          </cell>
          <cell r="C929" t="str">
            <v>EN</v>
          </cell>
          <cell r="D929">
            <v>0</v>
          </cell>
        </row>
        <row r="930">
          <cell r="A930">
            <v>110250</v>
          </cell>
          <cell r="B930" t="str">
            <v>RAID FIK LOW ALLERG     200 GM</v>
          </cell>
          <cell r="C930">
            <v>1</v>
          </cell>
          <cell r="D930">
            <v>0</v>
          </cell>
        </row>
        <row r="931">
          <cell r="A931">
            <v>110251</v>
          </cell>
          <cell r="B931" t="str">
            <v>RAID FIK L/ALERG SP1    200 GM</v>
          </cell>
          <cell r="C931">
            <v>1</v>
          </cell>
          <cell r="D931">
            <v>0</v>
          </cell>
        </row>
        <row r="932">
          <cell r="A932">
            <v>110252</v>
          </cell>
          <cell r="B932" t="str">
            <v>RAID FIK LOW ALLERG      200GM</v>
          </cell>
          <cell r="C932" t="str">
            <v>EN</v>
          </cell>
          <cell r="D932">
            <v>0</v>
          </cell>
        </row>
        <row r="933">
          <cell r="A933">
            <v>110253</v>
          </cell>
          <cell r="B933" t="str">
            <v>RAID FIK LOW ALLERG   NZ 300ML</v>
          </cell>
          <cell r="C933" t="str">
            <v>EN</v>
          </cell>
          <cell r="D933">
            <v>0</v>
          </cell>
        </row>
        <row r="934">
          <cell r="A934">
            <v>110254</v>
          </cell>
          <cell r="B934" t="str">
            <v>RAID FIK LOW ALLERG   NZ 346ML</v>
          </cell>
          <cell r="C934" t="str">
            <v>EN</v>
          </cell>
          <cell r="D934">
            <v>0</v>
          </cell>
        </row>
        <row r="935">
          <cell r="A935">
            <v>110260</v>
          </cell>
          <cell r="B935" t="str">
            <v>RAID FIK EUCALYPTUS     200 GM</v>
          </cell>
          <cell r="C935">
            <v>1</v>
          </cell>
          <cell r="D935">
            <v>0</v>
          </cell>
        </row>
        <row r="936">
          <cell r="A936">
            <v>110261</v>
          </cell>
          <cell r="B936" t="str">
            <v>RAID FIK EUCLYP SP1     200 GM</v>
          </cell>
          <cell r="C936">
            <v>1</v>
          </cell>
          <cell r="D936">
            <v>0</v>
          </cell>
        </row>
        <row r="937">
          <cell r="A937">
            <v>110262</v>
          </cell>
          <cell r="B937" t="str">
            <v>RAID FIK EUCALYPTUS      200GM</v>
          </cell>
          <cell r="C937" t="str">
            <v>EN</v>
          </cell>
          <cell r="D937">
            <v>0</v>
          </cell>
        </row>
        <row r="938">
          <cell r="A938">
            <v>110270</v>
          </cell>
          <cell r="B938" t="str">
            <v>RAID FIK F/KNOCK DOWN   200 GM</v>
          </cell>
          <cell r="C938">
            <v>1</v>
          </cell>
          <cell r="D938">
            <v>0</v>
          </cell>
        </row>
        <row r="939">
          <cell r="A939">
            <v>110271</v>
          </cell>
          <cell r="B939" t="str">
            <v>RAID FIK F/KD SP1       200 GM</v>
          </cell>
          <cell r="C939">
            <v>1</v>
          </cell>
          <cell r="D939">
            <v>0</v>
          </cell>
        </row>
        <row r="940">
          <cell r="A940">
            <v>110272</v>
          </cell>
          <cell r="B940" t="str">
            <v>RAID FIK F/KNOCK DOWN    200GM</v>
          </cell>
          <cell r="C940" t="str">
            <v>EN</v>
          </cell>
          <cell r="D940">
            <v>0</v>
          </cell>
        </row>
        <row r="941">
          <cell r="A941">
            <v>110273</v>
          </cell>
          <cell r="B941" t="str">
            <v>RAID FIK FASTKILL     NZ 300ML</v>
          </cell>
          <cell r="C941" t="str">
            <v>EN</v>
          </cell>
          <cell r="D941">
            <v>0</v>
          </cell>
        </row>
        <row r="942">
          <cell r="A942">
            <v>110274</v>
          </cell>
          <cell r="B942" t="str">
            <v>PRIV LABL F/SPRAY PINE   300ML</v>
          </cell>
          <cell r="C942" t="str">
            <v>FB</v>
          </cell>
          <cell r="D942">
            <v>0</v>
          </cell>
        </row>
        <row r="943">
          <cell r="A943">
            <v>110275</v>
          </cell>
          <cell r="B943" t="str">
            <v>RAID FIK FAST KILL       200GM</v>
          </cell>
          <cell r="C943" t="str">
            <v>EN</v>
          </cell>
          <cell r="D943">
            <v>0</v>
          </cell>
        </row>
        <row r="944">
          <cell r="A944">
            <v>110276</v>
          </cell>
          <cell r="B944" t="str">
            <v>RAID FIK FAST KILL    NZ 305ML</v>
          </cell>
          <cell r="C944" t="str">
            <v>EN</v>
          </cell>
          <cell r="D944">
            <v>0</v>
          </cell>
        </row>
        <row r="945">
          <cell r="A945">
            <v>110277</v>
          </cell>
          <cell r="B945" t="str">
            <v>PRV LABL F/SPRAY L/ODR   300ML</v>
          </cell>
          <cell r="C945" t="str">
            <v>FB</v>
          </cell>
          <cell r="D945">
            <v>88007</v>
          </cell>
        </row>
        <row r="946">
          <cell r="A946">
            <v>110278</v>
          </cell>
          <cell r="B946" t="str">
            <v>RAID FIK FAST KILL       250GM</v>
          </cell>
          <cell r="C946" t="str">
            <v>EN</v>
          </cell>
          <cell r="D946">
            <v>0</v>
          </cell>
        </row>
        <row r="947">
          <cell r="A947">
            <v>110280</v>
          </cell>
          <cell r="B947" t="str">
            <v>RAID ROACH BOMB          200GM</v>
          </cell>
          <cell r="C947" t="str">
            <v>EG</v>
          </cell>
          <cell r="D947">
            <v>0</v>
          </cell>
        </row>
        <row r="948">
          <cell r="A948">
            <v>110281</v>
          </cell>
          <cell r="B948" t="str">
            <v>RAID RCH BOMB SP1       200 GM</v>
          </cell>
          <cell r="C948">
            <v>10</v>
          </cell>
          <cell r="D948">
            <v>0</v>
          </cell>
        </row>
        <row r="949">
          <cell r="A949">
            <v>110282</v>
          </cell>
          <cell r="B949" t="str">
            <v>RAID ROACH BOMB          200GM</v>
          </cell>
          <cell r="C949" t="str">
            <v>EG</v>
          </cell>
          <cell r="D949">
            <v>0</v>
          </cell>
        </row>
        <row r="950">
          <cell r="A950">
            <v>110290</v>
          </cell>
          <cell r="B950" t="str">
            <v>RAID ROACH BOMB TWIN    2X200G</v>
          </cell>
          <cell r="C950" t="str">
            <v>EG</v>
          </cell>
          <cell r="D950">
            <v>0</v>
          </cell>
        </row>
        <row r="951">
          <cell r="A951">
            <v>110291</v>
          </cell>
          <cell r="B951" t="str">
            <v>RAID RCH BOMB TW SP1    2X200G</v>
          </cell>
          <cell r="C951" t="str">
            <v>EG</v>
          </cell>
          <cell r="D951">
            <v>0</v>
          </cell>
        </row>
        <row r="952">
          <cell r="A952">
            <v>110292</v>
          </cell>
          <cell r="B952" t="str">
            <v>RAID ROACH BOMB TWIN    2X200G</v>
          </cell>
          <cell r="C952" t="str">
            <v>EG</v>
          </cell>
          <cell r="D952">
            <v>0</v>
          </cell>
        </row>
        <row r="953">
          <cell r="A953">
            <v>110294</v>
          </cell>
          <cell r="B953" t="str">
            <v>RAID ROACH BOMB TRPLE X3 200GM</v>
          </cell>
          <cell r="C953" t="str">
            <v>EG</v>
          </cell>
          <cell r="D953">
            <v>0</v>
          </cell>
        </row>
        <row r="954">
          <cell r="A954">
            <v>110295</v>
          </cell>
          <cell r="B954" t="str">
            <v>RAID FIK F/KILL BUG  PRO 250GM</v>
          </cell>
          <cell r="C954" t="str">
            <v>EN</v>
          </cell>
          <cell r="D954">
            <v>0</v>
          </cell>
        </row>
        <row r="955">
          <cell r="A955">
            <v>110297</v>
          </cell>
          <cell r="B955" t="str">
            <v>RAID FIK HYP/ALL BUG PRO 250GM</v>
          </cell>
          <cell r="C955" t="str">
            <v>EN</v>
          </cell>
          <cell r="D955">
            <v>0</v>
          </cell>
        </row>
        <row r="956">
          <cell r="A956">
            <v>110298</v>
          </cell>
          <cell r="B956" t="str">
            <v>RAID ROCH BOMB 3 PCK     160GM</v>
          </cell>
          <cell r="C956" t="str">
            <v>EG</v>
          </cell>
          <cell r="D956">
            <v>0</v>
          </cell>
        </row>
        <row r="957">
          <cell r="A957">
            <v>110300</v>
          </cell>
          <cell r="B957" t="str">
            <v>RAID HOME AND PLANT      250GM</v>
          </cell>
          <cell r="C957" t="str">
            <v>FB</v>
          </cell>
          <cell r="D957">
            <v>0</v>
          </cell>
        </row>
        <row r="958">
          <cell r="A958">
            <v>110301</v>
          </cell>
          <cell r="B958" t="str">
            <v>RAID FIK NAT PYE BUG PRO 250GM</v>
          </cell>
          <cell r="C958" t="str">
            <v>EN</v>
          </cell>
          <cell r="D958">
            <v>0</v>
          </cell>
        </row>
        <row r="959">
          <cell r="A959">
            <v>110304</v>
          </cell>
          <cell r="B959" t="str">
            <v>RAID FIK C/NELLA BUG PRO 250GM</v>
          </cell>
          <cell r="C959" t="str">
            <v>EN</v>
          </cell>
          <cell r="D959">
            <v>0</v>
          </cell>
        </row>
        <row r="960">
          <cell r="A960">
            <v>110305</v>
          </cell>
          <cell r="B960" t="str">
            <v>RAID HOME AND PLANT      350GM</v>
          </cell>
          <cell r="C960" t="str">
            <v>FB</v>
          </cell>
          <cell r="D960">
            <v>0</v>
          </cell>
        </row>
        <row r="961">
          <cell r="A961">
            <v>110306</v>
          </cell>
          <cell r="B961" t="str">
            <v>RAID FIK G/KILL BUG PROM 250GM</v>
          </cell>
          <cell r="C961" t="str">
            <v>EN</v>
          </cell>
          <cell r="D961">
            <v>0</v>
          </cell>
        </row>
        <row r="962">
          <cell r="A962">
            <v>110307</v>
          </cell>
          <cell r="B962" t="str">
            <v>RAID FIK30DAY KILL  PROM 305ML</v>
          </cell>
          <cell r="C962" t="str">
            <v>EN</v>
          </cell>
          <cell r="D962">
            <v>0</v>
          </cell>
        </row>
        <row r="963">
          <cell r="A963">
            <v>110310</v>
          </cell>
          <cell r="B963" t="str">
            <v>PROT SURF SPRAY AERO    250 GM</v>
          </cell>
          <cell r="C963">
            <v>10</v>
          </cell>
          <cell r="D963">
            <v>0</v>
          </cell>
        </row>
        <row r="964">
          <cell r="A964">
            <v>110311</v>
          </cell>
          <cell r="B964" t="str">
            <v>RAID FIK NATURAL PYE     250GM</v>
          </cell>
          <cell r="C964" t="str">
            <v>EN</v>
          </cell>
          <cell r="D964">
            <v>0</v>
          </cell>
        </row>
        <row r="965">
          <cell r="A965">
            <v>110312</v>
          </cell>
          <cell r="B965" t="str">
            <v>RAID FIK NATURAL PYE     250GM</v>
          </cell>
          <cell r="C965" t="str">
            <v>EN</v>
          </cell>
          <cell r="D965">
            <v>0</v>
          </cell>
        </row>
        <row r="966">
          <cell r="A966">
            <v>110313</v>
          </cell>
          <cell r="B966" t="str">
            <v>RAID FIK NATURAL PYE  NZ 300ML</v>
          </cell>
          <cell r="C966" t="str">
            <v>EN</v>
          </cell>
          <cell r="D966">
            <v>0</v>
          </cell>
        </row>
        <row r="967">
          <cell r="A967">
            <v>110314</v>
          </cell>
          <cell r="B967" t="str">
            <v>RAID FIK NATURAL PYE  NZ 351ML</v>
          </cell>
          <cell r="C967" t="str">
            <v>EN</v>
          </cell>
          <cell r="D967">
            <v>0</v>
          </cell>
        </row>
        <row r="968">
          <cell r="A968">
            <v>110320</v>
          </cell>
          <cell r="B968" t="str">
            <v>PROT SURF/SPRAY TRIG    375 ML</v>
          </cell>
          <cell r="C968">
            <v>10</v>
          </cell>
          <cell r="D968">
            <v>0</v>
          </cell>
        </row>
        <row r="969">
          <cell r="A969">
            <v>110322</v>
          </cell>
          <cell r="B969" t="str">
            <v>RAID FIK NATURAL PYE     350GM</v>
          </cell>
          <cell r="C969" t="str">
            <v>EN</v>
          </cell>
          <cell r="D969">
            <v>0</v>
          </cell>
        </row>
        <row r="970">
          <cell r="A970">
            <v>110330</v>
          </cell>
          <cell r="B970" t="str">
            <v>PROT SURF SPRAY AERO    250 GM</v>
          </cell>
          <cell r="C970">
            <v>10</v>
          </cell>
          <cell r="D970">
            <v>0</v>
          </cell>
        </row>
        <row r="971">
          <cell r="A971">
            <v>110332</v>
          </cell>
          <cell r="B971" t="str">
            <v>RAID MOTHPROOFER          4DOZ</v>
          </cell>
          <cell r="C971" t="str">
            <v>EP</v>
          </cell>
          <cell r="D971">
            <v>88002</v>
          </cell>
        </row>
        <row r="972">
          <cell r="A972">
            <v>110340</v>
          </cell>
          <cell r="B972" t="str">
            <v>WILD MINT TRG</v>
          </cell>
          <cell r="C972">
            <v>10</v>
          </cell>
          <cell r="D972">
            <v>0</v>
          </cell>
        </row>
        <row r="973">
          <cell r="A973">
            <v>110342</v>
          </cell>
          <cell r="B973" t="str">
            <v>RAID FIK MOTH PROOFER    250GM</v>
          </cell>
          <cell r="C973" t="str">
            <v>FB</v>
          </cell>
          <cell r="D973">
            <v>0</v>
          </cell>
        </row>
        <row r="974">
          <cell r="A974">
            <v>110343</v>
          </cell>
          <cell r="B974" t="str">
            <v>RAID FIK MOTH PROOFER    250GM</v>
          </cell>
          <cell r="C974" t="str">
            <v>FB</v>
          </cell>
          <cell r="D974">
            <v>0</v>
          </cell>
        </row>
        <row r="975">
          <cell r="A975">
            <v>110350</v>
          </cell>
          <cell r="B975" t="str">
            <v>RAID SURFACE SPR CIK    250 GM</v>
          </cell>
          <cell r="C975">
            <v>4</v>
          </cell>
          <cell r="D975">
            <v>0</v>
          </cell>
        </row>
        <row r="976">
          <cell r="A976">
            <v>110351</v>
          </cell>
          <cell r="B976" t="str">
            <v>RAID SURF SPRY SP1      250 GM</v>
          </cell>
          <cell r="C976">
            <v>4</v>
          </cell>
          <cell r="D976">
            <v>0</v>
          </cell>
        </row>
        <row r="977">
          <cell r="A977">
            <v>110352</v>
          </cell>
          <cell r="B977" t="str">
            <v>RAID SURFACE SPR CIK     250GM</v>
          </cell>
          <cell r="C977" t="str">
            <v>EJ</v>
          </cell>
          <cell r="D977">
            <v>0</v>
          </cell>
        </row>
        <row r="978">
          <cell r="A978">
            <v>110360</v>
          </cell>
          <cell r="B978" t="str">
            <v>RAID FLEA KILLER PLUS   250 GM</v>
          </cell>
          <cell r="C978">
            <v>5</v>
          </cell>
          <cell r="D978">
            <v>0</v>
          </cell>
        </row>
        <row r="979">
          <cell r="A979">
            <v>110361</v>
          </cell>
          <cell r="B979" t="str">
            <v>RAID FLEA KILL+SP1       250GM</v>
          </cell>
          <cell r="C979" t="str">
            <v>EH</v>
          </cell>
          <cell r="D979">
            <v>0</v>
          </cell>
        </row>
        <row r="980">
          <cell r="A980">
            <v>110362</v>
          </cell>
          <cell r="B980" t="str">
            <v>RAID FLEA KILLER PLUS    250GM</v>
          </cell>
          <cell r="C980" t="str">
            <v>EH</v>
          </cell>
          <cell r="D980">
            <v>0</v>
          </cell>
        </row>
        <row r="981">
          <cell r="A981">
            <v>110370</v>
          </cell>
          <cell r="B981" t="str">
            <v>RAID FLEA BOMB PLUS     200 GM</v>
          </cell>
          <cell r="C981">
            <v>8</v>
          </cell>
          <cell r="D981">
            <v>0</v>
          </cell>
        </row>
        <row r="982">
          <cell r="A982">
            <v>110371</v>
          </cell>
          <cell r="B982" t="str">
            <v>RAID F/BOMB+ SP1        200 GM</v>
          </cell>
          <cell r="C982">
            <v>10</v>
          </cell>
          <cell r="D982">
            <v>0</v>
          </cell>
        </row>
        <row r="983">
          <cell r="A983">
            <v>110372</v>
          </cell>
          <cell r="B983" t="str">
            <v>RAID FLEA BOMB PLUS      200GM</v>
          </cell>
          <cell r="C983" t="str">
            <v>EG</v>
          </cell>
          <cell r="D983">
            <v>0</v>
          </cell>
        </row>
        <row r="984">
          <cell r="A984">
            <v>110380</v>
          </cell>
          <cell r="B984" t="str">
            <v>RAID FLEA BM PLS TWN    2X200G</v>
          </cell>
          <cell r="C984">
            <v>8</v>
          </cell>
          <cell r="D984">
            <v>0</v>
          </cell>
        </row>
        <row r="985">
          <cell r="A985">
            <v>110381</v>
          </cell>
          <cell r="B985" t="str">
            <v>RAID F/BOMB+ TW SP1   X2 200GM</v>
          </cell>
          <cell r="C985" t="str">
            <v>EG</v>
          </cell>
          <cell r="D985">
            <v>0</v>
          </cell>
        </row>
        <row r="986">
          <cell r="A986">
            <v>110382</v>
          </cell>
          <cell r="B986" t="str">
            <v>RAID FLEA BM PLS TWN  X2 200GM</v>
          </cell>
          <cell r="C986" t="str">
            <v>EG</v>
          </cell>
          <cell r="D986">
            <v>0</v>
          </cell>
        </row>
        <row r="987">
          <cell r="A987">
            <v>110383</v>
          </cell>
          <cell r="B987" t="str">
            <v>RAID FLEA BOMB 2 PCK     160GM</v>
          </cell>
          <cell r="C987" t="str">
            <v>EG</v>
          </cell>
          <cell r="D987">
            <v>0</v>
          </cell>
        </row>
        <row r="988">
          <cell r="A988">
            <v>110389</v>
          </cell>
          <cell r="B988" t="str">
            <v>RAID FIK FAST KILL VAL   350GM</v>
          </cell>
          <cell r="C988" t="str">
            <v>EN</v>
          </cell>
          <cell r="D988">
            <v>0</v>
          </cell>
        </row>
        <row r="989">
          <cell r="A989">
            <v>110390</v>
          </cell>
          <cell r="B989" t="str">
            <v>RAID FIK F/KD VAL        350GM</v>
          </cell>
          <cell r="C989" t="str">
            <v>EN</v>
          </cell>
          <cell r="D989">
            <v>0</v>
          </cell>
        </row>
        <row r="990">
          <cell r="A990">
            <v>110392</v>
          </cell>
          <cell r="B990" t="str">
            <v>RAID FIK FAST KILL VAL   350GM</v>
          </cell>
          <cell r="C990" t="str">
            <v>EN</v>
          </cell>
          <cell r="D990">
            <v>0</v>
          </cell>
        </row>
        <row r="991">
          <cell r="A991">
            <v>110393</v>
          </cell>
          <cell r="B991" t="str">
            <v>RAID FIK FASTKILL VAL NZ 534ML</v>
          </cell>
          <cell r="C991" t="str">
            <v>EN</v>
          </cell>
          <cell r="D991">
            <v>0</v>
          </cell>
        </row>
        <row r="992">
          <cell r="A992">
            <v>110395</v>
          </cell>
          <cell r="B992" t="str">
            <v>RAID FIK LOW ALLERG      350GM</v>
          </cell>
          <cell r="C992" t="str">
            <v>EN</v>
          </cell>
          <cell r="D992">
            <v>0</v>
          </cell>
        </row>
        <row r="993">
          <cell r="A993">
            <v>110396</v>
          </cell>
          <cell r="B993" t="str">
            <v>RAID FIK O/LESS L/ALLEG  350GM</v>
          </cell>
          <cell r="C993" t="str">
            <v>EN</v>
          </cell>
          <cell r="D993">
            <v>0</v>
          </cell>
        </row>
        <row r="994">
          <cell r="A994">
            <v>110398</v>
          </cell>
          <cell r="B994" t="str">
            <v>RAID FIK GERMKILL AER    350GM</v>
          </cell>
          <cell r="C994" t="str">
            <v>EN</v>
          </cell>
          <cell r="D994">
            <v>0</v>
          </cell>
        </row>
        <row r="995">
          <cell r="A995">
            <v>110400</v>
          </cell>
          <cell r="B995" t="str">
            <v>RAID EXTERMINATOR        125GM</v>
          </cell>
          <cell r="C995" t="str">
            <v>EF</v>
          </cell>
          <cell r="D995">
            <v>0</v>
          </cell>
        </row>
        <row r="996">
          <cell r="A996">
            <v>110401</v>
          </cell>
          <cell r="B996" t="str">
            <v>RAID EXTERM SP1         125 GM</v>
          </cell>
          <cell r="C996">
            <v>10</v>
          </cell>
          <cell r="D996">
            <v>0</v>
          </cell>
        </row>
        <row r="997">
          <cell r="A997">
            <v>110402</v>
          </cell>
          <cell r="B997" t="str">
            <v>RAID EXTERMINATOR        125GM</v>
          </cell>
          <cell r="C997" t="str">
            <v>EF</v>
          </cell>
          <cell r="D997">
            <v>0</v>
          </cell>
        </row>
        <row r="998">
          <cell r="A998">
            <v>110410</v>
          </cell>
          <cell r="B998" t="str">
            <v>RAID EXTERM TRIPLE    X3 125GM</v>
          </cell>
          <cell r="C998" t="str">
            <v>EF</v>
          </cell>
          <cell r="D998">
            <v>0</v>
          </cell>
        </row>
        <row r="999">
          <cell r="A999">
            <v>110411</v>
          </cell>
          <cell r="B999" t="str">
            <v>RAID EXTERM TRP SP1   X3 125GM</v>
          </cell>
          <cell r="C999" t="str">
            <v>EF</v>
          </cell>
          <cell r="D999">
            <v>0</v>
          </cell>
        </row>
        <row r="1000">
          <cell r="A1000">
            <v>110412</v>
          </cell>
          <cell r="B1000" t="str">
            <v>RAID EXTERM TRPLE     X3 125GM</v>
          </cell>
          <cell r="C1000" t="str">
            <v>EG</v>
          </cell>
          <cell r="D1000">
            <v>0</v>
          </cell>
        </row>
        <row r="1001">
          <cell r="A1001">
            <v>110413</v>
          </cell>
          <cell r="B1001" t="str">
            <v>EXTERMINATOR 3 PCK       160GM</v>
          </cell>
          <cell r="C1001" t="str">
            <v>EG</v>
          </cell>
          <cell r="D1001">
            <v>0</v>
          </cell>
        </row>
        <row r="1002">
          <cell r="A1002">
            <v>110420</v>
          </cell>
          <cell r="B1002" t="str">
            <v>RAID C/ROACH BAIT 6S      15GM</v>
          </cell>
          <cell r="C1002" t="str">
            <v>EB</v>
          </cell>
          <cell r="D1002">
            <v>75201</v>
          </cell>
        </row>
        <row r="1003">
          <cell r="A1003">
            <v>110421</v>
          </cell>
          <cell r="B1003" t="str">
            <v>RAID CRCH BAIT 6 SP1      15GM</v>
          </cell>
          <cell r="C1003" t="str">
            <v>EB</v>
          </cell>
          <cell r="D1003">
            <v>0</v>
          </cell>
        </row>
        <row r="1004">
          <cell r="A1004">
            <v>110422</v>
          </cell>
          <cell r="B1004" t="str">
            <v>RAID C/ROACH BAIT 6S      15GM</v>
          </cell>
          <cell r="C1004" t="str">
            <v>EB</v>
          </cell>
          <cell r="D1004">
            <v>0</v>
          </cell>
        </row>
        <row r="1005">
          <cell r="A1005">
            <v>110423</v>
          </cell>
          <cell r="B1005" t="str">
            <v>RAID C/ROACH BAIT 6S  NZ</v>
          </cell>
          <cell r="C1005" t="str">
            <v>EB</v>
          </cell>
          <cell r="D1005">
            <v>0</v>
          </cell>
        </row>
        <row r="1006">
          <cell r="A1006">
            <v>110424</v>
          </cell>
          <cell r="B1006" t="str">
            <v>RAID C/ROACH BAIT 6S     15 GM</v>
          </cell>
          <cell r="C1006">
            <v>15</v>
          </cell>
          <cell r="D1006">
            <v>75201</v>
          </cell>
        </row>
        <row r="1007">
          <cell r="A1007">
            <v>110430</v>
          </cell>
          <cell r="B1007" t="str">
            <v>RAID 12 C/ROACH CONT      30GM</v>
          </cell>
          <cell r="C1007" t="str">
            <v>FB</v>
          </cell>
          <cell r="D1007">
            <v>75201</v>
          </cell>
        </row>
        <row r="1008">
          <cell r="A1008">
            <v>110431</v>
          </cell>
          <cell r="B1008" t="str">
            <v>RAID 12CRCH CONT SP1      30GM</v>
          </cell>
          <cell r="C1008" t="str">
            <v>FB</v>
          </cell>
          <cell r="D1008">
            <v>75201</v>
          </cell>
        </row>
        <row r="1009">
          <cell r="A1009">
            <v>110432</v>
          </cell>
          <cell r="B1009" t="str">
            <v>RAID 12 C/ROACH CONT      30GM</v>
          </cell>
          <cell r="C1009" t="str">
            <v>FB</v>
          </cell>
          <cell r="D1009">
            <v>0</v>
          </cell>
        </row>
        <row r="1010">
          <cell r="A1010">
            <v>110434</v>
          </cell>
          <cell r="B1010" t="str">
            <v>RAID 12 C/ROACH CONT      30GM</v>
          </cell>
          <cell r="C1010" t="str">
            <v>FB</v>
          </cell>
          <cell r="D1010">
            <v>0</v>
          </cell>
        </row>
        <row r="1011">
          <cell r="A1011">
            <v>110435</v>
          </cell>
          <cell r="B1011" t="str">
            <v>RAID C/ROACH SUPERBAIT 6  15GM</v>
          </cell>
          <cell r="C1011" t="str">
            <v>EB</v>
          </cell>
          <cell r="D1011">
            <v>0</v>
          </cell>
        </row>
        <row r="1012">
          <cell r="A1012">
            <v>110436</v>
          </cell>
          <cell r="B1012" t="str">
            <v>RAID ROACH BAIT 6         15GM</v>
          </cell>
          <cell r="C1012" t="str">
            <v>EB</v>
          </cell>
          <cell r="D1012">
            <v>75201</v>
          </cell>
        </row>
        <row r="1013">
          <cell r="A1013">
            <v>110438</v>
          </cell>
          <cell r="B1013" t="str">
            <v>RAID C/ROACH SUPERBAIT12  30GM</v>
          </cell>
          <cell r="C1013" t="str">
            <v>FB</v>
          </cell>
          <cell r="D1013">
            <v>0</v>
          </cell>
        </row>
        <row r="1014">
          <cell r="A1014">
            <v>110439</v>
          </cell>
          <cell r="B1014" t="str">
            <v>RAID ROACH BAIT ULT12     30GM</v>
          </cell>
          <cell r="C1014" t="str">
            <v>FB</v>
          </cell>
          <cell r="D1014">
            <v>0</v>
          </cell>
        </row>
        <row r="1015">
          <cell r="A1015">
            <v>110440</v>
          </cell>
          <cell r="B1015" t="str">
            <v>RAID EXT 4PCK          4X125GM</v>
          </cell>
          <cell r="C1015">
            <v>7</v>
          </cell>
          <cell r="D1015">
            <v>0</v>
          </cell>
        </row>
        <row r="1016">
          <cell r="A1016">
            <v>110441</v>
          </cell>
          <cell r="B1016" t="str">
            <v>TO BE REUSED</v>
          </cell>
          <cell r="C1016" t="str">
            <v>EB</v>
          </cell>
          <cell r="D1016">
            <v>0</v>
          </cell>
        </row>
        <row r="1017">
          <cell r="A1017">
            <v>110442</v>
          </cell>
          <cell r="B1017" t="str">
            <v>TO BE REUSED</v>
          </cell>
          <cell r="C1017" t="str">
            <v>EB</v>
          </cell>
          <cell r="D1017">
            <v>0</v>
          </cell>
        </row>
        <row r="1018">
          <cell r="A1018">
            <v>110445</v>
          </cell>
          <cell r="B1018" t="str">
            <v>RAID 12 BAIT/EGG STOP     30GM</v>
          </cell>
          <cell r="C1018" t="str">
            <v>EB</v>
          </cell>
          <cell r="D1018">
            <v>75201</v>
          </cell>
        </row>
        <row r="1019">
          <cell r="A1019">
            <v>110448</v>
          </cell>
          <cell r="B1019" t="str">
            <v>RAID ROACH BAIT 18S       45GM</v>
          </cell>
          <cell r="C1019" t="str">
            <v>EA</v>
          </cell>
          <cell r="D1019">
            <v>75201</v>
          </cell>
        </row>
        <row r="1020">
          <cell r="A1020">
            <v>110450</v>
          </cell>
          <cell r="B1020" t="str">
            <v>RAID FLEA KILLER PLUS    200GM</v>
          </cell>
          <cell r="C1020" t="str">
            <v>EH</v>
          </cell>
          <cell r="D1020">
            <v>0</v>
          </cell>
        </row>
        <row r="1021">
          <cell r="A1021">
            <v>110455</v>
          </cell>
          <cell r="B1021" t="str">
            <v>RAID FLEA KILLER PLUS    200GM</v>
          </cell>
          <cell r="C1021" t="str">
            <v>EH</v>
          </cell>
          <cell r="D1021">
            <v>0</v>
          </cell>
        </row>
        <row r="1022">
          <cell r="A1022">
            <v>110456</v>
          </cell>
          <cell r="B1022" t="str">
            <v>RAID FLEA KILLER PLUS NZ 250ML</v>
          </cell>
          <cell r="C1022" t="str">
            <v>EH</v>
          </cell>
          <cell r="D1022">
            <v>2885</v>
          </cell>
        </row>
        <row r="1023">
          <cell r="A1023">
            <v>110457</v>
          </cell>
          <cell r="B1023" t="str">
            <v>RAID FLEA KILL 4 DOGS NZ 200ML</v>
          </cell>
          <cell r="C1023" t="str">
            <v>EH</v>
          </cell>
          <cell r="D1023">
            <v>0</v>
          </cell>
        </row>
        <row r="1024">
          <cell r="A1024">
            <v>110458</v>
          </cell>
          <cell r="B1024" t="str">
            <v>RAID PET PLUS FLEA KILL  200GM</v>
          </cell>
          <cell r="C1024" t="str">
            <v>EH</v>
          </cell>
          <cell r="D1024">
            <v>0</v>
          </cell>
        </row>
        <row r="1025">
          <cell r="A1025">
            <v>110460</v>
          </cell>
          <cell r="B1025" t="str">
            <v>PROT ROACH BAITS 4'S     10 GM</v>
          </cell>
          <cell r="C1025">
            <v>15</v>
          </cell>
          <cell r="D1025">
            <v>75201</v>
          </cell>
        </row>
        <row r="1026">
          <cell r="A1026">
            <v>110461</v>
          </cell>
          <cell r="B1026" t="str">
            <v>PROT C/BAITS 4 PROMO     10 GM</v>
          </cell>
          <cell r="C1026">
            <v>10</v>
          </cell>
          <cell r="D1026">
            <v>75201</v>
          </cell>
        </row>
        <row r="1027">
          <cell r="A1027">
            <v>110465</v>
          </cell>
          <cell r="B1027" t="str">
            <v>RAID PET PLUS FLEA TRIG  250ML</v>
          </cell>
          <cell r="C1027" t="str">
            <v>EH</v>
          </cell>
          <cell r="D1027">
            <v>0</v>
          </cell>
        </row>
        <row r="1028">
          <cell r="A1028">
            <v>110470</v>
          </cell>
          <cell r="B1028" t="str">
            <v>PROT C/ROACH 4'S         10 GM</v>
          </cell>
          <cell r="C1028">
            <v>10</v>
          </cell>
          <cell r="D1028">
            <v>0</v>
          </cell>
        </row>
        <row r="1029">
          <cell r="A1029">
            <v>110480</v>
          </cell>
          <cell r="B1029" t="str">
            <v>PROT C/ROACH CONT 12'S   30 GM</v>
          </cell>
          <cell r="C1029">
            <v>10</v>
          </cell>
          <cell r="D1029">
            <v>75201</v>
          </cell>
        </row>
        <row r="1030">
          <cell r="A1030">
            <v>110481</v>
          </cell>
          <cell r="B1030" t="str">
            <v>PROT C/BAITS 12'PROM     30 GM</v>
          </cell>
          <cell r="C1030">
            <v>10</v>
          </cell>
          <cell r="D1030">
            <v>75201</v>
          </cell>
        </row>
        <row r="1031">
          <cell r="A1031">
            <v>110490</v>
          </cell>
          <cell r="B1031" t="str">
            <v>RAID C/ROACH BAIT 16      40GM</v>
          </cell>
          <cell r="C1031" t="str">
            <v>FB</v>
          </cell>
          <cell r="D1031">
            <v>0</v>
          </cell>
        </row>
        <row r="1032">
          <cell r="A1032">
            <v>110491</v>
          </cell>
          <cell r="B1032" t="str">
            <v>RAID CRCH BAIT16 SP1     40 GM</v>
          </cell>
          <cell r="C1032">
            <v>10</v>
          </cell>
          <cell r="D1032">
            <v>75201</v>
          </cell>
        </row>
        <row r="1033">
          <cell r="A1033">
            <v>110492</v>
          </cell>
          <cell r="B1033" t="str">
            <v>RAID ROACH MATS 6</v>
          </cell>
          <cell r="C1033" t="str">
            <v>ED</v>
          </cell>
          <cell r="D1033">
            <v>0</v>
          </cell>
        </row>
        <row r="1034">
          <cell r="A1034">
            <v>110494</v>
          </cell>
          <cell r="B1034" t="str">
            <v>RAID ROACH MATS 6 HALF    PACK</v>
          </cell>
          <cell r="C1034" t="str">
            <v>ED</v>
          </cell>
          <cell r="D1034">
            <v>0</v>
          </cell>
        </row>
        <row r="1035">
          <cell r="A1035">
            <v>110495</v>
          </cell>
          <cell r="B1035" t="str">
            <v>RAID C/ROACH BAIT 16      40GM</v>
          </cell>
          <cell r="C1035" t="str">
            <v>FB</v>
          </cell>
          <cell r="D1035">
            <v>0</v>
          </cell>
        </row>
        <row r="1036">
          <cell r="A1036">
            <v>110500</v>
          </cell>
          <cell r="B1036" t="str">
            <v>PROT MINT CITRO         300 GM</v>
          </cell>
          <cell r="C1036">
            <v>10</v>
          </cell>
          <cell r="D1036">
            <v>0</v>
          </cell>
        </row>
        <row r="1037">
          <cell r="A1037">
            <v>110510</v>
          </cell>
          <cell r="B1037" t="str">
            <v>RAID ANT KILLER LIQUID    50ML</v>
          </cell>
          <cell r="C1037" t="str">
            <v>EE</v>
          </cell>
          <cell r="D1037">
            <v>0</v>
          </cell>
        </row>
        <row r="1038">
          <cell r="A1038">
            <v>110511</v>
          </cell>
          <cell r="B1038" t="str">
            <v>RAID ANT KILLER LIQ   NZ 120ML</v>
          </cell>
          <cell r="C1038" t="str">
            <v>EE</v>
          </cell>
          <cell r="D1038">
            <v>2885</v>
          </cell>
        </row>
        <row r="1039">
          <cell r="A1039">
            <v>110512</v>
          </cell>
          <cell r="B1039" t="str">
            <v>RAID LIQUID ANT KILLER   125ML</v>
          </cell>
          <cell r="C1039" t="str">
            <v>EE</v>
          </cell>
          <cell r="D1039">
            <v>1400</v>
          </cell>
        </row>
        <row r="1040">
          <cell r="A1040">
            <v>110513</v>
          </cell>
          <cell r="B1040" t="str">
            <v>RAID ANT BAITS (NZ)       30ML</v>
          </cell>
          <cell r="C1040" t="str">
            <v>AE</v>
          </cell>
          <cell r="D1040">
            <v>88700</v>
          </cell>
        </row>
        <row r="1041">
          <cell r="A1041">
            <v>110520</v>
          </cell>
          <cell r="B1041" t="str">
            <v>PROT COUNTRY FRESH      300 GM</v>
          </cell>
          <cell r="C1041">
            <v>10</v>
          </cell>
          <cell r="D1041">
            <v>0</v>
          </cell>
        </row>
        <row r="1042">
          <cell r="A1042">
            <v>110530</v>
          </cell>
          <cell r="B1042" t="str">
            <v>RAID ANT AND SPIDER      250GM</v>
          </cell>
          <cell r="C1042" t="str">
            <v>EE</v>
          </cell>
          <cell r="D1042">
            <v>0</v>
          </cell>
        </row>
        <row r="1043">
          <cell r="A1043">
            <v>110531</v>
          </cell>
          <cell r="B1043" t="str">
            <v>RAID ANT AND SPIDER   NZ 250ML</v>
          </cell>
          <cell r="C1043" t="str">
            <v>EE</v>
          </cell>
          <cell r="D1043">
            <v>0</v>
          </cell>
        </row>
        <row r="1044">
          <cell r="A1044">
            <v>110540</v>
          </cell>
          <cell r="B1044" t="str">
            <v>PROT DRY FAST K/DOWN    250 GM</v>
          </cell>
          <cell r="C1044">
            <v>10</v>
          </cell>
          <cell r="D1044">
            <v>0</v>
          </cell>
        </row>
        <row r="1045">
          <cell r="A1045">
            <v>110550</v>
          </cell>
          <cell r="B1045" t="str">
            <v>PROT FLEA KILLER        300 GM</v>
          </cell>
          <cell r="C1045">
            <v>10</v>
          </cell>
          <cell r="D1045">
            <v>0</v>
          </cell>
        </row>
        <row r="1046">
          <cell r="A1046">
            <v>110560</v>
          </cell>
          <cell r="B1046" t="str">
            <v>PROT FLEA KILL          300 GM</v>
          </cell>
          <cell r="C1046">
            <v>10</v>
          </cell>
          <cell r="D1046">
            <v>0</v>
          </cell>
        </row>
        <row r="1047">
          <cell r="A1047">
            <v>110570</v>
          </cell>
          <cell r="B1047" t="str">
            <v>PROT FOREST PINE        250 GM</v>
          </cell>
          <cell r="C1047">
            <v>10</v>
          </cell>
          <cell r="D1047">
            <v>0</v>
          </cell>
        </row>
        <row r="1048">
          <cell r="A1048">
            <v>110580</v>
          </cell>
          <cell r="B1048" t="str">
            <v>PROT MOUNTAIN AIR       250 GM</v>
          </cell>
          <cell r="C1048">
            <v>10</v>
          </cell>
          <cell r="D1048">
            <v>0</v>
          </cell>
        </row>
        <row r="1049">
          <cell r="A1049">
            <v>110590</v>
          </cell>
          <cell r="B1049" t="str">
            <v>PROT LOW ALLERGENIC     250 GM</v>
          </cell>
          <cell r="C1049">
            <v>10</v>
          </cell>
          <cell r="D1049">
            <v>0</v>
          </cell>
        </row>
        <row r="1050">
          <cell r="A1050">
            <v>110600</v>
          </cell>
          <cell r="B1050" t="str">
            <v>PROT MOZZIE KILL REF     14 GM</v>
          </cell>
          <cell r="C1050">
            <v>10</v>
          </cell>
          <cell r="D1050">
            <v>50705</v>
          </cell>
        </row>
        <row r="1051">
          <cell r="A1051">
            <v>110610</v>
          </cell>
          <cell r="B1051" t="str">
            <v>PROT MOZZIE KILL REF     20 GM</v>
          </cell>
          <cell r="C1051">
            <v>10</v>
          </cell>
          <cell r="D1051">
            <v>126</v>
          </cell>
        </row>
        <row r="1052">
          <cell r="A1052">
            <v>110620</v>
          </cell>
          <cell r="B1052" t="str">
            <v>PROT MOZZIE KILL PRI     10 GM</v>
          </cell>
          <cell r="C1052">
            <v>6</v>
          </cell>
          <cell r="D1052">
            <v>0</v>
          </cell>
        </row>
        <row r="1053">
          <cell r="A1053">
            <v>110630</v>
          </cell>
          <cell r="B1053" t="str">
            <v>PROT MOZZIE KILL PRI     10 GM</v>
          </cell>
          <cell r="C1053">
            <v>6</v>
          </cell>
          <cell r="D1053">
            <v>0</v>
          </cell>
        </row>
        <row r="1054">
          <cell r="A1054">
            <v>110640</v>
          </cell>
          <cell r="B1054" t="str">
            <v>RAID MOZ REPEL UNIT        7GM</v>
          </cell>
          <cell r="C1054" t="str">
            <v>EK</v>
          </cell>
          <cell r="D1054">
            <v>69529</v>
          </cell>
        </row>
        <row r="1055">
          <cell r="A1055">
            <v>110641</v>
          </cell>
          <cell r="B1055" t="str">
            <v>RAID MOZ/RPL PRI SP1       7GM</v>
          </cell>
          <cell r="C1055" t="str">
            <v>EK</v>
          </cell>
          <cell r="D1055">
            <v>0</v>
          </cell>
        </row>
        <row r="1056">
          <cell r="A1056">
            <v>110642</v>
          </cell>
          <cell r="B1056" t="str">
            <v>RAID MOZ REPEL UNIT       7 GM</v>
          </cell>
          <cell r="C1056">
            <v>6</v>
          </cell>
          <cell r="D1056">
            <v>0</v>
          </cell>
        </row>
        <row r="1057">
          <cell r="A1057">
            <v>110645</v>
          </cell>
          <cell r="B1057" t="str">
            <v>RAID 30 DAY MOZZIE UNIT</v>
          </cell>
          <cell r="C1057">
            <v>6</v>
          </cell>
          <cell r="D1057">
            <v>0</v>
          </cell>
        </row>
        <row r="1058">
          <cell r="A1058">
            <v>110650</v>
          </cell>
          <cell r="B1058" t="str">
            <v>RAID MOZ REPEL REFILL     14GM</v>
          </cell>
          <cell r="C1058" t="str">
            <v>EK</v>
          </cell>
          <cell r="D1058">
            <v>69529</v>
          </cell>
        </row>
        <row r="1059">
          <cell r="A1059">
            <v>110651</v>
          </cell>
          <cell r="B1059" t="str">
            <v>RAID MOZ/RPL REF SP1    10.5GM</v>
          </cell>
          <cell r="C1059" t="str">
            <v>EK</v>
          </cell>
          <cell r="D1059">
            <v>0</v>
          </cell>
        </row>
        <row r="1060">
          <cell r="A1060">
            <v>110652</v>
          </cell>
          <cell r="B1060" t="str">
            <v>RAID MOZ/RPL REF        10.5GM</v>
          </cell>
          <cell r="C1060">
            <v>6</v>
          </cell>
          <cell r="D1060">
            <v>0</v>
          </cell>
        </row>
        <row r="1061">
          <cell r="A1061">
            <v>110653</v>
          </cell>
          <cell r="B1061" t="str">
            <v>RAID MOTHPROOFER         1 DOZ</v>
          </cell>
          <cell r="C1061" t="str">
            <v>EP</v>
          </cell>
          <cell r="D1061">
            <v>0</v>
          </cell>
        </row>
        <row r="1062">
          <cell r="A1062">
            <v>110660</v>
          </cell>
          <cell r="B1062" t="str">
            <v>PROT MINT CITRO         300 GM</v>
          </cell>
          <cell r="C1062">
            <v>10</v>
          </cell>
          <cell r="D1062">
            <v>0</v>
          </cell>
        </row>
        <row r="1063">
          <cell r="A1063">
            <v>110670</v>
          </cell>
          <cell r="B1063" t="str">
            <v>PROT DRY FAST K/DOWN    250 GM</v>
          </cell>
          <cell r="C1063">
            <v>10</v>
          </cell>
          <cell r="D1063">
            <v>0</v>
          </cell>
        </row>
        <row r="1064">
          <cell r="A1064">
            <v>110680</v>
          </cell>
          <cell r="B1064" t="str">
            <v>PROT COUNTRY FRESH      300 GM</v>
          </cell>
          <cell r="C1064">
            <v>10</v>
          </cell>
          <cell r="D1064">
            <v>0</v>
          </cell>
        </row>
        <row r="1065">
          <cell r="A1065">
            <v>110690</v>
          </cell>
          <cell r="B1065" t="str">
            <v>PROT DRY MTN AIR        250 GM</v>
          </cell>
          <cell r="C1065">
            <v>10</v>
          </cell>
          <cell r="D1065">
            <v>0</v>
          </cell>
        </row>
        <row r="1066">
          <cell r="A1066">
            <v>110700</v>
          </cell>
          <cell r="B1066" t="str">
            <v>PROT DRY L/ALLERGENIC   250 GM</v>
          </cell>
          <cell r="C1066">
            <v>10</v>
          </cell>
          <cell r="D1066">
            <v>0</v>
          </cell>
        </row>
        <row r="1067">
          <cell r="A1067">
            <v>110710</v>
          </cell>
          <cell r="B1067" t="str">
            <v>PROT ULTRA LOW F.I.K    250 GM</v>
          </cell>
          <cell r="C1067">
            <v>10</v>
          </cell>
          <cell r="D1067">
            <v>0</v>
          </cell>
        </row>
        <row r="1068">
          <cell r="A1068">
            <v>110711</v>
          </cell>
          <cell r="B1068" t="str">
            <v>RAID 30DAY+LOW ALLERG   NZ WWT</v>
          </cell>
          <cell r="C1068" t="str">
            <v>EN</v>
          </cell>
          <cell r="D1068">
            <v>0</v>
          </cell>
        </row>
        <row r="1069">
          <cell r="A1069">
            <v>110712</v>
          </cell>
          <cell r="B1069" t="str">
            <v>RAID FASTKILL+GERMKILL  NZ WWT</v>
          </cell>
          <cell r="C1069" t="str">
            <v>EN</v>
          </cell>
          <cell r="D1069">
            <v>0</v>
          </cell>
        </row>
        <row r="1070">
          <cell r="A1070">
            <v>110713</v>
          </cell>
          <cell r="B1070" t="str">
            <v>RAID GERMKILL+HSE/GDN   NZ PNS</v>
          </cell>
          <cell r="C1070" t="str">
            <v>EN</v>
          </cell>
          <cell r="D1070">
            <v>0</v>
          </cell>
        </row>
        <row r="1071">
          <cell r="A1071">
            <v>110714</v>
          </cell>
          <cell r="B1071" t="str">
            <v>RAID FASTKILL+GERMKILL  NZ PNS</v>
          </cell>
          <cell r="C1071" t="str">
            <v>EN</v>
          </cell>
          <cell r="D1071">
            <v>0</v>
          </cell>
        </row>
        <row r="1072">
          <cell r="A1072">
            <v>110715</v>
          </cell>
          <cell r="B1072" t="str">
            <v>RAID MOTHPROOFER 2X12       NZ</v>
          </cell>
          <cell r="C1072" t="str">
            <v>FB</v>
          </cell>
          <cell r="D1072">
            <v>0</v>
          </cell>
        </row>
        <row r="1073">
          <cell r="A1073">
            <v>110716</v>
          </cell>
          <cell r="B1073" t="str">
            <v>RAID MOTHPROOFER NZ    24XTWIN</v>
          </cell>
          <cell r="C1073" t="str">
            <v>FB</v>
          </cell>
          <cell r="D1073">
            <v>0</v>
          </cell>
        </row>
        <row r="1074">
          <cell r="A1074">
            <v>110719</v>
          </cell>
          <cell r="B1074" t="str">
            <v>RAID FIK30DAYKILLNZ305ML 250GM</v>
          </cell>
          <cell r="C1074" t="str">
            <v>EN</v>
          </cell>
          <cell r="D1074">
            <v>0</v>
          </cell>
        </row>
        <row r="1075">
          <cell r="A1075">
            <v>110720</v>
          </cell>
          <cell r="B1075" t="str">
            <v>RAID FIK GERMKILL AER    250GM</v>
          </cell>
          <cell r="C1075" t="str">
            <v>EN</v>
          </cell>
          <cell r="D1075">
            <v>0</v>
          </cell>
        </row>
        <row r="1076">
          <cell r="A1076">
            <v>110721</v>
          </cell>
          <cell r="B1076" t="str">
            <v>RAID FIK GERMKILL     NZ 300ML</v>
          </cell>
          <cell r="C1076" t="str">
            <v>EN</v>
          </cell>
          <cell r="D1076">
            <v>0</v>
          </cell>
        </row>
        <row r="1077">
          <cell r="A1077">
            <v>110722</v>
          </cell>
          <cell r="B1077" t="str">
            <v>RAID FIK 30 DAY KILL  NZ 300ML</v>
          </cell>
          <cell r="C1077" t="str">
            <v>EN</v>
          </cell>
          <cell r="D1077">
            <v>0</v>
          </cell>
        </row>
        <row r="1078">
          <cell r="A1078">
            <v>110723</v>
          </cell>
          <cell r="B1078" t="str">
            <v>RAID FIK HOUSE&amp;GARDEN NZ 300ML</v>
          </cell>
          <cell r="C1078" t="str">
            <v>EN</v>
          </cell>
          <cell r="D1078">
            <v>0</v>
          </cell>
        </row>
        <row r="1079">
          <cell r="A1079">
            <v>110724</v>
          </cell>
          <cell r="B1079" t="str">
            <v>RAID FIK GERMKILL AER NZ 378ML</v>
          </cell>
          <cell r="C1079" t="str">
            <v>EN</v>
          </cell>
          <cell r="D1079">
            <v>0</v>
          </cell>
        </row>
        <row r="1080">
          <cell r="A1080">
            <v>110725</v>
          </cell>
          <cell r="B1080" t="str">
            <v>RAID FIK GERMKILL AER    350GM</v>
          </cell>
          <cell r="C1080" t="str">
            <v>EN</v>
          </cell>
          <cell r="D1080">
            <v>0</v>
          </cell>
        </row>
        <row r="1081">
          <cell r="A1081">
            <v>110726</v>
          </cell>
          <cell r="B1081" t="str">
            <v>RAID FIK GERMKILL VAL NZ 530ML</v>
          </cell>
          <cell r="C1081" t="str">
            <v>EN</v>
          </cell>
          <cell r="D1081">
            <v>0</v>
          </cell>
        </row>
        <row r="1082">
          <cell r="A1082">
            <v>110727</v>
          </cell>
          <cell r="B1082" t="str">
            <v>RAID FIK 30 DAY KILL(NZ) 305mL</v>
          </cell>
          <cell r="C1082">
            <v>1</v>
          </cell>
          <cell r="D1082">
            <v>0</v>
          </cell>
        </row>
        <row r="1083">
          <cell r="A1083">
            <v>110728</v>
          </cell>
          <cell r="B1083" t="str">
            <v>RAID S/SPRAY EGGSTOPPER  350GM</v>
          </cell>
          <cell r="C1083" t="str">
            <v>EJ</v>
          </cell>
          <cell r="D1083">
            <v>0</v>
          </cell>
        </row>
        <row r="1084">
          <cell r="A1084">
            <v>110729</v>
          </cell>
          <cell r="B1084" t="str">
            <v>RAID S/SPRAY NAT PYE     350GM</v>
          </cell>
          <cell r="C1084" t="str">
            <v>EJ</v>
          </cell>
          <cell r="D1084">
            <v>0</v>
          </cell>
        </row>
        <row r="1085">
          <cell r="A1085">
            <v>110730</v>
          </cell>
          <cell r="B1085" t="str">
            <v>PROT FLY/MOS WILD MINT  375 ML</v>
          </cell>
          <cell r="C1085" t="str">
            <v>AV</v>
          </cell>
          <cell r="D1085">
            <v>0</v>
          </cell>
        </row>
        <row r="1086">
          <cell r="A1086">
            <v>110731</v>
          </cell>
          <cell r="B1086" t="str">
            <v>RAID FIK30 DAY KILL PROM 300ML</v>
          </cell>
          <cell r="C1086" t="str">
            <v>EN</v>
          </cell>
          <cell r="D1086">
            <v>0</v>
          </cell>
        </row>
        <row r="1087">
          <cell r="A1087">
            <v>110732</v>
          </cell>
          <cell r="B1087" t="str">
            <v>RAID MICROSPRAY PRI FIK   40GM</v>
          </cell>
          <cell r="C1087" t="str">
            <v>EN</v>
          </cell>
          <cell r="D1087">
            <v>0</v>
          </cell>
        </row>
        <row r="1088">
          <cell r="A1088">
            <v>110733</v>
          </cell>
          <cell r="B1088" t="str">
            <v>RAID MICROSPRAY REF FIK   40GM</v>
          </cell>
          <cell r="C1088" t="str">
            <v>EN</v>
          </cell>
          <cell r="D1088">
            <v>0</v>
          </cell>
        </row>
        <row r="1089">
          <cell r="A1089">
            <v>110734</v>
          </cell>
          <cell r="B1089" t="str">
            <v>RAID MULTI-PURPOSE        250G</v>
          </cell>
          <cell r="C1089" t="str">
            <v>EN</v>
          </cell>
          <cell r="D1089">
            <v>0</v>
          </cell>
        </row>
        <row r="1090">
          <cell r="A1090">
            <v>110735</v>
          </cell>
          <cell r="B1090" t="str">
            <v>RAID FIK MOZZIE COIL       10S</v>
          </cell>
          <cell r="C1090" t="str">
            <v>EN</v>
          </cell>
          <cell r="D1090">
            <v>57654</v>
          </cell>
        </row>
        <row r="1091">
          <cell r="A1091">
            <v>110736</v>
          </cell>
          <cell r="B1091" t="str">
            <v>RAID MULTI-PURPOSE        350G</v>
          </cell>
          <cell r="C1091" t="str">
            <v>EN</v>
          </cell>
          <cell r="D1091">
            <v>0</v>
          </cell>
        </row>
        <row r="1092">
          <cell r="A1092">
            <v>110737</v>
          </cell>
          <cell r="B1092" t="str">
            <v>RAID MULTI-PURPOSE NZ     250G</v>
          </cell>
          <cell r="C1092" t="str">
            <v>EN</v>
          </cell>
          <cell r="D1092">
            <v>0</v>
          </cell>
        </row>
        <row r="1093">
          <cell r="A1093">
            <v>110738</v>
          </cell>
          <cell r="B1093" t="str">
            <v>RAID MULTI-PURPOSE NZ     350G</v>
          </cell>
          <cell r="C1093" t="str">
            <v>EN</v>
          </cell>
          <cell r="D1093">
            <v>0</v>
          </cell>
        </row>
        <row r="1094">
          <cell r="A1094">
            <v>110740</v>
          </cell>
          <cell r="B1094" t="str">
            <v>RAID 45NT PRIM            30ML</v>
          </cell>
          <cell r="C1094" t="str">
            <v>EK</v>
          </cell>
          <cell r="D1094">
            <v>0</v>
          </cell>
        </row>
        <row r="1095">
          <cell r="A1095">
            <v>110741</v>
          </cell>
          <cell r="B1095" t="str">
            <v>RAID 45NT PRIMARY ANZ     30ML</v>
          </cell>
          <cell r="C1095" t="str">
            <v>EK</v>
          </cell>
          <cell r="D1095">
            <v>0</v>
          </cell>
        </row>
        <row r="1096">
          <cell r="A1096">
            <v>110742</v>
          </cell>
          <cell r="B1096" t="str">
            <v>RAID 45NT PRIMARY ANZ     30ML</v>
          </cell>
          <cell r="C1096" t="str">
            <v>EK</v>
          </cell>
          <cell r="D1096">
            <v>0</v>
          </cell>
        </row>
        <row r="1097">
          <cell r="A1097">
            <v>110743</v>
          </cell>
          <cell r="B1097" t="str">
            <v>RAID DUAL USE REPELLER    PRIM</v>
          </cell>
          <cell r="C1097" t="str">
            <v>EK</v>
          </cell>
          <cell r="D1097">
            <v>75201</v>
          </cell>
        </row>
        <row r="1098">
          <cell r="A1098">
            <v>110744</v>
          </cell>
          <cell r="B1098" t="str">
            <v>RAID DUAL USE REPELLER NZ  PRI</v>
          </cell>
          <cell r="C1098" t="str">
            <v>EK</v>
          </cell>
          <cell r="D1098">
            <v>0</v>
          </cell>
        </row>
        <row r="1099">
          <cell r="A1099">
            <v>110750</v>
          </cell>
          <cell r="B1099" t="str">
            <v>RAID 45NT REF             30ML</v>
          </cell>
          <cell r="C1099" t="str">
            <v>EK</v>
          </cell>
          <cell r="D1099">
            <v>0</v>
          </cell>
        </row>
        <row r="1100">
          <cell r="A1100">
            <v>110751</v>
          </cell>
          <cell r="B1100" t="str">
            <v>RAID 45NT REFILL ANZ      30ML</v>
          </cell>
          <cell r="C1100" t="str">
            <v>EK</v>
          </cell>
          <cell r="D1100">
            <v>75201</v>
          </cell>
        </row>
        <row r="1101">
          <cell r="A1101">
            <v>110752</v>
          </cell>
          <cell r="B1101" t="str">
            <v>RAID 45NT REFILL ANZ      30ML</v>
          </cell>
          <cell r="C1101" t="str">
            <v>EK</v>
          </cell>
          <cell r="D1101">
            <v>0</v>
          </cell>
        </row>
        <row r="1102">
          <cell r="A1102">
            <v>110753</v>
          </cell>
          <cell r="B1102" t="str">
            <v>RAID MOZZIE REPELLER MAT   REF</v>
          </cell>
          <cell r="C1102" t="str">
            <v>EK</v>
          </cell>
          <cell r="D1102">
            <v>75201</v>
          </cell>
        </row>
        <row r="1103">
          <cell r="A1103">
            <v>110754</v>
          </cell>
          <cell r="B1103" t="str">
            <v>RAID FIK G/KILL350G+LIQ ANT50M</v>
          </cell>
          <cell r="C1103" t="str">
            <v>EN</v>
          </cell>
          <cell r="D1103">
            <v>0</v>
          </cell>
        </row>
        <row r="1104">
          <cell r="A1104">
            <v>110755</v>
          </cell>
          <cell r="B1104" t="str">
            <v>RAID FIK F/KILL350G+LIQ ANT50M</v>
          </cell>
          <cell r="C1104" t="str">
            <v>EN</v>
          </cell>
          <cell r="D1104">
            <v>0</v>
          </cell>
        </row>
        <row r="1105">
          <cell r="A1105">
            <v>110756</v>
          </cell>
          <cell r="B1105" t="str">
            <v>RAID DUAL PRIM TWIN PACK</v>
          </cell>
          <cell r="C1105" t="str">
            <v>EK</v>
          </cell>
          <cell r="D1105">
            <v>0</v>
          </cell>
        </row>
        <row r="1106">
          <cell r="A1106">
            <v>110757</v>
          </cell>
          <cell r="B1106" t="str">
            <v>RAID MOZZIE REPELLER NZ PRI 12</v>
          </cell>
          <cell r="C1106" t="str">
            <v>EK</v>
          </cell>
          <cell r="D1106">
            <v>88700</v>
          </cell>
        </row>
        <row r="1107">
          <cell r="A1107">
            <v>110758</v>
          </cell>
          <cell r="B1107" t="str">
            <v>RAID MOZZIE REPEL MAT NZ   REF</v>
          </cell>
          <cell r="C1107" t="str">
            <v>EK</v>
          </cell>
          <cell r="D1107">
            <v>88700</v>
          </cell>
        </row>
        <row r="1108">
          <cell r="A1108">
            <v>110760</v>
          </cell>
          <cell r="B1108" t="str">
            <v>OFF! TROP STR AERO       150GM</v>
          </cell>
          <cell r="C1108" t="str">
            <v>EO</v>
          </cell>
          <cell r="D1108">
            <v>0</v>
          </cell>
        </row>
        <row r="1109">
          <cell r="A1109">
            <v>110765</v>
          </cell>
          <cell r="B1109" t="str">
            <v>OFF SKINTASTIC AERO      150GM</v>
          </cell>
          <cell r="C1109" t="str">
            <v>EO</v>
          </cell>
          <cell r="D1109">
            <v>0</v>
          </cell>
        </row>
        <row r="1110">
          <cell r="A1110">
            <v>110767</v>
          </cell>
          <cell r="B1110" t="str">
            <v>OFF S/TASTIC SPRAY KIDS  125ML</v>
          </cell>
          <cell r="C1110" t="str">
            <v>EO</v>
          </cell>
          <cell r="D1110">
            <v>0</v>
          </cell>
        </row>
        <row r="1111">
          <cell r="A1111">
            <v>110770</v>
          </cell>
          <cell r="B1111" t="str">
            <v>OFF SKINTASTIC SPRAY     125ML</v>
          </cell>
          <cell r="C1111" t="str">
            <v>EO</v>
          </cell>
          <cell r="D1111">
            <v>1400</v>
          </cell>
        </row>
        <row r="1112">
          <cell r="A1112">
            <v>110771</v>
          </cell>
          <cell r="B1112" t="str">
            <v>OFF SKINTASTIC SPRAY     135ML</v>
          </cell>
          <cell r="C1112" t="str">
            <v>EO</v>
          </cell>
          <cell r="D1112">
            <v>0</v>
          </cell>
        </row>
        <row r="1113">
          <cell r="A1113">
            <v>110772</v>
          </cell>
          <cell r="B1113" t="str">
            <v>OFF CITRONELLA CANDLE</v>
          </cell>
          <cell r="C1113" t="str">
            <v>EO</v>
          </cell>
          <cell r="D1113">
            <v>0</v>
          </cell>
        </row>
        <row r="1114">
          <cell r="A1114">
            <v>110774</v>
          </cell>
          <cell r="B1114" t="str">
            <v>OFF SKINTASTIC SPRAY  NZ 125ML</v>
          </cell>
          <cell r="C1114" t="str">
            <v>EO</v>
          </cell>
          <cell r="D1114">
            <v>0</v>
          </cell>
        </row>
        <row r="1115">
          <cell r="A1115">
            <v>110775</v>
          </cell>
          <cell r="B1115" t="str">
            <v>OFF SKINTASTIC SPRAY     200ML</v>
          </cell>
          <cell r="C1115" t="str">
            <v>EO</v>
          </cell>
          <cell r="D1115">
            <v>1400</v>
          </cell>
        </row>
        <row r="1116">
          <cell r="A1116">
            <v>110780</v>
          </cell>
          <cell r="B1116" t="str">
            <v>OFF SKINTASTIC LOTION    125ML</v>
          </cell>
          <cell r="C1116" t="str">
            <v>EO</v>
          </cell>
          <cell r="D1116">
            <v>0</v>
          </cell>
        </row>
        <row r="1117">
          <cell r="A1117">
            <v>110781</v>
          </cell>
          <cell r="B1117" t="str">
            <v>OFF!AERO ALOE VERA       160GM</v>
          </cell>
          <cell r="C1117" t="str">
            <v>EO</v>
          </cell>
          <cell r="D1117">
            <v>0</v>
          </cell>
        </row>
        <row r="1118">
          <cell r="A1118">
            <v>110785</v>
          </cell>
          <cell r="B1118" t="str">
            <v>OFF! SUNSCREEN ROLL ON    50ML</v>
          </cell>
          <cell r="C1118" t="str">
            <v>EO</v>
          </cell>
          <cell r="D1118">
            <v>13980</v>
          </cell>
        </row>
        <row r="1119">
          <cell r="A1119">
            <v>110786</v>
          </cell>
          <cell r="B1119" t="str">
            <v>OFF! SUNSCREEN LOTION    125ML</v>
          </cell>
          <cell r="C1119" t="str">
            <v>EO</v>
          </cell>
          <cell r="D1119">
            <v>13980</v>
          </cell>
        </row>
        <row r="1120">
          <cell r="A1120">
            <v>110787</v>
          </cell>
          <cell r="B1120" t="str">
            <v>OFF! SUNSCREEN TUBE       75GM</v>
          </cell>
          <cell r="C1120" t="str">
            <v>EO</v>
          </cell>
          <cell r="D1120">
            <v>0</v>
          </cell>
        </row>
        <row r="1121">
          <cell r="A1121">
            <v>110790</v>
          </cell>
          <cell r="B1121" t="str">
            <v>RAID NEW PRODUCT ALLOCATION</v>
          </cell>
          <cell r="C1121">
            <v>10</v>
          </cell>
          <cell r="D1121">
            <v>0</v>
          </cell>
        </row>
        <row r="1122">
          <cell r="A1122">
            <v>110800</v>
          </cell>
          <cell r="B1122" t="str">
            <v>PROT EXTERMIN SINGLE    125 GM</v>
          </cell>
          <cell r="C1122">
            <v>10</v>
          </cell>
          <cell r="D1122">
            <v>0</v>
          </cell>
        </row>
        <row r="1123">
          <cell r="A1123">
            <v>110810</v>
          </cell>
          <cell r="B1123" t="str">
            <v>PROT EXTERMIN MULTI    3X125GM</v>
          </cell>
          <cell r="C1123">
            <v>10</v>
          </cell>
          <cell r="D1123">
            <v>0</v>
          </cell>
        </row>
        <row r="1124">
          <cell r="A1124">
            <v>110830</v>
          </cell>
          <cell r="B1124" t="str">
            <v>PROT FLEA/ROACH SINGLE  200 GM</v>
          </cell>
          <cell r="C1124">
            <v>10</v>
          </cell>
          <cell r="D1124">
            <v>0</v>
          </cell>
        </row>
        <row r="1125">
          <cell r="A1125">
            <v>110860</v>
          </cell>
          <cell r="B1125" t="str">
            <v>PROT FLEA/ROACH TWIN    2X200G</v>
          </cell>
          <cell r="C1125">
            <v>10</v>
          </cell>
          <cell r="D1125">
            <v>0</v>
          </cell>
        </row>
        <row r="1126">
          <cell r="A1126">
            <v>110870</v>
          </cell>
          <cell r="B1126" t="str">
            <v>RAID FUMIGATOR            10GM</v>
          </cell>
          <cell r="C1126" t="str">
            <v>EF</v>
          </cell>
          <cell r="D1126">
            <v>0</v>
          </cell>
        </row>
        <row r="1127">
          <cell r="A1127">
            <v>110880</v>
          </cell>
          <cell r="B1127" t="str">
            <v>RAID FLEA BOMB        NZ 250ML</v>
          </cell>
          <cell r="C1127" t="str">
            <v>EG</v>
          </cell>
          <cell r="D1127">
            <v>0</v>
          </cell>
        </row>
        <row r="1128">
          <cell r="A1128">
            <v>110890</v>
          </cell>
          <cell r="B1128" t="str">
            <v>RAID FUMIGATOR NRA        10GM</v>
          </cell>
          <cell r="C1128" t="str">
            <v>EF</v>
          </cell>
          <cell r="D1128">
            <v>1400</v>
          </cell>
        </row>
        <row r="1129">
          <cell r="A1129">
            <v>110895</v>
          </cell>
          <cell r="B1129" t="str">
            <v>RAID FUMIGATOR TWIN NRA   20GM</v>
          </cell>
          <cell r="C1129" t="str">
            <v>EF</v>
          </cell>
          <cell r="D1129">
            <v>0</v>
          </cell>
        </row>
        <row r="1130">
          <cell r="A1130">
            <v>121040</v>
          </cell>
          <cell r="B1130" t="str">
            <v>GO GETTER                25 LT</v>
          </cell>
          <cell r="C1130">
            <v>50</v>
          </cell>
          <cell r="D1130">
            <v>0</v>
          </cell>
        </row>
        <row r="1131">
          <cell r="A1131">
            <v>121105</v>
          </cell>
          <cell r="B1131" t="str">
            <v>END BAC                  4X5L</v>
          </cell>
          <cell r="C1131">
            <v>50</v>
          </cell>
          <cell r="D1131">
            <v>0</v>
          </cell>
        </row>
        <row r="1132">
          <cell r="A1132">
            <v>121120</v>
          </cell>
          <cell r="B1132" t="str">
            <v>END BAC                 750 ML</v>
          </cell>
          <cell r="C1132">
            <v>50</v>
          </cell>
          <cell r="D1132">
            <v>68275</v>
          </cell>
        </row>
        <row r="1133">
          <cell r="A1133">
            <v>121130</v>
          </cell>
          <cell r="B1133" t="str">
            <v>SPARKLE GLASS CLEANER    25 LT</v>
          </cell>
          <cell r="C1133">
            <v>50</v>
          </cell>
          <cell r="D1133">
            <v>0</v>
          </cell>
        </row>
        <row r="1134">
          <cell r="A1134">
            <v>121145</v>
          </cell>
          <cell r="B1134" t="str">
            <v>SPARKLE GLASS CLNR MTO  205 LT</v>
          </cell>
          <cell r="C1134" t="str">
            <v>YL</v>
          </cell>
          <cell r="D1134">
            <v>0</v>
          </cell>
        </row>
        <row r="1135">
          <cell r="A1135">
            <v>121200</v>
          </cell>
          <cell r="B1135" t="str">
            <v>ACTIVE LAUNDRY DETG.     25 KG</v>
          </cell>
          <cell r="C1135">
            <v>50</v>
          </cell>
          <cell r="D1135">
            <v>1400</v>
          </cell>
        </row>
        <row r="1136">
          <cell r="A1136">
            <v>121210</v>
          </cell>
          <cell r="B1136" t="str">
            <v>*ENHANCE CAPTIVE DISPENSER</v>
          </cell>
          <cell r="C1136" t="str">
            <v>IR</v>
          </cell>
          <cell r="D1136">
            <v>0</v>
          </cell>
        </row>
        <row r="1137">
          <cell r="A1137">
            <v>123456</v>
          </cell>
          <cell r="B1137" t="str">
            <v>T/DUCK LIQUID FRESH      500ML</v>
          </cell>
          <cell r="C1137" t="str">
            <v>BE</v>
          </cell>
          <cell r="D1137">
            <v>0</v>
          </cell>
        </row>
        <row r="1138">
          <cell r="A1138">
            <v>130000</v>
          </cell>
          <cell r="B1138" t="str">
            <v>WOOD&amp;CORK FL.SEALER       5 LT</v>
          </cell>
          <cell r="C1138" t="str">
            <v>YM</v>
          </cell>
          <cell r="D1138">
            <v>0</v>
          </cell>
        </row>
        <row r="1139">
          <cell r="A1139">
            <v>130020</v>
          </cell>
          <cell r="B1139" t="str">
            <v>POLISHING WAX-LIQUID     25 LT</v>
          </cell>
          <cell r="C1139">
            <v>50</v>
          </cell>
          <cell r="D1139">
            <v>0</v>
          </cell>
        </row>
        <row r="1140">
          <cell r="A1140">
            <v>130070</v>
          </cell>
          <cell r="B1140" t="str">
            <v>*VECTRA SEAL/FNSH       4X5 LT</v>
          </cell>
          <cell r="C1140" t="str">
            <v>HG</v>
          </cell>
          <cell r="D1140">
            <v>0</v>
          </cell>
        </row>
        <row r="1141">
          <cell r="A1141">
            <v>130100</v>
          </cell>
          <cell r="B1141" t="str">
            <v>MULTI SURFACE SEALER     25 LT</v>
          </cell>
          <cell r="C1141">
            <v>50</v>
          </cell>
          <cell r="D1141">
            <v>0</v>
          </cell>
        </row>
        <row r="1142">
          <cell r="A1142">
            <v>130110</v>
          </cell>
          <cell r="B1142" t="str">
            <v>TRAFFIC GRADE ECON FF    25 LT</v>
          </cell>
          <cell r="C1142">
            <v>50</v>
          </cell>
          <cell r="D1142">
            <v>0</v>
          </cell>
        </row>
        <row r="1143">
          <cell r="A1143">
            <v>130115</v>
          </cell>
          <cell r="B1143" t="str">
            <v>TRAFFIC GRADE ECON FF   4X5 LT</v>
          </cell>
          <cell r="C1143" t="str">
            <v>YI</v>
          </cell>
          <cell r="D1143">
            <v>88007</v>
          </cell>
        </row>
        <row r="1144">
          <cell r="A1144">
            <v>130120</v>
          </cell>
          <cell r="B1144" t="str">
            <v>SHOWPLACE H/GLOSS         25LT</v>
          </cell>
          <cell r="C1144">
            <v>50</v>
          </cell>
          <cell r="D1144">
            <v>0</v>
          </cell>
        </row>
        <row r="1145">
          <cell r="A1145">
            <v>130125</v>
          </cell>
          <cell r="B1145" t="str">
            <v>*SHOWPLACE              4X5 LT</v>
          </cell>
          <cell r="C1145" t="str">
            <v>HG</v>
          </cell>
          <cell r="D1145">
            <v>0</v>
          </cell>
        </row>
        <row r="1146">
          <cell r="A1146">
            <v>130150</v>
          </cell>
          <cell r="B1146" t="str">
            <v>COMPLETE HD S/FIN M.T.O 205 LT</v>
          </cell>
          <cell r="C1146" t="str">
            <v>YI</v>
          </cell>
          <cell r="D1146">
            <v>0</v>
          </cell>
        </row>
        <row r="1147">
          <cell r="A1147">
            <v>130160</v>
          </cell>
          <cell r="B1147" t="str">
            <v>GLOSS COAT              200 LT</v>
          </cell>
          <cell r="C1147" t="str">
            <v>HG</v>
          </cell>
          <cell r="D1147">
            <v>150</v>
          </cell>
        </row>
        <row r="1148">
          <cell r="A1148">
            <v>130170</v>
          </cell>
          <cell r="B1148" t="str">
            <v>STEP OFF HD STRIPPER     25 LT</v>
          </cell>
          <cell r="C1148">
            <v>50</v>
          </cell>
          <cell r="D1148">
            <v>0</v>
          </cell>
        </row>
        <row r="1149">
          <cell r="A1149">
            <v>130180</v>
          </cell>
          <cell r="B1149" t="str">
            <v>*STEP OFF HD STRIP      205 LT</v>
          </cell>
          <cell r="C1149" t="str">
            <v>YN</v>
          </cell>
          <cell r="D1149">
            <v>0</v>
          </cell>
        </row>
        <row r="1150">
          <cell r="A1150">
            <v>130200</v>
          </cell>
          <cell r="B1150" t="str">
            <v>ONE GO            M.T.O 205 LT</v>
          </cell>
          <cell r="C1150" t="str">
            <v>YG</v>
          </cell>
          <cell r="D1150">
            <v>0</v>
          </cell>
        </row>
        <row r="1151">
          <cell r="A1151">
            <v>130210</v>
          </cell>
          <cell r="B1151" t="str">
            <v>ONE GO                   25 LT</v>
          </cell>
          <cell r="C1151">
            <v>50</v>
          </cell>
          <cell r="D1151">
            <v>0</v>
          </cell>
        </row>
        <row r="1152">
          <cell r="A1152">
            <v>130220</v>
          </cell>
          <cell r="B1152" t="str">
            <v>SUPER STRIDE             25 LT</v>
          </cell>
          <cell r="C1152">
            <v>50</v>
          </cell>
          <cell r="D1152">
            <v>0</v>
          </cell>
        </row>
        <row r="1153">
          <cell r="A1153">
            <v>130260</v>
          </cell>
          <cell r="B1153" t="str">
            <v>G.P. STRIPPER            25 LT</v>
          </cell>
          <cell r="C1153">
            <v>50</v>
          </cell>
          <cell r="D1153">
            <v>0</v>
          </cell>
        </row>
        <row r="1154">
          <cell r="A1154">
            <v>130280</v>
          </cell>
          <cell r="B1154" t="str">
            <v>FREEDOM NO SCRUB/RINSE   25 LT</v>
          </cell>
          <cell r="C1154">
            <v>50</v>
          </cell>
          <cell r="D1154">
            <v>0</v>
          </cell>
        </row>
        <row r="1155">
          <cell r="A1155">
            <v>130320</v>
          </cell>
          <cell r="B1155" t="str">
            <v>RUGBEE SPOT &amp; STAIN       5 LT</v>
          </cell>
          <cell r="C1155">
            <v>50</v>
          </cell>
          <cell r="D1155">
            <v>0</v>
          </cell>
        </row>
        <row r="1156">
          <cell r="A1156">
            <v>130340</v>
          </cell>
          <cell r="B1156" t="str">
            <v>RUGBEE CRPT SOIL RELEASE 25 LT</v>
          </cell>
          <cell r="C1156">
            <v>50</v>
          </cell>
          <cell r="D1156">
            <v>0</v>
          </cell>
        </row>
        <row r="1157">
          <cell r="A1157">
            <v>130345</v>
          </cell>
          <cell r="B1157" t="str">
            <v>*RUGBEE SOIL RELEASE    4X5 LT</v>
          </cell>
          <cell r="C1157" t="str">
            <v>HA</v>
          </cell>
          <cell r="D1157">
            <v>0</v>
          </cell>
        </row>
        <row r="1158">
          <cell r="A1158">
            <v>130365</v>
          </cell>
          <cell r="B1158" t="str">
            <v>RUGBEE SHAMPOO           4X5L</v>
          </cell>
          <cell r="C1158">
            <v>50</v>
          </cell>
          <cell r="D1158">
            <v>0</v>
          </cell>
        </row>
        <row r="1159">
          <cell r="A1159">
            <v>130370</v>
          </cell>
          <cell r="B1159" t="str">
            <v>RUGBEE SPOTTO          6X500ML</v>
          </cell>
          <cell r="C1159" t="str">
            <v>YC</v>
          </cell>
          <cell r="D1159">
            <v>0</v>
          </cell>
        </row>
        <row r="1160">
          <cell r="A1160">
            <v>130420</v>
          </cell>
          <cell r="B1160" t="str">
            <v>*PAD-LIGHTSCRUB BLUE   5X40CM</v>
          </cell>
          <cell r="C1160" t="str">
            <v>J1</v>
          </cell>
          <cell r="D1160">
            <v>0</v>
          </cell>
        </row>
        <row r="1161">
          <cell r="A1161">
            <v>130497</v>
          </cell>
          <cell r="B1161" t="str">
            <v>*WAXOMATIC S/HAIR PAD      x2</v>
          </cell>
          <cell r="C1161" t="str">
            <v>J1</v>
          </cell>
          <cell r="D1161">
            <v>0</v>
          </cell>
        </row>
        <row r="1162">
          <cell r="A1162">
            <v>130550</v>
          </cell>
          <cell r="B1162" t="str">
            <v>SPRINT UHS SEAL FINH      19LT</v>
          </cell>
          <cell r="C1162">
            <v>50</v>
          </cell>
          <cell r="D1162">
            <v>0</v>
          </cell>
        </row>
        <row r="1163">
          <cell r="A1163">
            <v>130600</v>
          </cell>
          <cell r="B1163" t="str">
            <v>SPRINT RESTORER 5L      4X5 LT</v>
          </cell>
          <cell r="C1163" t="str">
            <v>YG</v>
          </cell>
          <cell r="D1163">
            <v>0</v>
          </cell>
        </row>
        <row r="1164">
          <cell r="A1164">
            <v>130620</v>
          </cell>
          <cell r="B1164" t="str">
            <v>SPRINT RESTORER 25L</v>
          </cell>
          <cell r="C1164">
            <v>50</v>
          </cell>
          <cell r="D1164">
            <v>0</v>
          </cell>
        </row>
        <row r="1165">
          <cell r="A1165">
            <v>130920</v>
          </cell>
          <cell r="B1165" t="str">
            <v>PLAZA SEALER FINISH      25 LT</v>
          </cell>
          <cell r="C1165">
            <v>50</v>
          </cell>
          <cell r="D1165">
            <v>0</v>
          </cell>
        </row>
        <row r="1166">
          <cell r="A1166">
            <v>130925</v>
          </cell>
          <cell r="B1166" t="str">
            <v>PLAZA SEALER FINISH     4X5 LT</v>
          </cell>
          <cell r="C1166" t="str">
            <v>YH</v>
          </cell>
          <cell r="D1166">
            <v>0</v>
          </cell>
        </row>
        <row r="1167">
          <cell r="A1167">
            <v>130926</v>
          </cell>
          <cell r="B1167" t="str">
            <v>*SCULPTURE              4X5 LT</v>
          </cell>
          <cell r="C1167" t="str">
            <v>HG</v>
          </cell>
          <cell r="D1167">
            <v>0</v>
          </cell>
        </row>
        <row r="1168">
          <cell r="A1168">
            <v>130930</v>
          </cell>
          <cell r="B1168" t="str">
            <v>PLAZA SEALER FIN  M.T.O 205 LT</v>
          </cell>
          <cell r="C1168" t="str">
            <v>YH</v>
          </cell>
          <cell r="D1168">
            <v>0</v>
          </cell>
        </row>
        <row r="1169">
          <cell r="A1169">
            <v>130936</v>
          </cell>
          <cell r="B1169" t="str">
            <v>JX4000 CONC SEAL (5GAL)  19 LT</v>
          </cell>
          <cell r="C1169">
            <v>50</v>
          </cell>
          <cell r="D1169">
            <v>0</v>
          </cell>
        </row>
        <row r="1170">
          <cell r="A1170">
            <v>130940</v>
          </cell>
          <cell r="B1170" t="str">
            <v>JX4000 CONCRETE   M.T.O 205 LT</v>
          </cell>
          <cell r="C1170" t="str">
            <v>YH</v>
          </cell>
          <cell r="D1170">
            <v>0</v>
          </cell>
        </row>
        <row r="1171">
          <cell r="A1171">
            <v>132500</v>
          </cell>
          <cell r="B1171" t="str">
            <v>CLEARWAX HEAVY DUTY WAX  25 LT</v>
          </cell>
          <cell r="C1171">
            <v>60</v>
          </cell>
          <cell r="D1171">
            <v>0</v>
          </cell>
        </row>
        <row r="1172">
          <cell r="A1172">
            <v>132510</v>
          </cell>
          <cell r="B1172" t="str">
            <v>CLEARWAX SLIP RETRD WAX  25 LT</v>
          </cell>
          <cell r="C1172">
            <v>60</v>
          </cell>
          <cell r="D1172">
            <v>0</v>
          </cell>
        </row>
        <row r="1173">
          <cell r="A1173">
            <v>140020</v>
          </cell>
          <cell r="B1173" t="str">
            <v>FORWARD HD CLEANER       25 LT</v>
          </cell>
          <cell r="C1173" t="str">
            <v>YA</v>
          </cell>
          <cell r="D1173">
            <v>0</v>
          </cell>
        </row>
        <row r="1174">
          <cell r="A1174">
            <v>140080</v>
          </cell>
          <cell r="B1174" t="str">
            <v>ACCUMIX LASER M.T.O     205 LT</v>
          </cell>
          <cell r="C1174">
            <v>50</v>
          </cell>
          <cell r="D1174">
            <v>0</v>
          </cell>
        </row>
        <row r="1175">
          <cell r="A1175">
            <v>140110</v>
          </cell>
          <cell r="B1175" t="str">
            <v>VIEW QUICK CLEANER       25 LT</v>
          </cell>
          <cell r="C1175">
            <v>50</v>
          </cell>
          <cell r="D1175">
            <v>0</v>
          </cell>
        </row>
        <row r="1176">
          <cell r="A1176">
            <v>140140</v>
          </cell>
          <cell r="B1176" t="str">
            <v>PEAK LEMON CONC DISIN    25 LT</v>
          </cell>
          <cell r="C1176">
            <v>50</v>
          </cell>
          <cell r="D1176">
            <v>0</v>
          </cell>
        </row>
        <row r="1177">
          <cell r="A1177">
            <v>140200</v>
          </cell>
          <cell r="B1177" t="str">
            <v>PEAK PINE CONC DISIN     25 LT</v>
          </cell>
          <cell r="C1177" t="str">
            <v>YA</v>
          </cell>
          <cell r="D1177">
            <v>0</v>
          </cell>
        </row>
        <row r="1178">
          <cell r="A1178">
            <v>140205</v>
          </cell>
          <cell r="B1178" t="str">
            <v>PEAK PINE               4X5 LT</v>
          </cell>
          <cell r="C1178" t="str">
            <v>YA</v>
          </cell>
          <cell r="D1178">
            <v>0</v>
          </cell>
        </row>
        <row r="1179">
          <cell r="A1179">
            <v>140220</v>
          </cell>
          <cell r="B1179" t="str">
            <v>ACCUMIX SHIELD          205 LT</v>
          </cell>
          <cell r="C1179">
            <v>50</v>
          </cell>
          <cell r="D1179">
            <v>0</v>
          </cell>
        </row>
        <row r="1180">
          <cell r="A1180">
            <v>140251</v>
          </cell>
          <cell r="B1180" t="str">
            <v>SHIELD CITRUS DISF WA   4X5 LT</v>
          </cell>
          <cell r="C1180">
            <v>50</v>
          </cell>
          <cell r="D1180">
            <v>0</v>
          </cell>
        </row>
        <row r="1181">
          <cell r="A1181">
            <v>140261</v>
          </cell>
          <cell r="B1181" t="str">
            <v>SHIELD CITRUS DISF WA    25 LT</v>
          </cell>
          <cell r="C1181">
            <v>50</v>
          </cell>
          <cell r="D1181">
            <v>0</v>
          </cell>
        </row>
        <row r="1182">
          <cell r="A1182">
            <v>140321</v>
          </cell>
          <cell r="B1182" t="str">
            <v>SHIELD PINE DISF WA      25 LT</v>
          </cell>
          <cell r="C1182">
            <v>50</v>
          </cell>
          <cell r="D1182">
            <v>0</v>
          </cell>
        </row>
        <row r="1183">
          <cell r="A1183">
            <v>140350</v>
          </cell>
          <cell r="B1183" t="str">
            <v>CLNR DISINF EUCALYPTUS   25 LT</v>
          </cell>
          <cell r="C1183">
            <v>50</v>
          </cell>
          <cell r="D1183">
            <v>0</v>
          </cell>
        </row>
        <row r="1184">
          <cell r="A1184">
            <v>140351</v>
          </cell>
          <cell r="B1184" t="str">
            <v>SHIELD EUCA DISF WA      25 LT</v>
          </cell>
          <cell r="C1184">
            <v>50</v>
          </cell>
          <cell r="D1184">
            <v>0</v>
          </cell>
        </row>
        <row r="1185">
          <cell r="A1185">
            <v>140380</v>
          </cell>
          <cell r="B1185" t="str">
            <v>CONC. DEOD. SUMM GDN     25 LT</v>
          </cell>
          <cell r="C1185">
            <v>50</v>
          </cell>
          <cell r="D1185">
            <v>0</v>
          </cell>
        </row>
        <row r="1186">
          <cell r="A1186">
            <v>140410</v>
          </cell>
          <cell r="B1186" t="str">
            <v>GLADE FLORAL CONC DEO   205 LT</v>
          </cell>
          <cell r="C1186" t="str">
            <v>YA</v>
          </cell>
          <cell r="D1186">
            <v>0</v>
          </cell>
        </row>
        <row r="1187">
          <cell r="A1187">
            <v>140420</v>
          </cell>
          <cell r="B1187" t="str">
            <v>GLADE FLORAL CONC DEO   4X5 LT</v>
          </cell>
          <cell r="C1187" t="str">
            <v>YA</v>
          </cell>
          <cell r="D1187">
            <v>0</v>
          </cell>
        </row>
        <row r="1188">
          <cell r="A1188">
            <v>140440</v>
          </cell>
          <cell r="B1188" t="str">
            <v>GLADE FLORAL CONC DEO    25 LT</v>
          </cell>
          <cell r="C1188">
            <v>50</v>
          </cell>
          <cell r="D1188">
            <v>0</v>
          </cell>
        </row>
        <row r="1189">
          <cell r="A1189">
            <v>140450</v>
          </cell>
          <cell r="B1189" t="str">
            <v>*SOLO SOLUTION CENTRE</v>
          </cell>
          <cell r="C1189" t="str">
            <v>IJ</v>
          </cell>
          <cell r="D1189">
            <v>0</v>
          </cell>
        </row>
        <row r="1190">
          <cell r="A1190">
            <v>140461</v>
          </cell>
          <cell r="B1190" t="str">
            <v>FORWARD 4X2 LT</v>
          </cell>
          <cell r="C1190">
            <v>50</v>
          </cell>
          <cell r="D1190">
            <v>38034</v>
          </cell>
        </row>
        <row r="1191">
          <cell r="A1191">
            <v>140462</v>
          </cell>
          <cell r="B1191" t="str">
            <v>GLADE 4X2 LT</v>
          </cell>
          <cell r="C1191">
            <v>50</v>
          </cell>
          <cell r="D1191">
            <v>38034</v>
          </cell>
        </row>
        <row r="1192">
          <cell r="A1192">
            <v>140463</v>
          </cell>
          <cell r="B1192" t="str">
            <v>TRIAD 4X2 LT</v>
          </cell>
          <cell r="C1192">
            <v>50</v>
          </cell>
          <cell r="D1192">
            <v>38034</v>
          </cell>
        </row>
        <row r="1193">
          <cell r="A1193">
            <v>140500</v>
          </cell>
          <cell r="B1193" t="str">
            <v>*GLADE POTPOURRI       205 LT</v>
          </cell>
          <cell r="C1193" t="str">
            <v>YA</v>
          </cell>
          <cell r="D1193">
            <v>0</v>
          </cell>
        </row>
        <row r="1194">
          <cell r="A1194">
            <v>146015</v>
          </cell>
          <cell r="B1194" t="str">
            <v>DRANO LIQUID               1LT</v>
          </cell>
          <cell r="C1194" t="str">
            <v>DB</v>
          </cell>
          <cell r="D1194">
            <v>0</v>
          </cell>
        </row>
        <row r="1195">
          <cell r="A1195">
            <v>146016</v>
          </cell>
          <cell r="B1195" t="str">
            <v>DRANO LIQUID             750ML</v>
          </cell>
          <cell r="C1195" t="str">
            <v>DB</v>
          </cell>
          <cell r="D1195">
            <v>0</v>
          </cell>
        </row>
        <row r="1196">
          <cell r="A1196">
            <v>146018</v>
          </cell>
          <cell r="B1196" t="str">
            <v>DRANO LIQUID NEW FMLA    750ML</v>
          </cell>
          <cell r="C1196" t="str">
            <v>DB</v>
          </cell>
          <cell r="D1196">
            <v>1400</v>
          </cell>
        </row>
        <row r="1197">
          <cell r="A1197">
            <v>146020</v>
          </cell>
          <cell r="B1197" t="str">
            <v>DRANO ENZYME             750ML</v>
          </cell>
          <cell r="C1197" t="str">
            <v>DB</v>
          </cell>
          <cell r="D1197">
            <v>0</v>
          </cell>
        </row>
        <row r="1198">
          <cell r="A1198">
            <v>146023</v>
          </cell>
          <cell r="B1198" t="str">
            <v>DRANO LIQUID VIC         750ML</v>
          </cell>
          <cell r="C1198" t="str">
            <v>DB</v>
          </cell>
          <cell r="D1198">
            <v>0</v>
          </cell>
        </row>
        <row r="1199">
          <cell r="A1199">
            <v>146030</v>
          </cell>
          <cell r="B1199" t="str">
            <v>DRANO SACHETS             60GM</v>
          </cell>
          <cell r="C1199" t="str">
            <v>DB</v>
          </cell>
          <cell r="D1199">
            <v>19618</v>
          </cell>
        </row>
        <row r="1200">
          <cell r="A1200">
            <v>150015</v>
          </cell>
          <cell r="B1200" t="str">
            <v>BLUE SUDS HEAVY DUTY    4X5 LT</v>
          </cell>
          <cell r="C1200" t="str">
            <v>YF</v>
          </cell>
          <cell r="D1200">
            <v>0</v>
          </cell>
        </row>
        <row r="1201">
          <cell r="A1201">
            <v>150020</v>
          </cell>
          <cell r="B1201" t="str">
            <v>BLUE SUDS HD DETER'T     25 LT</v>
          </cell>
          <cell r="C1201" t="str">
            <v>YF</v>
          </cell>
          <cell r="D1201">
            <v>0</v>
          </cell>
        </row>
        <row r="1202">
          <cell r="A1202">
            <v>150120</v>
          </cell>
          <cell r="B1202" t="str">
            <v>BOSS DISHWASHING PWDR    20 KG</v>
          </cell>
          <cell r="C1202">
            <v>50</v>
          </cell>
          <cell r="D1202">
            <v>1400</v>
          </cell>
        </row>
        <row r="1203">
          <cell r="A1203">
            <v>150145</v>
          </cell>
          <cell r="B1203" t="str">
            <v>*OPTIMUM 102 PREMIUM DET 4X4KG</v>
          </cell>
          <cell r="C1203" t="str">
            <v>KA</v>
          </cell>
          <cell r="D1203">
            <v>0</v>
          </cell>
        </row>
        <row r="1204">
          <cell r="A1204">
            <v>150165</v>
          </cell>
          <cell r="B1204" t="str">
            <v>RINSE AID 163            10 LT</v>
          </cell>
          <cell r="C1204">
            <v>50</v>
          </cell>
          <cell r="D1204">
            <v>0</v>
          </cell>
        </row>
        <row r="1205">
          <cell r="A1205">
            <v>150240</v>
          </cell>
          <cell r="B1205" t="str">
            <v>BRAVO CREME CLEANSER    500 GM</v>
          </cell>
          <cell r="C1205">
            <v>50</v>
          </cell>
          <cell r="D1205">
            <v>62500</v>
          </cell>
        </row>
        <row r="1206">
          <cell r="A1206">
            <v>150250</v>
          </cell>
          <cell r="B1206" t="str">
            <v>*BRAVO CREME CLEANSER     1 KG</v>
          </cell>
          <cell r="C1206" t="str">
            <v>HS</v>
          </cell>
          <cell r="D1206">
            <v>88007</v>
          </cell>
        </row>
        <row r="1207">
          <cell r="A1207">
            <v>150260</v>
          </cell>
          <cell r="B1207" t="str">
            <v>BRAVO POWDER CLEANSER   500 GM</v>
          </cell>
          <cell r="C1207" t="str">
            <v>YF</v>
          </cell>
          <cell r="D1207">
            <v>1400</v>
          </cell>
        </row>
        <row r="1208">
          <cell r="A1208">
            <v>150280</v>
          </cell>
          <cell r="B1208" t="str">
            <v>BRAVO POWDER CLEANSER    20 KG</v>
          </cell>
          <cell r="C1208" t="str">
            <v>YF</v>
          </cell>
          <cell r="D1208">
            <v>1400</v>
          </cell>
        </row>
        <row r="1209">
          <cell r="A1209">
            <v>150290</v>
          </cell>
          <cell r="B1209" t="str">
            <v>*PRESOAK 261             10 KG</v>
          </cell>
          <cell r="C1209" t="str">
            <v>KE</v>
          </cell>
          <cell r="D1209">
            <v>0</v>
          </cell>
        </row>
        <row r="1210">
          <cell r="A1210">
            <v>150300</v>
          </cell>
          <cell r="B1210" t="str">
            <v>DEGRESAN                4X5 LT</v>
          </cell>
          <cell r="C1210">
            <v>50</v>
          </cell>
          <cell r="D1210">
            <v>0</v>
          </cell>
        </row>
        <row r="1211">
          <cell r="A1211">
            <v>150320</v>
          </cell>
          <cell r="B1211" t="str">
            <v>DEGRESAN           25LT</v>
          </cell>
          <cell r="C1211">
            <v>50</v>
          </cell>
          <cell r="D1211">
            <v>0</v>
          </cell>
        </row>
        <row r="1212">
          <cell r="A1212">
            <v>150330</v>
          </cell>
          <cell r="B1212" t="str">
            <v>DEGRESAN          M.T.O   205L</v>
          </cell>
          <cell r="C1212">
            <v>50</v>
          </cell>
          <cell r="D1212">
            <v>0</v>
          </cell>
        </row>
        <row r="1213">
          <cell r="A1213">
            <v>150340</v>
          </cell>
          <cell r="B1213" t="str">
            <v>ZIP 282 OVEN/GRILL CLNR 1X5 LT</v>
          </cell>
          <cell r="C1213" t="str">
            <v>YF</v>
          </cell>
          <cell r="D1213">
            <v>0</v>
          </cell>
        </row>
        <row r="1214">
          <cell r="A1214">
            <v>150351</v>
          </cell>
          <cell r="B1214" t="str">
            <v>MR MUSCLE MPF CLEANER    500GM</v>
          </cell>
          <cell r="C1214" t="str">
            <v>DH</v>
          </cell>
          <cell r="D1214">
            <v>0</v>
          </cell>
        </row>
        <row r="1215">
          <cell r="A1215">
            <v>150355</v>
          </cell>
          <cell r="B1215" t="str">
            <v>*MULTI SURFACE SPRAY    500 ML</v>
          </cell>
          <cell r="C1215" t="str">
            <v>YF</v>
          </cell>
          <cell r="D1215">
            <v>0</v>
          </cell>
        </row>
        <row r="1216">
          <cell r="A1216">
            <v>150358</v>
          </cell>
          <cell r="B1216" t="str">
            <v>MULTI SPRAY FOTTLE      500 ML</v>
          </cell>
          <cell r="C1216" t="str">
            <v>YF</v>
          </cell>
          <cell r="D1216">
            <v>88007</v>
          </cell>
        </row>
        <row r="1217">
          <cell r="A1217">
            <v>150400</v>
          </cell>
          <cell r="B1217" t="str">
            <v>WETTEX STD. PIECES    19X21 CM</v>
          </cell>
          <cell r="C1217" t="str">
            <v>YK</v>
          </cell>
          <cell r="D1217">
            <v>0</v>
          </cell>
        </row>
        <row r="1218">
          <cell r="A1218">
            <v>150410</v>
          </cell>
          <cell r="B1218" t="str">
            <v>WETTEX STD PIECES</v>
          </cell>
          <cell r="C1218" t="str">
            <v>J1</v>
          </cell>
          <cell r="D1218">
            <v>100</v>
          </cell>
        </row>
        <row r="1219">
          <cell r="A1219">
            <v>150420</v>
          </cell>
          <cell r="B1219" t="str">
            <v>WETTEX STD. ROLLS         2.5M</v>
          </cell>
          <cell r="C1219">
            <v>50</v>
          </cell>
          <cell r="D1219">
            <v>0</v>
          </cell>
        </row>
        <row r="1220">
          <cell r="A1220">
            <v>150440</v>
          </cell>
          <cell r="B1220" t="str">
            <v>WETTEX STD. ROLLS        10.0M</v>
          </cell>
          <cell r="C1220">
            <v>50</v>
          </cell>
          <cell r="D1220">
            <v>0</v>
          </cell>
        </row>
        <row r="1221">
          <cell r="A1221">
            <v>150450</v>
          </cell>
          <cell r="B1221" t="str">
            <v>*GLASSWASH 145          4X5 LT</v>
          </cell>
          <cell r="C1221" t="str">
            <v>KA</v>
          </cell>
          <cell r="D1221">
            <v>0</v>
          </cell>
        </row>
        <row r="1222">
          <cell r="A1222">
            <v>150460</v>
          </cell>
          <cell r="B1222" t="str">
            <v>WETTEX GT PIECES      28X31 CM</v>
          </cell>
          <cell r="C1222" t="str">
            <v>P9</v>
          </cell>
          <cell r="D1222">
            <v>0</v>
          </cell>
        </row>
        <row r="1223">
          <cell r="A1223">
            <v>150470</v>
          </cell>
          <cell r="B1223" t="str">
            <v>WETTEX GT PIECES</v>
          </cell>
          <cell r="C1223" t="str">
            <v>J1</v>
          </cell>
          <cell r="D1223">
            <v>100</v>
          </cell>
        </row>
        <row r="1224">
          <cell r="A1224">
            <v>150480</v>
          </cell>
          <cell r="B1224" t="str">
            <v>WETTEX GT. 2.5M ROLLS   28X250</v>
          </cell>
          <cell r="C1224">
            <v>50</v>
          </cell>
          <cell r="D1224">
            <v>0</v>
          </cell>
        </row>
        <row r="1225">
          <cell r="A1225">
            <v>150490</v>
          </cell>
          <cell r="B1225" t="str">
            <v>WETTEX GT ROLL 2.5M</v>
          </cell>
          <cell r="C1225" t="str">
            <v>J1</v>
          </cell>
          <cell r="D1225">
            <v>100</v>
          </cell>
        </row>
        <row r="1226">
          <cell r="A1226">
            <v>150500</v>
          </cell>
          <cell r="B1226" t="str">
            <v>WETTEX GT 10.0M ROLLS  28X1000</v>
          </cell>
          <cell r="C1226">
            <v>50</v>
          </cell>
          <cell r="D1226">
            <v>0</v>
          </cell>
        </row>
        <row r="1227">
          <cell r="A1227">
            <v>150510</v>
          </cell>
          <cell r="B1227" t="str">
            <v>WETTEX GT ROLL 15M</v>
          </cell>
          <cell r="C1227" t="str">
            <v>J1</v>
          </cell>
          <cell r="D1227">
            <v>100</v>
          </cell>
        </row>
        <row r="1228">
          <cell r="A1228">
            <v>150560</v>
          </cell>
          <cell r="B1228" t="str">
            <v>WETTEX SCOURER PADS  23  X15CM</v>
          </cell>
          <cell r="C1228" t="str">
            <v>J1</v>
          </cell>
          <cell r="D1228">
            <v>202</v>
          </cell>
        </row>
        <row r="1229">
          <cell r="A1229">
            <v>150580</v>
          </cell>
          <cell r="B1229" t="str">
            <v>WETTEX SPONGE/SCOURER 11X15 CM</v>
          </cell>
          <cell r="C1229" t="str">
            <v>YK</v>
          </cell>
          <cell r="D1229">
            <v>57820</v>
          </cell>
        </row>
        <row r="1230">
          <cell r="A1230">
            <v>150900</v>
          </cell>
          <cell r="B1230" t="str">
            <v>BREAKUP KIT SPRAY GUN   06995</v>
          </cell>
          <cell r="C1230" t="str">
            <v>IJ</v>
          </cell>
          <cell r="D1230">
            <v>10</v>
          </cell>
        </row>
        <row r="1231">
          <cell r="A1231">
            <v>150910</v>
          </cell>
          <cell r="B1231" t="str">
            <v>ZIP TRIGGER RED/WHITE       EA</v>
          </cell>
          <cell r="C1231" t="str">
            <v>PP</v>
          </cell>
          <cell r="D1231">
            <v>204</v>
          </cell>
        </row>
        <row r="1232">
          <cell r="A1232">
            <v>160300</v>
          </cell>
          <cell r="B1232" t="str">
            <v>PRIVATE LABEL DIS LEMN   25 LT</v>
          </cell>
          <cell r="C1232">
            <v>50</v>
          </cell>
          <cell r="D1232">
            <v>0</v>
          </cell>
        </row>
        <row r="1233">
          <cell r="A1233">
            <v>160320</v>
          </cell>
          <cell r="B1233" t="str">
            <v>PRIVATE LABEL DIS PINE   25 LT</v>
          </cell>
          <cell r="C1233">
            <v>50</v>
          </cell>
          <cell r="D1233">
            <v>0</v>
          </cell>
        </row>
        <row r="1234">
          <cell r="A1234">
            <v>160340</v>
          </cell>
          <cell r="B1234" t="str">
            <v>PRIVATE LABEL DIS EUC    25 LT</v>
          </cell>
          <cell r="C1234">
            <v>50</v>
          </cell>
          <cell r="D1234">
            <v>0</v>
          </cell>
        </row>
        <row r="1235">
          <cell r="A1235">
            <v>160350</v>
          </cell>
          <cell r="B1235" t="str">
            <v>SHIELD EUCA DISF        205 LT</v>
          </cell>
          <cell r="C1235">
            <v>50</v>
          </cell>
          <cell r="D1235">
            <v>0</v>
          </cell>
        </row>
        <row r="1236">
          <cell r="A1236">
            <v>160370</v>
          </cell>
          <cell r="B1236" t="str">
            <v>PRIVATE LABEL DETERG     25 LT</v>
          </cell>
          <cell r="C1236">
            <v>50</v>
          </cell>
          <cell r="D1236">
            <v>0</v>
          </cell>
        </row>
        <row r="1237">
          <cell r="A1237">
            <v>160380</v>
          </cell>
          <cell r="B1237" t="str">
            <v>PRIVATE LABEL DETERG    205 LT</v>
          </cell>
          <cell r="C1237">
            <v>50</v>
          </cell>
          <cell r="D1237">
            <v>0</v>
          </cell>
        </row>
        <row r="1238">
          <cell r="A1238">
            <v>160400</v>
          </cell>
          <cell r="B1238" t="str">
            <v>HANLEY PINE FRESH        25 LT</v>
          </cell>
          <cell r="C1238">
            <v>50</v>
          </cell>
          <cell r="D1238">
            <v>0</v>
          </cell>
        </row>
        <row r="1239">
          <cell r="A1239">
            <v>160410</v>
          </cell>
          <cell r="B1239" t="str">
            <v>HANLEY LEMON FRESH       25 LT</v>
          </cell>
          <cell r="C1239">
            <v>50</v>
          </cell>
          <cell r="D1239">
            <v>0</v>
          </cell>
        </row>
        <row r="1240">
          <cell r="A1240">
            <v>160650</v>
          </cell>
          <cell r="B1240" t="str">
            <v>HOUSEKEEPING SPRAY BOTTLE 1 LT</v>
          </cell>
          <cell r="C1240" t="str">
            <v>IJ</v>
          </cell>
          <cell r="D1240">
            <v>0</v>
          </cell>
        </row>
        <row r="1241">
          <cell r="A1241">
            <v>160720</v>
          </cell>
          <cell r="B1241" t="str">
            <v>*WILD BERRY DISINF       205LT</v>
          </cell>
          <cell r="C1241" t="str">
            <v>YA</v>
          </cell>
          <cell r="D1241">
            <v>0</v>
          </cell>
        </row>
        <row r="1242">
          <cell r="A1242">
            <v>160800</v>
          </cell>
          <cell r="B1242" t="str">
            <v>BEFRESH CREAM SOAP      4X5 LT</v>
          </cell>
          <cell r="C1242" t="str">
            <v>YO</v>
          </cell>
          <cell r="D1242">
            <v>74900</v>
          </cell>
        </row>
        <row r="1243">
          <cell r="A1243">
            <v>160810</v>
          </cell>
          <cell r="B1243" t="str">
            <v>*SOFTCARE BULK DISPENSER 65705</v>
          </cell>
          <cell r="C1243" t="str">
            <v>IR</v>
          </cell>
          <cell r="D1243">
            <v>80</v>
          </cell>
        </row>
        <row r="1244">
          <cell r="A1244">
            <v>163000</v>
          </cell>
          <cell r="B1244" t="str">
            <v>DRANO CRYSTALS PLAS      350GM</v>
          </cell>
          <cell r="C1244" t="str">
            <v>DB</v>
          </cell>
          <cell r="D1244">
            <v>0</v>
          </cell>
        </row>
        <row r="1245">
          <cell r="A1245">
            <v>163010</v>
          </cell>
          <cell r="B1245" t="str">
            <v>DRANO CRYSTALS           500GM</v>
          </cell>
          <cell r="C1245" t="str">
            <v>DB</v>
          </cell>
          <cell r="D1245">
            <v>1400</v>
          </cell>
        </row>
        <row r="1246">
          <cell r="A1246">
            <v>163011</v>
          </cell>
          <cell r="B1246" t="str">
            <v>DRANO CRYSTALS      NEW  500GM</v>
          </cell>
          <cell r="C1246" t="str">
            <v>DB</v>
          </cell>
          <cell r="D1246">
            <v>0</v>
          </cell>
        </row>
        <row r="1247">
          <cell r="A1247">
            <v>165000</v>
          </cell>
          <cell r="B1247" t="str">
            <v>F/W ROAD + FILM RMVR     25 LT</v>
          </cell>
          <cell r="C1247">
            <v>50</v>
          </cell>
          <cell r="D1247">
            <v>0</v>
          </cell>
        </row>
        <row r="1248">
          <cell r="A1248">
            <v>165030</v>
          </cell>
          <cell r="B1248" t="str">
            <v>F/W ROAD + FILM RMVR    4X5 LT</v>
          </cell>
          <cell r="C1248">
            <v>50</v>
          </cell>
          <cell r="D1248">
            <v>0</v>
          </cell>
        </row>
        <row r="1249">
          <cell r="A1249">
            <v>165050</v>
          </cell>
          <cell r="B1249" t="str">
            <v>F/W ROAD + FILM RMVR    205 LT</v>
          </cell>
          <cell r="C1249">
            <v>50</v>
          </cell>
          <cell r="D1249">
            <v>0</v>
          </cell>
        </row>
        <row r="1250">
          <cell r="A1250">
            <v>165100</v>
          </cell>
          <cell r="B1250" t="str">
            <v>F/W ROAD + FILM RMVR    1000LT</v>
          </cell>
          <cell r="C1250">
            <v>50</v>
          </cell>
          <cell r="D1250">
            <v>0</v>
          </cell>
        </row>
        <row r="1251">
          <cell r="A1251">
            <v>165110</v>
          </cell>
          <cell r="B1251" t="str">
            <v>F/W HD TRUCK/VNYL CLN   4X5 LT</v>
          </cell>
          <cell r="C1251">
            <v>50</v>
          </cell>
          <cell r="D1251">
            <v>0</v>
          </cell>
        </row>
        <row r="1252">
          <cell r="A1252">
            <v>165120</v>
          </cell>
          <cell r="B1252" t="str">
            <v>F/W HD TRUCK/VNYL CLN    25 LT</v>
          </cell>
          <cell r="C1252">
            <v>50</v>
          </cell>
          <cell r="D1252">
            <v>0</v>
          </cell>
        </row>
        <row r="1253">
          <cell r="A1253">
            <v>165130</v>
          </cell>
          <cell r="B1253" t="str">
            <v>F/W HD TRUCK/VNYL CLN   205 LT</v>
          </cell>
          <cell r="C1253">
            <v>50</v>
          </cell>
          <cell r="D1253">
            <v>0</v>
          </cell>
        </row>
        <row r="1254">
          <cell r="A1254">
            <v>165300</v>
          </cell>
          <cell r="B1254" t="str">
            <v>F/W JIPRESSURE CLNR</v>
          </cell>
          <cell r="C1254">
            <v>50</v>
          </cell>
          <cell r="D1254">
            <v>71386</v>
          </cell>
        </row>
        <row r="1255">
          <cell r="A1255">
            <v>165310</v>
          </cell>
          <cell r="B1255" t="str">
            <v>F/W FLEET 1000 MACH</v>
          </cell>
          <cell r="C1255">
            <v>50</v>
          </cell>
          <cell r="D1255">
            <v>53011</v>
          </cell>
        </row>
        <row r="1256">
          <cell r="A1256">
            <v>167930</v>
          </cell>
          <cell r="B1256" t="str">
            <v>*HAND PUMP 5LT</v>
          </cell>
          <cell r="C1256" t="str">
            <v>YF</v>
          </cell>
          <cell r="D1256">
            <v>10226</v>
          </cell>
        </row>
        <row r="1257">
          <cell r="A1257">
            <v>170570</v>
          </cell>
          <cell r="B1257" t="str">
            <v>SQUEEZE BOTTLE &amp; CAP    24X750</v>
          </cell>
          <cell r="C1257" t="str">
            <v>IJ</v>
          </cell>
          <cell r="D1257">
            <v>0</v>
          </cell>
        </row>
        <row r="1258">
          <cell r="A1258">
            <v>171209</v>
          </cell>
          <cell r="B1258" t="str">
            <v>PLEDGE CTRY WOOD AERO NZ 225GM</v>
          </cell>
          <cell r="C1258" t="str">
            <v>DK</v>
          </cell>
          <cell r="D1258">
            <v>0</v>
          </cell>
        </row>
        <row r="1259">
          <cell r="A1259">
            <v>171300</v>
          </cell>
          <cell r="B1259" t="str">
            <v>SILVER CLOTH             445MM</v>
          </cell>
          <cell r="C1259" t="str">
            <v>DG</v>
          </cell>
          <cell r="D1259">
            <v>73800</v>
          </cell>
        </row>
        <row r="1260">
          <cell r="A1260">
            <v>171301</v>
          </cell>
          <cell r="B1260" t="str">
            <v>SILVER CLOTH DLT        445 MM</v>
          </cell>
          <cell r="C1260">
            <v>49</v>
          </cell>
          <cell r="D1260">
            <v>88007</v>
          </cell>
        </row>
        <row r="1261">
          <cell r="A1261">
            <v>171305</v>
          </cell>
          <cell r="B1261" t="str">
            <v>PLEDGE POTPOURRI AERO    300GM</v>
          </cell>
          <cell r="C1261" t="str">
            <v>DK</v>
          </cell>
          <cell r="D1261">
            <v>0</v>
          </cell>
        </row>
        <row r="1262">
          <cell r="A1262">
            <v>171308</v>
          </cell>
          <cell r="B1262" t="str">
            <v>PLEDGE CTRY WOOD AERO    300GM</v>
          </cell>
          <cell r="C1262" t="str">
            <v>DK</v>
          </cell>
          <cell r="D1262">
            <v>2885</v>
          </cell>
        </row>
        <row r="1263">
          <cell r="A1263">
            <v>171309</v>
          </cell>
          <cell r="B1263" t="str">
            <v>PLEDGE C/WOOD AERO   PRO 300GM</v>
          </cell>
          <cell r="C1263" t="str">
            <v>DK</v>
          </cell>
          <cell r="D1263">
            <v>0</v>
          </cell>
        </row>
        <row r="1264">
          <cell r="A1264">
            <v>171310</v>
          </cell>
          <cell r="B1264" t="str">
            <v>PLEDGE LEMON AERO        200GM</v>
          </cell>
          <cell r="C1264" t="str">
            <v>DK</v>
          </cell>
          <cell r="D1264">
            <v>2885</v>
          </cell>
        </row>
        <row r="1265">
          <cell r="A1265">
            <v>171311</v>
          </cell>
          <cell r="B1265" t="str">
            <v>PLEDGE LEMON AERO    PRO 200GM</v>
          </cell>
          <cell r="C1265" t="str">
            <v>DK</v>
          </cell>
          <cell r="D1265">
            <v>0</v>
          </cell>
        </row>
        <row r="1266">
          <cell r="A1266">
            <v>171312</v>
          </cell>
          <cell r="B1266" t="str">
            <v>PLGE P/P200+33%CLIP ON  PRO NZ</v>
          </cell>
          <cell r="C1266" t="str">
            <v>DK</v>
          </cell>
          <cell r="D1266">
            <v>10802</v>
          </cell>
        </row>
        <row r="1267">
          <cell r="A1267">
            <v>171313</v>
          </cell>
          <cell r="B1267" t="str">
            <v>PLEDGE P/POURRI TRIG  NZ 375ML</v>
          </cell>
          <cell r="C1267" t="str">
            <v>DM</v>
          </cell>
          <cell r="D1267">
            <v>1400</v>
          </cell>
        </row>
        <row r="1268">
          <cell r="A1268">
            <v>171314</v>
          </cell>
          <cell r="B1268" t="str">
            <v>PLEDGE CLEAN &amp; DUST      300GM</v>
          </cell>
          <cell r="C1268" t="str">
            <v>DK</v>
          </cell>
          <cell r="D1268">
            <v>0</v>
          </cell>
        </row>
        <row r="1269">
          <cell r="A1269">
            <v>171315</v>
          </cell>
          <cell r="B1269" t="str">
            <v>PLEDGE CTRY FRSH AERO    200GM</v>
          </cell>
          <cell r="C1269" t="str">
            <v>DK</v>
          </cell>
          <cell r="D1269">
            <v>2885</v>
          </cell>
        </row>
        <row r="1270">
          <cell r="A1270">
            <v>171316</v>
          </cell>
          <cell r="B1270" t="str">
            <v>PLEDGE C/FRSH AERO   PRO 200GM</v>
          </cell>
          <cell r="C1270" t="str">
            <v>DK</v>
          </cell>
          <cell r="D1270">
            <v>0</v>
          </cell>
        </row>
        <row r="1271">
          <cell r="A1271">
            <v>171317</v>
          </cell>
          <cell r="B1271" t="str">
            <v>PLEDGE TRIG/CLIP  PRO NZ 375ML</v>
          </cell>
          <cell r="C1271" t="str">
            <v>DK</v>
          </cell>
          <cell r="D1271">
            <v>0</v>
          </cell>
        </row>
        <row r="1272">
          <cell r="A1272">
            <v>171318</v>
          </cell>
          <cell r="B1272" t="str">
            <v>PLEDGE OIL            NZ 240ML</v>
          </cell>
          <cell r="C1272" t="str">
            <v>DM</v>
          </cell>
          <cell r="D1272">
            <v>1400</v>
          </cell>
        </row>
        <row r="1273">
          <cell r="A1273">
            <v>171319</v>
          </cell>
          <cell r="B1273" t="str">
            <v>PLEDGE LOTION            198GM</v>
          </cell>
          <cell r="C1273" t="str">
            <v>DK</v>
          </cell>
          <cell r="D1273">
            <v>0</v>
          </cell>
        </row>
        <row r="1274">
          <cell r="A1274">
            <v>171320</v>
          </cell>
          <cell r="B1274" t="str">
            <v>PLEDGE POTPOURRI AERO    200GM</v>
          </cell>
          <cell r="C1274" t="str">
            <v>DK</v>
          </cell>
          <cell r="D1274">
            <v>2885</v>
          </cell>
        </row>
        <row r="1275">
          <cell r="A1275">
            <v>171321</v>
          </cell>
          <cell r="B1275" t="str">
            <v>PLEDGE P/P AERO      PRO 200GM</v>
          </cell>
          <cell r="C1275" t="str">
            <v>DK</v>
          </cell>
          <cell r="D1275">
            <v>0</v>
          </cell>
        </row>
        <row r="1276">
          <cell r="A1276">
            <v>171322</v>
          </cell>
          <cell r="B1276" t="str">
            <v>PLEDGE CLEAN &amp; DUST      200GM</v>
          </cell>
          <cell r="C1276" t="str">
            <v>DK</v>
          </cell>
          <cell r="D1276">
            <v>2885</v>
          </cell>
        </row>
        <row r="1277">
          <cell r="A1277">
            <v>171325</v>
          </cell>
          <cell r="B1277" t="str">
            <v>PLEDGE CTRY WOOD AERO   200 GM</v>
          </cell>
          <cell r="C1277">
            <v>69</v>
          </cell>
          <cell r="D1277">
            <v>88007</v>
          </cell>
        </row>
        <row r="1278">
          <cell r="A1278">
            <v>171326</v>
          </cell>
          <cell r="B1278" t="str">
            <v>CABINET MAKERS POLISH    200ML</v>
          </cell>
          <cell r="C1278" t="str">
            <v>DM</v>
          </cell>
          <cell r="D1278">
            <v>0</v>
          </cell>
        </row>
        <row r="1279">
          <cell r="A1279">
            <v>171327</v>
          </cell>
          <cell r="B1279" t="str">
            <v>PLEDGE CREME             240ML</v>
          </cell>
          <cell r="C1279" t="str">
            <v>DK</v>
          </cell>
          <cell r="D1279">
            <v>0</v>
          </cell>
        </row>
        <row r="1280">
          <cell r="A1280">
            <v>171328</v>
          </cell>
          <cell r="B1280" t="str">
            <v>CABINET MAKERS POLISH    200ML</v>
          </cell>
          <cell r="C1280" t="str">
            <v>DM</v>
          </cell>
          <cell r="D1280">
            <v>1400</v>
          </cell>
        </row>
        <row r="1281">
          <cell r="A1281">
            <v>171330</v>
          </cell>
          <cell r="B1281" t="str">
            <v>FINE FURNITURE POLISH    225GM</v>
          </cell>
          <cell r="C1281" t="str">
            <v>FB</v>
          </cell>
          <cell r="D1281">
            <v>0</v>
          </cell>
        </row>
        <row r="1282">
          <cell r="A1282">
            <v>171331</v>
          </cell>
          <cell r="B1282" t="str">
            <v>FINE FURN POLISH DLT    225 GM</v>
          </cell>
          <cell r="C1282">
            <v>49</v>
          </cell>
          <cell r="D1282">
            <v>88007</v>
          </cell>
        </row>
        <row r="1283">
          <cell r="A1283">
            <v>171332</v>
          </cell>
          <cell r="B1283" t="str">
            <v>PLEDGE LEMON TRIGGER  NZ 375ML</v>
          </cell>
          <cell r="C1283" t="str">
            <v>DK</v>
          </cell>
          <cell r="D1283">
            <v>0</v>
          </cell>
        </row>
        <row r="1284">
          <cell r="A1284">
            <v>171340</v>
          </cell>
          <cell r="B1284" t="str">
            <v>FINE FURNITURE OIL       240ML</v>
          </cell>
          <cell r="C1284" t="str">
            <v>FB</v>
          </cell>
          <cell r="D1284">
            <v>88007</v>
          </cell>
        </row>
        <row r="1285">
          <cell r="A1285">
            <v>171341</v>
          </cell>
          <cell r="B1285" t="str">
            <v>FINE FURN OIL DLT       240 ML</v>
          </cell>
          <cell r="C1285">
            <v>49</v>
          </cell>
          <cell r="D1285">
            <v>88007</v>
          </cell>
        </row>
        <row r="1286">
          <cell r="A1286">
            <v>171395</v>
          </cell>
          <cell r="B1286" t="str">
            <v>PLEDGE POTPOURRI         300GM</v>
          </cell>
          <cell r="C1286" t="str">
            <v>DK</v>
          </cell>
          <cell r="D1286">
            <v>0</v>
          </cell>
        </row>
        <row r="1287">
          <cell r="A1287">
            <v>171396</v>
          </cell>
          <cell r="B1287" t="str">
            <v>PLEDGE POTPOURRI     PRO 300GM</v>
          </cell>
          <cell r="C1287" t="str">
            <v>DK</v>
          </cell>
          <cell r="D1287">
            <v>0</v>
          </cell>
        </row>
        <row r="1288">
          <cell r="A1288">
            <v>171400</v>
          </cell>
          <cell r="B1288" t="str">
            <v>PLEDGE ORIGINAL          300GM</v>
          </cell>
          <cell r="C1288" t="str">
            <v>DK</v>
          </cell>
          <cell r="D1288">
            <v>0</v>
          </cell>
        </row>
        <row r="1289">
          <cell r="A1289">
            <v>171405</v>
          </cell>
          <cell r="B1289" t="str">
            <v>SILVER DIP               250ML</v>
          </cell>
          <cell r="C1289" t="str">
            <v>DG</v>
          </cell>
          <cell r="D1289">
            <v>0</v>
          </cell>
        </row>
        <row r="1290">
          <cell r="A1290">
            <v>171406</v>
          </cell>
          <cell r="B1290" t="str">
            <v>PLEDGE CAB MAKERS POLISH 200ML</v>
          </cell>
          <cell r="C1290" t="str">
            <v>DK</v>
          </cell>
          <cell r="D1290">
            <v>0</v>
          </cell>
        </row>
        <row r="1291">
          <cell r="A1291">
            <v>171407</v>
          </cell>
          <cell r="B1291" t="str">
            <v>SILVER DIP               250ML</v>
          </cell>
          <cell r="C1291" t="str">
            <v>DG</v>
          </cell>
          <cell r="D1291">
            <v>1400</v>
          </cell>
        </row>
        <row r="1292">
          <cell r="A1292">
            <v>171580</v>
          </cell>
          <cell r="B1292" t="str">
            <v>JEWELLERY CARE KIT       150ML</v>
          </cell>
          <cell r="C1292" t="str">
            <v>DG</v>
          </cell>
          <cell r="D1292">
            <v>0</v>
          </cell>
        </row>
        <row r="1293">
          <cell r="A1293">
            <v>171581</v>
          </cell>
          <cell r="B1293" t="str">
            <v>JEWELLERY CARE KIT DLT  150 ML</v>
          </cell>
          <cell r="C1293">
            <v>49</v>
          </cell>
          <cell r="D1293">
            <v>88007</v>
          </cell>
        </row>
        <row r="1294">
          <cell r="A1294">
            <v>171582</v>
          </cell>
          <cell r="B1294" t="str">
            <v>JEWELLERY CARE KIT       150ML</v>
          </cell>
          <cell r="C1294" t="str">
            <v>DG</v>
          </cell>
          <cell r="D1294">
            <v>1400</v>
          </cell>
        </row>
        <row r="1295">
          <cell r="A1295">
            <v>171630</v>
          </cell>
          <cell r="B1295" t="str">
            <v>BRASS CLOTH             445 MM</v>
          </cell>
          <cell r="C1295">
            <v>49</v>
          </cell>
          <cell r="D1295">
            <v>38028</v>
          </cell>
        </row>
        <row r="1296">
          <cell r="A1296">
            <v>171700</v>
          </cell>
          <cell r="B1296" t="str">
            <v>LONG TERM SILVER POLISH  200ML</v>
          </cell>
          <cell r="C1296" t="str">
            <v>DG</v>
          </cell>
          <cell r="D1296">
            <v>1400</v>
          </cell>
        </row>
        <row r="1297">
          <cell r="A1297">
            <v>171701</v>
          </cell>
          <cell r="B1297" t="str">
            <v>SILVER POLISH DLT       200 ML</v>
          </cell>
          <cell r="C1297">
            <v>49</v>
          </cell>
          <cell r="D1297">
            <v>88007</v>
          </cell>
        </row>
        <row r="1298">
          <cell r="A1298">
            <v>171702</v>
          </cell>
          <cell r="B1298" t="str">
            <v>LONG TERM SILVER POLISH  200ML</v>
          </cell>
          <cell r="C1298" t="str">
            <v>DG</v>
          </cell>
          <cell r="D1298">
            <v>0</v>
          </cell>
        </row>
        <row r="1299">
          <cell r="A1299">
            <v>171710</v>
          </cell>
          <cell r="B1299" t="str">
            <v>LONG TERM SILVER FOAM    150GM</v>
          </cell>
          <cell r="C1299" t="str">
            <v>DG</v>
          </cell>
          <cell r="D1299">
            <v>1400</v>
          </cell>
        </row>
        <row r="1300">
          <cell r="A1300">
            <v>171711</v>
          </cell>
          <cell r="B1300" t="str">
            <v>SILVER FOAM DLT         150 GM</v>
          </cell>
          <cell r="C1300">
            <v>49</v>
          </cell>
          <cell r="D1300">
            <v>88007</v>
          </cell>
        </row>
        <row r="1301">
          <cell r="A1301">
            <v>171712</v>
          </cell>
          <cell r="B1301" t="str">
            <v>LONG TERM SILVER FOAM    150ML</v>
          </cell>
          <cell r="C1301" t="str">
            <v>DG</v>
          </cell>
          <cell r="D1301">
            <v>1400</v>
          </cell>
        </row>
        <row r="1302">
          <cell r="A1302">
            <v>171720</v>
          </cell>
          <cell r="B1302" t="str">
            <v>BRASS &amp; COPPER POLISH    200ML</v>
          </cell>
          <cell r="C1302" t="str">
            <v>DG</v>
          </cell>
          <cell r="D1302">
            <v>88007</v>
          </cell>
        </row>
        <row r="1303">
          <cell r="A1303">
            <v>171721</v>
          </cell>
          <cell r="B1303" t="str">
            <v>BRASS &amp; COPPER POL DLT  200 ML</v>
          </cell>
          <cell r="C1303">
            <v>49</v>
          </cell>
          <cell r="D1303">
            <v>88007</v>
          </cell>
        </row>
        <row r="1304">
          <cell r="A1304">
            <v>171950</v>
          </cell>
          <cell r="B1304" t="str">
            <v>DRY CLEAN               150 GM</v>
          </cell>
          <cell r="C1304">
            <v>10</v>
          </cell>
          <cell r="D1304">
            <v>38028</v>
          </cell>
        </row>
        <row r="1305">
          <cell r="A1305">
            <v>181980</v>
          </cell>
          <cell r="B1305" t="str">
            <v>AGREE MOUSSE E'DAY CONT 250 GM</v>
          </cell>
          <cell r="C1305">
            <v>10</v>
          </cell>
          <cell r="D1305">
            <v>870</v>
          </cell>
        </row>
        <row r="1306">
          <cell r="A1306">
            <v>185140</v>
          </cell>
          <cell r="B1306" t="str">
            <v>S/WASH ALOE E/CAR PMP    250ML</v>
          </cell>
          <cell r="C1306" t="str">
            <v>FB</v>
          </cell>
          <cell r="D1306">
            <v>0</v>
          </cell>
        </row>
        <row r="1307">
          <cell r="A1307">
            <v>185141</v>
          </cell>
          <cell r="B1307" t="str">
            <v>S/W ALOE F/C PM DLT     250 ML</v>
          </cell>
          <cell r="C1307">
            <v>76</v>
          </cell>
          <cell r="D1307">
            <v>0</v>
          </cell>
        </row>
        <row r="1308">
          <cell r="A1308">
            <v>185142</v>
          </cell>
          <cell r="B1308" t="str">
            <v>S/WASH ALOE PMP PROM    250 ML</v>
          </cell>
          <cell r="C1308">
            <v>10</v>
          </cell>
          <cell r="D1308">
            <v>0</v>
          </cell>
        </row>
        <row r="1309">
          <cell r="A1309">
            <v>185143</v>
          </cell>
          <cell r="B1309" t="str">
            <v>S/WASH ALOE E/CAR PMP    250ML</v>
          </cell>
          <cell r="C1309" t="str">
            <v>FB</v>
          </cell>
          <cell r="D1309">
            <v>0</v>
          </cell>
        </row>
        <row r="1310">
          <cell r="A1310">
            <v>185150</v>
          </cell>
          <cell r="B1310" t="str">
            <v>S/WASH LAN F/BOUQ PMP    250ML</v>
          </cell>
          <cell r="C1310" t="str">
            <v>FB</v>
          </cell>
          <cell r="D1310">
            <v>0</v>
          </cell>
        </row>
        <row r="1311">
          <cell r="A1311">
            <v>185151</v>
          </cell>
          <cell r="B1311" t="str">
            <v>S/W LAN F/B PM DLT      250 ML</v>
          </cell>
          <cell r="C1311">
            <v>76</v>
          </cell>
          <cell r="D1311">
            <v>0</v>
          </cell>
        </row>
        <row r="1312">
          <cell r="A1312">
            <v>185152</v>
          </cell>
          <cell r="B1312" t="str">
            <v>S/WASH LAN PMP PROM     250 ML</v>
          </cell>
          <cell r="C1312">
            <v>10</v>
          </cell>
          <cell r="D1312">
            <v>0</v>
          </cell>
        </row>
        <row r="1313">
          <cell r="A1313">
            <v>185153</v>
          </cell>
          <cell r="B1313" t="str">
            <v>S/WASH LAN F/BOUQ PMP   250 ML</v>
          </cell>
          <cell r="C1313" t="str">
            <v>FB</v>
          </cell>
          <cell r="D1313">
            <v>0</v>
          </cell>
        </row>
        <row r="1314">
          <cell r="A1314">
            <v>185160</v>
          </cell>
          <cell r="B1314" t="str">
            <v>S/WASH VITE F/FSH PMP   250 ML</v>
          </cell>
          <cell r="C1314" t="str">
            <v>FB</v>
          </cell>
          <cell r="D1314">
            <v>0</v>
          </cell>
        </row>
        <row r="1315">
          <cell r="A1315">
            <v>185161</v>
          </cell>
          <cell r="B1315" t="str">
            <v>S/WASH VITE PMP TAG     250 ML</v>
          </cell>
          <cell r="C1315">
            <v>76</v>
          </cell>
          <cell r="D1315">
            <v>0</v>
          </cell>
        </row>
        <row r="1316">
          <cell r="A1316">
            <v>185162</v>
          </cell>
          <cell r="B1316" t="str">
            <v>S/W VIT F/F PM DLT      250 ML</v>
          </cell>
          <cell r="C1316">
            <v>76</v>
          </cell>
          <cell r="D1316">
            <v>0</v>
          </cell>
        </row>
        <row r="1317">
          <cell r="A1317">
            <v>185163</v>
          </cell>
          <cell r="B1317" t="str">
            <v>S/WASH VITE F/FSH PMP   250 ML</v>
          </cell>
          <cell r="C1317" t="str">
            <v>FB</v>
          </cell>
          <cell r="D1317">
            <v>0</v>
          </cell>
        </row>
        <row r="1318">
          <cell r="A1318">
            <v>185170</v>
          </cell>
          <cell r="B1318" t="str">
            <v>S/WASH LAN F/BOUQ RE    250 ML</v>
          </cell>
          <cell r="C1318" t="str">
            <v>FB</v>
          </cell>
          <cell r="D1318">
            <v>0</v>
          </cell>
        </row>
        <row r="1319">
          <cell r="A1319">
            <v>185171</v>
          </cell>
          <cell r="B1319" t="str">
            <v>S/W LAN F/B RE DLT      250 ML</v>
          </cell>
          <cell r="C1319">
            <v>76</v>
          </cell>
          <cell r="D1319">
            <v>0</v>
          </cell>
        </row>
        <row r="1320">
          <cell r="A1320">
            <v>185173</v>
          </cell>
          <cell r="B1320" t="str">
            <v>S/WASH LAN F/BOUQ RE    250 ML</v>
          </cell>
          <cell r="C1320" t="str">
            <v>FB</v>
          </cell>
          <cell r="D1320">
            <v>0</v>
          </cell>
        </row>
        <row r="1321">
          <cell r="A1321">
            <v>185180</v>
          </cell>
          <cell r="B1321" t="str">
            <v>S/WASH VITE F/FSH RE    250 ML</v>
          </cell>
          <cell r="C1321" t="str">
            <v>FB</v>
          </cell>
          <cell r="D1321">
            <v>0</v>
          </cell>
        </row>
        <row r="1322">
          <cell r="A1322">
            <v>185181</v>
          </cell>
          <cell r="B1322" t="str">
            <v>S/W VIT F/F RE DLT      250 ML</v>
          </cell>
          <cell r="C1322">
            <v>76</v>
          </cell>
          <cell r="D1322">
            <v>0</v>
          </cell>
        </row>
        <row r="1323">
          <cell r="A1323">
            <v>185183</v>
          </cell>
          <cell r="B1323" t="str">
            <v>S/WASH VITE F/FSH RE    250 ML</v>
          </cell>
          <cell r="C1323" t="str">
            <v>FB</v>
          </cell>
          <cell r="D1323">
            <v>0</v>
          </cell>
        </row>
        <row r="1324">
          <cell r="A1324">
            <v>185190</v>
          </cell>
          <cell r="B1324" t="str">
            <v>S/WASH ALOE E/CAR RE    250 ML</v>
          </cell>
          <cell r="C1324" t="str">
            <v>FB</v>
          </cell>
          <cell r="D1324">
            <v>0</v>
          </cell>
        </row>
        <row r="1325">
          <cell r="A1325">
            <v>185191</v>
          </cell>
          <cell r="B1325" t="str">
            <v>S/W/ALOE F/F RE DLT     250 ML</v>
          </cell>
          <cell r="C1325">
            <v>76</v>
          </cell>
          <cell r="D1325">
            <v>0</v>
          </cell>
        </row>
        <row r="1326">
          <cell r="A1326">
            <v>185193</v>
          </cell>
          <cell r="B1326" t="str">
            <v>S/WASH ALOE E/CAR RE    250 ML</v>
          </cell>
          <cell r="C1326" t="str">
            <v>FB</v>
          </cell>
          <cell r="D1326">
            <v>0</v>
          </cell>
        </row>
        <row r="1327">
          <cell r="A1327">
            <v>185200</v>
          </cell>
          <cell r="B1327" t="str">
            <v>S/WASH FOTTLE REFILL    500 ML</v>
          </cell>
          <cell r="C1327" t="str">
            <v>FB</v>
          </cell>
          <cell r="D1327">
            <v>0</v>
          </cell>
        </row>
        <row r="1328">
          <cell r="A1328">
            <v>185201</v>
          </cell>
          <cell r="B1328" t="str">
            <v>S/WASH FOTTLE AFR       500 ML</v>
          </cell>
          <cell r="C1328">
            <v>76</v>
          </cell>
          <cell r="D1328">
            <v>0</v>
          </cell>
        </row>
        <row r="1329">
          <cell r="A1329">
            <v>185202</v>
          </cell>
          <cell r="B1329" t="str">
            <v>S/WASH FOTT REF PROM    500 ML</v>
          </cell>
          <cell r="C1329">
            <v>10</v>
          </cell>
          <cell r="D1329">
            <v>0</v>
          </cell>
        </row>
        <row r="1330">
          <cell r="A1330">
            <v>185203</v>
          </cell>
          <cell r="B1330" t="str">
            <v>S/WASH FOTTLE REFILL    500 ML</v>
          </cell>
          <cell r="C1330" t="str">
            <v>FB</v>
          </cell>
          <cell r="D1330">
            <v>0</v>
          </cell>
        </row>
        <row r="1331">
          <cell r="A1331">
            <v>185300</v>
          </cell>
          <cell r="B1331" t="str">
            <v>S/WASH ALOE E/CAR RE    500 ML</v>
          </cell>
          <cell r="C1331">
            <v>10</v>
          </cell>
          <cell r="D1331">
            <v>0</v>
          </cell>
        </row>
        <row r="1332">
          <cell r="A1332">
            <v>189000</v>
          </cell>
          <cell r="B1332" t="str">
            <v>AGREE SH DRY            200 ML</v>
          </cell>
          <cell r="C1332">
            <v>10</v>
          </cell>
          <cell r="D1332">
            <v>0</v>
          </cell>
        </row>
        <row r="1333">
          <cell r="A1333">
            <v>189190</v>
          </cell>
          <cell r="B1333" t="str">
            <v>AGREE CON EXTRA BODY    200 ML</v>
          </cell>
          <cell r="C1333">
            <v>10</v>
          </cell>
          <cell r="D1333">
            <v>0</v>
          </cell>
        </row>
        <row r="1334">
          <cell r="A1334">
            <v>189300</v>
          </cell>
          <cell r="B1334" t="str">
            <v>HALSA CHAMOMILE SHAMP   375 ML</v>
          </cell>
          <cell r="C1334">
            <v>10</v>
          </cell>
          <cell r="D1334">
            <v>0</v>
          </cell>
        </row>
        <row r="1335">
          <cell r="A1335">
            <v>189310</v>
          </cell>
          <cell r="B1335" t="str">
            <v>HALSA MARIGOLD SHAMP    375 ML</v>
          </cell>
          <cell r="C1335">
            <v>10</v>
          </cell>
          <cell r="D1335">
            <v>0</v>
          </cell>
        </row>
        <row r="1336">
          <cell r="A1336">
            <v>189320</v>
          </cell>
          <cell r="B1336" t="str">
            <v>HALSA GINGER ROOT SHAMP 375 ML</v>
          </cell>
          <cell r="C1336">
            <v>10</v>
          </cell>
          <cell r="D1336">
            <v>0</v>
          </cell>
        </row>
        <row r="1337">
          <cell r="A1337">
            <v>189330</v>
          </cell>
          <cell r="B1337" t="str">
            <v>HALSA WALNUT LEAV SHAMP 375 ML</v>
          </cell>
          <cell r="C1337">
            <v>10</v>
          </cell>
          <cell r="D1337">
            <v>0</v>
          </cell>
        </row>
        <row r="1338">
          <cell r="A1338">
            <v>189350</v>
          </cell>
          <cell r="B1338" t="str">
            <v>HALSA CHAMOMILE COND.   375 ML</v>
          </cell>
          <cell r="C1338">
            <v>10</v>
          </cell>
          <cell r="D1338">
            <v>0</v>
          </cell>
        </row>
        <row r="1339">
          <cell r="A1339">
            <v>189360</v>
          </cell>
          <cell r="B1339" t="str">
            <v>HALSA MARIGOLD COND     375 ML</v>
          </cell>
          <cell r="C1339">
            <v>10</v>
          </cell>
          <cell r="D1339">
            <v>0</v>
          </cell>
        </row>
        <row r="1340">
          <cell r="A1340">
            <v>189370</v>
          </cell>
          <cell r="B1340" t="str">
            <v>HALSA GINGER ROOT COND  375 ML</v>
          </cell>
          <cell r="C1340">
            <v>10</v>
          </cell>
          <cell r="D1340">
            <v>0</v>
          </cell>
        </row>
        <row r="1341">
          <cell r="A1341">
            <v>189380</v>
          </cell>
          <cell r="B1341" t="str">
            <v>HALSA WALNUT LEAV COND  375 ML</v>
          </cell>
          <cell r="C1341">
            <v>10</v>
          </cell>
          <cell r="D1341">
            <v>0</v>
          </cell>
        </row>
        <row r="1342">
          <cell r="A1342">
            <v>189410</v>
          </cell>
          <cell r="B1342" t="str">
            <v>HALSA 2 IN 1 X\BODY     375 ML</v>
          </cell>
          <cell r="C1342">
            <v>10</v>
          </cell>
          <cell r="D1342">
            <v>0</v>
          </cell>
        </row>
        <row r="1343">
          <cell r="A1343">
            <v>189420</v>
          </cell>
          <cell r="B1343" t="str">
            <v>HALSA 2 IN 1 DRY/PERM   375 ML</v>
          </cell>
          <cell r="C1343">
            <v>10</v>
          </cell>
          <cell r="D1343">
            <v>0</v>
          </cell>
        </row>
        <row r="1344">
          <cell r="A1344">
            <v>189430</v>
          </cell>
          <cell r="B1344" t="str">
            <v>HALSA 2 IN 1 NORMAL     375 ML</v>
          </cell>
          <cell r="C1344">
            <v>10</v>
          </cell>
          <cell r="D1344">
            <v>0</v>
          </cell>
        </row>
        <row r="1345">
          <cell r="A1345">
            <v>189500</v>
          </cell>
          <cell r="B1345" t="str">
            <v>C'EST CA CLASSIQUE       75 GM</v>
          </cell>
          <cell r="C1345">
            <v>10</v>
          </cell>
          <cell r="D1345">
            <v>0</v>
          </cell>
        </row>
        <row r="1346">
          <cell r="A1346">
            <v>189510</v>
          </cell>
          <cell r="B1346" t="str">
            <v>AGREE 2 IN 1 NORM (R)   375 ML</v>
          </cell>
          <cell r="C1346" t="str">
            <v>FB</v>
          </cell>
          <cell r="D1346">
            <v>0</v>
          </cell>
        </row>
        <row r="1347">
          <cell r="A1347">
            <v>189520</v>
          </cell>
          <cell r="B1347" t="str">
            <v>AGREE 2 IN 1 NORM (B)   375 ML</v>
          </cell>
          <cell r="C1347" t="str">
            <v>FB</v>
          </cell>
          <cell r="D1347">
            <v>0</v>
          </cell>
        </row>
        <row r="1348">
          <cell r="A1348">
            <v>189530</v>
          </cell>
          <cell r="B1348" t="str">
            <v>AGREE 2 IN 1 NORM (Y)   375 ML</v>
          </cell>
          <cell r="C1348" t="str">
            <v>FB</v>
          </cell>
          <cell r="D1348">
            <v>0</v>
          </cell>
        </row>
        <row r="1349">
          <cell r="A1349">
            <v>189600</v>
          </cell>
          <cell r="B1349" t="str">
            <v>AGREE SH DRY            200 ML</v>
          </cell>
          <cell r="C1349">
            <v>10</v>
          </cell>
          <cell r="D1349">
            <v>0</v>
          </cell>
        </row>
        <row r="1350">
          <cell r="A1350">
            <v>189610</v>
          </cell>
          <cell r="B1350" t="str">
            <v>AGREE SH NORMAL         200 ML</v>
          </cell>
          <cell r="C1350">
            <v>10</v>
          </cell>
          <cell r="D1350">
            <v>0</v>
          </cell>
        </row>
        <row r="1351">
          <cell r="A1351">
            <v>189620</v>
          </cell>
          <cell r="B1351" t="str">
            <v>AGREE SH PERM/DAMAGED   200 ML</v>
          </cell>
          <cell r="C1351">
            <v>10</v>
          </cell>
          <cell r="D1351">
            <v>0</v>
          </cell>
        </row>
        <row r="1352">
          <cell r="A1352">
            <v>189630</v>
          </cell>
          <cell r="B1352" t="str">
            <v>AGREE SH EVERYDAY       200 ML</v>
          </cell>
          <cell r="C1352">
            <v>10</v>
          </cell>
          <cell r="D1352">
            <v>0</v>
          </cell>
        </row>
        <row r="1353">
          <cell r="A1353">
            <v>189640</v>
          </cell>
          <cell r="B1353" t="str">
            <v>AGREE SH EXTRA BODY     200 ML</v>
          </cell>
          <cell r="C1353">
            <v>10</v>
          </cell>
          <cell r="D1353">
            <v>0</v>
          </cell>
        </row>
        <row r="1354">
          <cell r="A1354">
            <v>189660</v>
          </cell>
          <cell r="B1354" t="str">
            <v>AGREE SH NORMAL         375 ML</v>
          </cell>
          <cell r="C1354">
            <v>10</v>
          </cell>
          <cell r="D1354">
            <v>0</v>
          </cell>
        </row>
        <row r="1355">
          <cell r="A1355">
            <v>189661</v>
          </cell>
          <cell r="B1355" t="str">
            <v>AGREE SH NORMAL(TAG)    375 ML</v>
          </cell>
          <cell r="C1355">
            <v>10</v>
          </cell>
          <cell r="D1355">
            <v>0</v>
          </cell>
        </row>
        <row r="1356">
          <cell r="A1356">
            <v>189662</v>
          </cell>
          <cell r="B1356" t="str">
            <v>AGREE SH NORMAL         375 ML</v>
          </cell>
          <cell r="C1356">
            <v>77</v>
          </cell>
          <cell r="D1356">
            <v>0</v>
          </cell>
        </row>
        <row r="1357">
          <cell r="A1357">
            <v>189663</v>
          </cell>
          <cell r="B1357" t="str">
            <v>AGREE SH NORMAL         375 ML</v>
          </cell>
          <cell r="C1357" t="str">
            <v>FB</v>
          </cell>
          <cell r="D1357">
            <v>0</v>
          </cell>
        </row>
        <row r="1358">
          <cell r="A1358">
            <v>189664</v>
          </cell>
          <cell r="B1358" t="str">
            <v>AGREE SH NORMAL         375 ML</v>
          </cell>
          <cell r="C1358" t="str">
            <v>FB</v>
          </cell>
          <cell r="D1358">
            <v>0</v>
          </cell>
        </row>
        <row r="1359">
          <cell r="A1359">
            <v>189665</v>
          </cell>
          <cell r="B1359" t="str">
            <v>AGREE SH NORMAL         375 ML</v>
          </cell>
          <cell r="C1359" t="str">
            <v>FB</v>
          </cell>
          <cell r="D1359">
            <v>0</v>
          </cell>
        </row>
        <row r="1360">
          <cell r="A1360">
            <v>189670</v>
          </cell>
          <cell r="B1360" t="str">
            <v>AGREE SH PERM/DAMAGED   375 ML</v>
          </cell>
          <cell r="C1360">
            <v>10</v>
          </cell>
          <cell r="D1360">
            <v>0</v>
          </cell>
        </row>
        <row r="1361">
          <cell r="A1361">
            <v>189672</v>
          </cell>
          <cell r="B1361" t="str">
            <v>AGREE SH PERM/DAMAGED   375 ML</v>
          </cell>
          <cell r="C1361">
            <v>77</v>
          </cell>
          <cell r="D1361">
            <v>0</v>
          </cell>
        </row>
        <row r="1362">
          <cell r="A1362">
            <v>189673</v>
          </cell>
          <cell r="B1362" t="str">
            <v>AGREE SH PERM/DAMAGED   375 ML</v>
          </cell>
          <cell r="C1362" t="str">
            <v>FB</v>
          </cell>
          <cell r="D1362">
            <v>0</v>
          </cell>
        </row>
        <row r="1363">
          <cell r="A1363">
            <v>189674</v>
          </cell>
          <cell r="B1363" t="str">
            <v>AGREE SH P/DAMAGED      375 ML</v>
          </cell>
          <cell r="C1363" t="str">
            <v>FB</v>
          </cell>
          <cell r="D1363">
            <v>0</v>
          </cell>
        </row>
        <row r="1364">
          <cell r="A1364">
            <v>189675</v>
          </cell>
          <cell r="B1364" t="str">
            <v>AGREE SH P/DAMAGED      375 ML</v>
          </cell>
          <cell r="C1364" t="str">
            <v>FB</v>
          </cell>
          <cell r="D1364">
            <v>0</v>
          </cell>
        </row>
        <row r="1365">
          <cell r="A1365">
            <v>189680</v>
          </cell>
          <cell r="B1365" t="str">
            <v>AGREE SH EVERYDAY       375 ML</v>
          </cell>
          <cell r="C1365">
            <v>10</v>
          </cell>
          <cell r="D1365">
            <v>0</v>
          </cell>
        </row>
        <row r="1366">
          <cell r="A1366">
            <v>189681</v>
          </cell>
          <cell r="B1366" t="str">
            <v>AGREE SH E/DAY(TAG)     375 ML</v>
          </cell>
          <cell r="C1366">
            <v>10</v>
          </cell>
          <cell r="D1366">
            <v>0</v>
          </cell>
        </row>
        <row r="1367">
          <cell r="A1367">
            <v>189682</v>
          </cell>
          <cell r="B1367" t="str">
            <v>AGREE SH EVERYDAY       375 ML</v>
          </cell>
          <cell r="C1367">
            <v>77</v>
          </cell>
          <cell r="D1367">
            <v>0</v>
          </cell>
        </row>
        <row r="1368">
          <cell r="A1368">
            <v>189683</v>
          </cell>
          <cell r="B1368" t="str">
            <v>AGREE SH EVERYDAY       375 ML</v>
          </cell>
          <cell r="C1368" t="str">
            <v>FB</v>
          </cell>
          <cell r="D1368">
            <v>0</v>
          </cell>
        </row>
        <row r="1369">
          <cell r="A1369">
            <v>189684</v>
          </cell>
          <cell r="B1369" t="str">
            <v>AGREE SH EVERYDAY       375 ML</v>
          </cell>
          <cell r="C1369" t="str">
            <v>FB</v>
          </cell>
          <cell r="D1369">
            <v>0</v>
          </cell>
        </row>
        <row r="1370">
          <cell r="A1370">
            <v>189685</v>
          </cell>
          <cell r="B1370" t="str">
            <v>AGREE SH EVERYDAY       375 ML</v>
          </cell>
          <cell r="C1370" t="str">
            <v>FB</v>
          </cell>
          <cell r="D1370">
            <v>0</v>
          </cell>
        </row>
        <row r="1371">
          <cell r="A1371">
            <v>189700</v>
          </cell>
          <cell r="B1371" t="str">
            <v>AGREE CON DRY           200 ML</v>
          </cell>
          <cell r="C1371">
            <v>10</v>
          </cell>
          <cell r="D1371">
            <v>0</v>
          </cell>
        </row>
        <row r="1372">
          <cell r="A1372">
            <v>189710</v>
          </cell>
          <cell r="B1372" t="str">
            <v>AGREE CON NORMAL        200 ML</v>
          </cell>
          <cell r="C1372">
            <v>10</v>
          </cell>
          <cell r="D1372">
            <v>0</v>
          </cell>
        </row>
        <row r="1373">
          <cell r="A1373">
            <v>189720</v>
          </cell>
          <cell r="B1373" t="str">
            <v>AGREE CON PERM/DAMAGED  200 ML</v>
          </cell>
          <cell r="C1373">
            <v>10</v>
          </cell>
          <cell r="D1373">
            <v>0</v>
          </cell>
        </row>
        <row r="1374">
          <cell r="A1374">
            <v>189730</v>
          </cell>
          <cell r="B1374" t="str">
            <v>AGREE CON EVERYDAY      200 ML</v>
          </cell>
          <cell r="C1374">
            <v>10</v>
          </cell>
          <cell r="D1374">
            <v>0</v>
          </cell>
        </row>
        <row r="1375">
          <cell r="A1375">
            <v>189731</v>
          </cell>
          <cell r="B1375" t="str">
            <v>AGREE CON E/DAY(TAG)    200 ML</v>
          </cell>
          <cell r="C1375">
            <v>10</v>
          </cell>
          <cell r="D1375">
            <v>0</v>
          </cell>
        </row>
        <row r="1376">
          <cell r="A1376">
            <v>189740</v>
          </cell>
          <cell r="B1376" t="str">
            <v>AGREE CON EXTRA BODY    200 ML</v>
          </cell>
          <cell r="C1376">
            <v>10</v>
          </cell>
          <cell r="D1376">
            <v>0</v>
          </cell>
        </row>
        <row r="1377">
          <cell r="A1377">
            <v>189760</v>
          </cell>
          <cell r="B1377" t="str">
            <v>AGREE CON NORMAL        375 ML</v>
          </cell>
          <cell r="C1377">
            <v>10</v>
          </cell>
          <cell r="D1377">
            <v>0</v>
          </cell>
        </row>
        <row r="1378">
          <cell r="A1378">
            <v>189761</v>
          </cell>
          <cell r="B1378" t="str">
            <v>AGREE CON NORMAL(TAG)   375 ML</v>
          </cell>
          <cell r="C1378">
            <v>10</v>
          </cell>
          <cell r="D1378">
            <v>0</v>
          </cell>
        </row>
        <row r="1379">
          <cell r="A1379">
            <v>189762</v>
          </cell>
          <cell r="B1379" t="str">
            <v>AGREE CON NORMAL        375 ML</v>
          </cell>
          <cell r="C1379">
            <v>78</v>
          </cell>
          <cell r="D1379">
            <v>0</v>
          </cell>
        </row>
        <row r="1380">
          <cell r="A1380">
            <v>189763</v>
          </cell>
          <cell r="B1380" t="str">
            <v>AGREE CON NORMAL        375 ML</v>
          </cell>
          <cell r="C1380" t="str">
            <v>FB</v>
          </cell>
          <cell r="D1380">
            <v>0</v>
          </cell>
        </row>
        <row r="1381">
          <cell r="A1381">
            <v>189764</v>
          </cell>
          <cell r="B1381" t="str">
            <v>AGREE CON NORMAL        375 ML</v>
          </cell>
          <cell r="C1381" t="str">
            <v>FB</v>
          </cell>
          <cell r="D1381">
            <v>0</v>
          </cell>
        </row>
        <row r="1382">
          <cell r="A1382">
            <v>189765</v>
          </cell>
          <cell r="B1382" t="str">
            <v>AGREE CON NORMAL        375 ML</v>
          </cell>
          <cell r="C1382" t="str">
            <v>FB</v>
          </cell>
          <cell r="D1382">
            <v>0</v>
          </cell>
        </row>
        <row r="1383">
          <cell r="A1383">
            <v>189770</v>
          </cell>
          <cell r="B1383" t="str">
            <v>AGREE CON PERM/DAMAGED  375 ML</v>
          </cell>
          <cell r="C1383">
            <v>10</v>
          </cell>
          <cell r="D1383">
            <v>0</v>
          </cell>
        </row>
        <row r="1384">
          <cell r="A1384">
            <v>189771</v>
          </cell>
          <cell r="B1384" t="str">
            <v>AGREE CON PM/DAM(TAG)   375 ML</v>
          </cell>
          <cell r="C1384">
            <v>78</v>
          </cell>
          <cell r="D1384">
            <v>0</v>
          </cell>
        </row>
        <row r="1385">
          <cell r="A1385">
            <v>189772</v>
          </cell>
          <cell r="B1385" t="str">
            <v>AGREE CON PERM/DAMAGED  375 ML</v>
          </cell>
          <cell r="C1385">
            <v>78</v>
          </cell>
          <cell r="D1385">
            <v>0</v>
          </cell>
        </row>
        <row r="1386">
          <cell r="A1386">
            <v>189773</v>
          </cell>
          <cell r="B1386" t="str">
            <v>AGREE CON PERM/DAMAGED  375 ML</v>
          </cell>
          <cell r="C1386" t="str">
            <v>FB</v>
          </cell>
          <cell r="D1386">
            <v>0</v>
          </cell>
        </row>
        <row r="1387">
          <cell r="A1387">
            <v>189774</v>
          </cell>
          <cell r="B1387" t="str">
            <v>AGREE CON PERM/DAMAGED  375 ML</v>
          </cell>
          <cell r="C1387" t="str">
            <v>FB</v>
          </cell>
          <cell r="D1387">
            <v>0</v>
          </cell>
        </row>
        <row r="1388">
          <cell r="A1388">
            <v>189775</v>
          </cell>
          <cell r="B1388" t="str">
            <v>AGREE CON PERM/DAMAGED  375 ML</v>
          </cell>
          <cell r="C1388" t="str">
            <v>FB</v>
          </cell>
          <cell r="D1388">
            <v>0</v>
          </cell>
        </row>
        <row r="1389">
          <cell r="A1389">
            <v>189780</v>
          </cell>
          <cell r="B1389" t="str">
            <v>AGREE CON EVERYDAY      375 ML</v>
          </cell>
          <cell r="C1389">
            <v>10</v>
          </cell>
          <cell r="D1389">
            <v>0</v>
          </cell>
        </row>
        <row r="1390">
          <cell r="A1390">
            <v>189781</v>
          </cell>
          <cell r="B1390" t="str">
            <v>AGREE CON E/DAY(TAG)    375 ML</v>
          </cell>
          <cell r="C1390">
            <v>10</v>
          </cell>
          <cell r="D1390">
            <v>0</v>
          </cell>
        </row>
        <row r="1391">
          <cell r="A1391">
            <v>189782</v>
          </cell>
          <cell r="B1391" t="str">
            <v>AGREE CON EVERYDAY      375 ML</v>
          </cell>
          <cell r="C1391">
            <v>78</v>
          </cell>
          <cell r="D1391">
            <v>0</v>
          </cell>
        </row>
        <row r="1392">
          <cell r="A1392">
            <v>189783</v>
          </cell>
          <cell r="B1392" t="str">
            <v>AGREE CON EVERYDAY      375 ML</v>
          </cell>
          <cell r="C1392" t="str">
            <v>FB</v>
          </cell>
          <cell r="D1392">
            <v>0</v>
          </cell>
        </row>
        <row r="1393">
          <cell r="A1393">
            <v>189784</v>
          </cell>
          <cell r="B1393" t="str">
            <v>AGREE CON EVERYDAY      375 ML</v>
          </cell>
          <cell r="C1393" t="str">
            <v>FB</v>
          </cell>
          <cell r="D1393">
            <v>0</v>
          </cell>
        </row>
        <row r="1394">
          <cell r="A1394">
            <v>189785</v>
          </cell>
          <cell r="B1394" t="str">
            <v>AGREE CON EVERYDAY      375 ML</v>
          </cell>
          <cell r="C1394" t="str">
            <v>FB</v>
          </cell>
          <cell r="D1394">
            <v>0</v>
          </cell>
        </row>
        <row r="1395">
          <cell r="A1395">
            <v>189800</v>
          </cell>
          <cell r="B1395" t="str">
            <v>AGREE COND MOUSSE       250 GM</v>
          </cell>
          <cell r="C1395">
            <v>10</v>
          </cell>
          <cell r="D1395">
            <v>38028</v>
          </cell>
        </row>
        <row r="1396">
          <cell r="A1396">
            <v>189810</v>
          </cell>
          <cell r="B1396" t="str">
            <v>AGREE MOUSSE EX/HOLD    250 GM</v>
          </cell>
          <cell r="C1396">
            <v>79</v>
          </cell>
          <cell r="D1396">
            <v>95083</v>
          </cell>
        </row>
        <row r="1397">
          <cell r="A1397">
            <v>189812</v>
          </cell>
          <cell r="B1397" t="str">
            <v>AGREE MOUSSE EX/HOLD    250 GM</v>
          </cell>
          <cell r="C1397" t="str">
            <v>FB</v>
          </cell>
          <cell r="D1397">
            <v>932</v>
          </cell>
        </row>
        <row r="1398">
          <cell r="A1398">
            <v>189820</v>
          </cell>
          <cell r="B1398" t="str">
            <v>AGREE MOUSSE EXTRA HOLD</v>
          </cell>
          <cell r="C1398">
            <v>10</v>
          </cell>
          <cell r="D1398">
            <v>0</v>
          </cell>
        </row>
        <row r="1399">
          <cell r="A1399">
            <v>189830</v>
          </cell>
          <cell r="B1399" t="str">
            <v>AGREE STYLING GEL</v>
          </cell>
          <cell r="C1399">
            <v>10</v>
          </cell>
          <cell r="D1399">
            <v>0</v>
          </cell>
        </row>
        <row r="1400">
          <cell r="A1400">
            <v>189840</v>
          </cell>
          <cell r="B1400" t="str">
            <v>AGREE STYLING GEL       100 GM</v>
          </cell>
          <cell r="C1400" t="str">
            <v>FB</v>
          </cell>
          <cell r="D1400">
            <v>0</v>
          </cell>
        </row>
        <row r="1401">
          <cell r="A1401">
            <v>189842</v>
          </cell>
          <cell r="B1401" t="str">
            <v>AGREE STYLING GEL       100 GM</v>
          </cell>
          <cell r="C1401" t="str">
            <v>FB</v>
          </cell>
          <cell r="D1401">
            <v>0</v>
          </cell>
        </row>
        <row r="1402">
          <cell r="A1402">
            <v>189850</v>
          </cell>
          <cell r="B1402" t="str">
            <v>AGREE STY MIST PUMP     250 ML</v>
          </cell>
          <cell r="C1402" t="str">
            <v>FB</v>
          </cell>
          <cell r="D1402">
            <v>0</v>
          </cell>
        </row>
        <row r="1403">
          <cell r="A1403">
            <v>189852</v>
          </cell>
          <cell r="B1403" t="str">
            <v>AGREE STY MIST PUMP     250 ML</v>
          </cell>
          <cell r="C1403" t="str">
            <v>FB</v>
          </cell>
          <cell r="D1403">
            <v>0</v>
          </cell>
        </row>
        <row r="1404">
          <cell r="A1404">
            <v>189860</v>
          </cell>
          <cell r="B1404" t="str">
            <v>AGREE STYLING SPRITZ    250 ML</v>
          </cell>
          <cell r="C1404">
            <v>10</v>
          </cell>
          <cell r="D1404">
            <v>11884</v>
          </cell>
        </row>
        <row r="1405">
          <cell r="A1405">
            <v>189870</v>
          </cell>
          <cell r="B1405" t="str">
            <v>AGREE LEAVE-IN CONDIT   250 ML</v>
          </cell>
          <cell r="C1405">
            <v>10</v>
          </cell>
          <cell r="D1405">
            <v>11884</v>
          </cell>
        </row>
        <row r="1406">
          <cell r="A1406">
            <v>189880</v>
          </cell>
          <cell r="B1406" t="str">
            <v>AGREE GEL SPRAY         250 ML</v>
          </cell>
          <cell r="C1406">
            <v>10</v>
          </cell>
          <cell r="D1406">
            <v>11884</v>
          </cell>
        </row>
        <row r="1407">
          <cell r="A1407">
            <v>189890</v>
          </cell>
          <cell r="B1407" t="str">
            <v>AGREE PROTEIN COND PK  2X30 GM</v>
          </cell>
          <cell r="C1407">
            <v>10</v>
          </cell>
          <cell r="D1407">
            <v>11884</v>
          </cell>
        </row>
        <row r="1408">
          <cell r="A1408">
            <v>189900</v>
          </cell>
          <cell r="B1408" t="str">
            <v>AGREE EXT HOLD SPR GEL  200 ML</v>
          </cell>
          <cell r="C1408" t="str">
            <v>FB</v>
          </cell>
          <cell r="D1408">
            <v>0</v>
          </cell>
        </row>
        <row r="1409">
          <cell r="A1409">
            <v>189905</v>
          </cell>
          <cell r="B1409" t="str">
            <v>AGREE FRIZ CONT SPR GEL 200 ML</v>
          </cell>
          <cell r="C1409" t="str">
            <v>FB</v>
          </cell>
          <cell r="D1409">
            <v>0</v>
          </cell>
        </row>
        <row r="1410">
          <cell r="A1410">
            <v>189910</v>
          </cell>
          <cell r="B1410" t="str">
            <v>AGREE INTENSIVE COND     240GM</v>
          </cell>
          <cell r="C1410" t="str">
            <v>FB</v>
          </cell>
          <cell r="D1410">
            <v>0</v>
          </cell>
        </row>
        <row r="1411">
          <cell r="A1411">
            <v>189920</v>
          </cell>
          <cell r="B1411" t="str">
            <v>AGREE MOUSSE N GEL       200GM</v>
          </cell>
          <cell r="C1411" t="str">
            <v>FB</v>
          </cell>
          <cell r="D1411">
            <v>0</v>
          </cell>
        </row>
        <row r="1412">
          <cell r="A1412">
            <v>190105</v>
          </cell>
          <cell r="B1412" t="str">
            <v>FREEDOM HONG KONG        500GM</v>
          </cell>
          <cell r="C1412" t="str">
            <v>DA</v>
          </cell>
          <cell r="D1412">
            <v>0</v>
          </cell>
        </row>
        <row r="1413">
          <cell r="A1413">
            <v>190110</v>
          </cell>
          <cell r="B1413" t="str">
            <v>FREEDOM CARPET SCIENCE NZ375ML</v>
          </cell>
          <cell r="C1413" t="str">
            <v>DA</v>
          </cell>
          <cell r="D1413">
            <v>2885</v>
          </cell>
        </row>
        <row r="1414">
          <cell r="A1414">
            <v>190130</v>
          </cell>
          <cell r="B1414" t="str">
            <v>FREEDOM POTPOURRI       500 GM</v>
          </cell>
          <cell r="C1414">
            <v>51</v>
          </cell>
          <cell r="D1414">
            <v>0</v>
          </cell>
        </row>
        <row r="1415">
          <cell r="A1415">
            <v>190150</v>
          </cell>
          <cell r="B1415" t="str">
            <v>FREEDOM                 500 GM</v>
          </cell>
          <cell r="C1415">
            <v>51</v>
          </cell>
          <cell r="D1415">
            <v>0</v>
          </cell>
        </row>
        <row r="1416">
          <cell r="A1416">
            <v>190151</v>
          </cell>
          <cell r="B1416" t="str">
            <v>FREEDOM                  500GM</v>
          </cell>
          <cell r="C1416" t="str">
            <v>DA</v>
          </cell>
          <cell r="D1416">
            <v>0</v>
          </cell>
        </row>
        <row r="1417">
          <cell r="A1417">
            <v>190152</v>
          </cell>
          <cell r="B1417" t="str">
            <v>FREEDOM TWIN PROMOTION   500GM</v>
          </cell>
          <cell r="C1417" t="str">
            <v>DA</v>
          </cell>
          <cell r="D1417">
            <v>0</v>
          </cell>
        </row>
        <row r="1418">
          <cell r="A1418">
            <v>190153</v>
          </cell>
          <cell r="B1418" t="str">
            <v>FREEDOM                  500GM</v>
          </cell>
          <cell r="C1418" t="str">
            <v>DA</v>
          </cell>
          <cell r="D1418">
            <v>0</v>
          </cell>
        </row>
        <row r="1419">
          <cell r="A1419">
            <v>190154</v>
          </cell>
          <cell r="B1419" t="str">
            <v>FREEDOM                  500GM</v>
          </cell>
          <cell r="C1419" t="str">
            <v>DA</v>
          </cell>
          <cell r="D1419">
            <v>0</v>
          </cell>
        </row>
        <row r="1420">
          <cell r="A1420">
            <v>190155</v>
          </cell>
          <cell r="B1420" t="str">
            <v>FREEDOM VALUE PACK       550GM</v>
          </cell>
          <cell r="C1420" t="str">
            <v>DA</v>
          </cell>
          <cell r="D1420">
            <v>0</v>
          </cell>
        </row>
        <row r="1421">
          <cell r="A1421">
            <v>190500</v>
          </cell>
          <cell r="B1421" t="str">
            <v>CHARGE PWASH L&amp;E TRG     375ML</v>
          </cell>
          <cell r="C1421" t="str">
            <v>CB</v>
          </cell>
          <cell r="D1421">
            <v>0</v>
          </cell>
        </row>
        <row r="1422">
          <cell r="A1422">
            <v>190501</v>
          </cell>
          <cell r="B1422" t="str">
            <v>CHGE PWSH L&amp;E TRG CB1   375 ML</v>
          </cell>
          <cell r="C1422">
            <v>47</v>
          </cell>
          <cell r="D1422">
            <v>0</v>
          </cell>
        </row>
        <row r="1423">
          <cell r="A1423">
            <v>190502</v>
          </cell>
          <cell r="B1423" t="str">
            <v>CHARGE PWASH L&amp;E TRG     375ML</v>
          </cell>
          <cell r="C1423" t="str">
            <v>FB</v>
          </cell>
          <cell r="D1423">
            <v>0</v>
          </cell>
        </row>
        <row r="1424">
          <cell r="A1424">
            <v>190503</v>
          </cell>
          <cell r="B1424" t="str">
            <v>PRIVATE LABEL PREWASH TR 500ML</v>
          </cell>
          <cell r="C1424" t="str">
            <v>CB</v>
          </cell>
          <cell r="D1424">
            <v>88007</v>
          </cell>
        </row>
        <row r="1425">
          <cell r="A1425">
            <v>190504</v>
          </cell>
          <cell r="B1425" t="str">
            <v>PRIVATE LABEL PREWASH RE 500ML</v>
          </cell>
          <cell r="C1425" t="str">
            <v>CB</v>
          </cell>
          <cell r="D1425">
            <v>88007</v>
          </cell>
        </row>
        <row r="1426">
          <cell r="A1426">
            <v>190511</v>
          </cell>
          <cell r="B1426" t="str">
            <v>CHARGE P/WASH L&amp;E TRG   500 ML</v>
          </cell>
          <cell r="C1426">
            <v>48</v>
          </cell>
          <cell r="D1426">
            <v>0</v>
          </cell>
        </row>
        <row r="1427">
          <cell r="A1427">
            <v>190512</v>
          </cell>
          <cell r="B1427" t="str">
            <v>CHARGE PWASH TRG PROMO   375ML</v>
          </cell>
          <cell r="C1427" t="str">
            <v>FB</v>
          </cell>
          <cell r="D1427">
            <v>0</v>
          </cell>
        </row>
        <row r="1428">
          <cell r="A1428">
            <v>190520</v>
          </cell>
          <cell r="B1428" t="str">
            <v>CHARGE PWASH D/E     REF 375ML</v>
          </cell>
          <cell r="C1428" t="str">
            <v>FB</v>
          </cell>
          <cell r="D1428">
            <v>0</v>
          </cell>
        </row>
        <row r="1429">
          <cell r="A1429">
            <v>190521</v>
          </cell>
          <cell r="B1429" t="str">
            <v>CHGE PWSH D/E REF CB1   375 ML</v>
          </cell>
          <cell r="C1429">
            <v>47</v>
          </cell>
          <cell r="D1429">
            <v>0</v>
          </cell>
        </row>
        <row r="1430">
          <cell r="A1430">
            <v>190522</v>
          </cell>
          <cell r="B1430" t="str">
            <v>CHARGE PWASH D/E     REF 375ML</v>
          </cell>
          <cell r="C1430" t="str">
            <v>FB</v>
          </cell>
          <cell r="D1430">
            <v>0</v>
          </cell>
        </row>
        <row r="1431">
          <cell r="A1431">
            <v>190530</v>
          </cell>
          <cell r="B1431" t="str">
            <v>CHARGE PWASH L&amp;E REF     375ML</v>
          </cell>
          <cell r="C1431" t="str">
            <v>FB</v>
          </cell>
          <cell r="D1431">
            <v>0</v>
          </cell>
        </row>
        <row r="1432">
          <cell r="A1432">
            <v>190531</v>
          </cell>
          <cell r="B1432" t="str">
            <v>CHGE PWSH L&amp;E REF CB1   375 ML</v>
          </cell>
          <cell r="C1432">
            <v>47</v>
          </cell>
          <cell r="D1432">
            <v>0</v>
          </cell>
        </row>
        <row r="1433">
          <cell r="A1433">
            <v>190532</v>
          </cell>
          <cell r="B1433" t="str">
            <v>CHARGE PWASH L&amp;E     REF 375ML</v>
          </cell>
          <cell r="C1433" t="str">
            <v>FB</v>
          </cell>
          <cell r="D1433">
            <v>0</v>
          </cell>
        </row>
        <row r="1434">
          <cell r="A1434">
            <v>190540</v>
          </cell>
          <cell r="B1434" t="str">
            <v>SHOUT/CPW COLD H20   REF 375ML</v>
          </cell>
          <cell r="C1434" t="str">
            <v>FB</v>
          </cell>
          <cell r="D1434">
            <v>0</v>
          </cell>
        </row>
        <row r="1435">
          <cell r="A1435">
            <v>190541</v>
          </cell>
          <cell r="B1435" t="str">
            <v>SHOUT/CHGE IRON AID TRI 750 ML</v>
          </cell>
          <cell r="C1435">
            <v>51</v>
          </cell>
          <cell r="D1435">
            <v>0</v>
          </cell>
        </row>
        <row r="1436">
          <cell r="A1436">
            <v>190542</v>
          </cell>
          <cell r="B1436" t="str">
            <v>SHOUT/CHARGE IRON AID REF 750M</v>
          </cell>
          <cell r="C1436">
            <v>52</v>
          </cell>
          <cell r="D1436">
            <v>0</v>
          </cell>
        </row>
        <row r="1437">
          <cell r="A1437">
            <v>190600</v>
          </cell>
          <cell r="B1437" t="str">
            <v>CHARGE PWASH REG TRG    500 ML</v>
          </cell>
          <cell r="C1437">
            <v>10</v>
          </cell>
          <cell r="D1437">
            <v>0</v>
          </cell>
        </row>
        <row r="1438">
          <cell r="A1438">
            <v>190605</v>
          </cell>
          <cell r="B1438" t="str">
            <v>CHARGE P/WASH BONUS PK  2X500M</v>
          </cell>
          <cell r="C1438">
            <v>10</v>
          </cell>
          <cell r="D1438">
            <v>1400</v>
          </cell>
        </row>
        <row r="1439">
          <cell r="A1439">
            <v>190610</v>
          </cell>
          <cell r="B1439" t="str">
            <v>CHARGE PWASH EUC TRG    500 ML</v>
          </cell>
          <cell r="C1439">
            <v>10</v>
          </cell>
          <cell r="D1439">
            <v>0</v>
          </cell>
        </row>
        <row r="1440">
          <cell r="A1440">
            <v>190620</v>
          </cell>
          <cell r="B1440" t="str">
            <v>CHARGE PWASH EUC REF    500 ML</v>
          </cell>
          <cell r="C1440">
            <v>10</v>
          </cell>
          <cell r="D1440">
            <v>0</v>
          </cell>
        </row>
        <row r="1441">
          <cell r="A1441">
            <v>190621</v>
          </cell>
          <cell r="B1441" t="str">
            <v>CHARGE PWASH EUC REF    500 ML</v>
          </cell>
          <cell r="C1441">
            <v>47</v>
          </cell>
          <cell r="D1441">
            <v>0</v>
          </cell>
        </row>
        <row r="1442">
          <cell r="A1442">
            <v>190630</v>
          </cell>
          <cell r="B1442" t="str">
            <v>CHARGE PWASH REG REF    500 ML</v>
          </cell>
          <cell r="C1442">
            <v>10</v>
          </cell>
          <cell r="D1442">
            <v>0</v>
          </cell>
        </row>
        <row r="1443">
          <cell r="A1443">
            <v>190631</v>
          </cell>
          <cell r="B1443" t="str">
            <v>CHARGE PWASH L&amp;E REF    500 ML</v>
          </cell>
          <cell r="C1443">
            <v>47</v>
          </cell>
          <cell r="D1443">
            <v>0</v>
          </cell>
        </row>
        <row r="1444">
          <cell r="A1444">
            <v>190632</v>
          </cell>
          <cell r="B1444" t="str">
            <v>SHOUT LEMON PREWASH TRIG 500ML</v>
          </cell>
          <cell r="C1444" t="str">
            <v>CB</v>
          </cell>
          <cell r="D1444">
            <v>0</v>
          </cell>
        </row>
        <row r="1445">
          <cell r="A1445">
            <v>190633</v>
          </cell>
          <cell r="B1445" t="str">
            <v>SHOUT LEMON PREWASH REFL 500ML</v>
          </cell>
          <cell r="C1445" t="str">
            <v>CB</v>
          </cell>
          <cell r="D1445">
            <v>0</v>
          </cell>
        </row>
        <row r="1446">
          <cell r="A1446">
            <v>190634</v>
          </cell>
          <cell r="B1446" t="str">
            <v>SHOUT LEMON PREWASH REFL 750ML</v>
          </cell>
          <cell r="C1446" t="str">
            <v>CB</v>
          </cell>
          <cell r="D1446">
            <v>0</v>
          </cell>
        </row>
        <row r="1447">
          <cell r="A1447">
            <v>190638</v>
          </cell>
          <cell r="B1447" t="str">
            <v>SHOUT PREWASH REFILL     375ML</v>
          </cell>
          <cell r="C1447" t="str">
            <v>CB</v>
          </cell>
          <cell r="D1447">
            <v>0</v>
          </cell>
        </row>
        <row r="1448">
          <cell r="A1448">
            <v>190639</v>
          </cell>
          <cell r="B1448" t="str">
            <v>SHOUT PREWASH TRIGGER    375ML</v>
          </cell>
          <cell r="C1448" t="str">
            <v>CB</v>
          </cell>
          <cell r="D1448">
            <v>0</v>
          </cell>
        </row>
        <row r="1449">
          <cell r="A1449">
            <v>190640</v>
          </cell>
          <cell r="B1449" t="str">
            <v>CHARGE PWASH FTL REF     500ML</v>
          </cell>
          <cell r="C1449" t="str">
            <v>FB</v>
          </cell>
          <cell r="D1449">
            <v>0</v>
          </cell>
        </row>
        <row r="1450">
          <cell r="A1450">
            <v>190641</v>
          </cell>
          <cell r="B1450" t="str">
            <v>CHARGE PWSH FTL AFR     500 ML</v>
          </cell>
          <cell r="C1450">
            <v>47</v>
          </cell>
          <cell r="D1450">
            <v>0</v>
          </cell>
        </row>
        <row r="1451">
          <cell r="A1451">
            <v>190642</v>
          </cell>
          <cell r="B1451" t="str">
            <v>CHGE PWSH FTL REF CB1   500 ML</v>
          </cell>
          <cell r="C1451">
            <v>47</v>
          </cell>
          <cell r="D1451">
            <v>0</v>
          </cell>
        </row>
        <row r="1452">
          <cell r="A1452">
            <v>190643</v>
          </cell>
          <cell r="B1452" t="str">
            <v>CHARGE PWASH FTL LEM REF 500ML</v>
          </cell>
          <cell r="C1452" t="str">
            <v>CB</v>
          </cell>
          <cell r="D1452">
            <v>0</v>
          </cell>
        </row>
        <row r="1453">
          <cell r="A1453">
            <v>190644</v>
          </cell>
          <cell r="B1453" t="str">
            <v>SHOUT PREWASH REF L/WT   500ML</v>
          </cell>
          <cell r="C1453" t="str">
            <v>CB</v>
          </cell>
          <cell r="D1453">
            <v>0</v>
          </cell>
        </row>
        <row r="1454">
          <cell r="A1454">
            <v>190645</v>
          </cell>
          <cell r="B1454" t="str">
            <v>SHOUT PREWASH RFL 750ML OLD</v>
          </cell>
          <cell r="C1454" t="str">
            <v>CB</v>
          </cell>
          <cell r="D1454">
            <v>0</v>
          </cell>
        </row>
        <row r="1455">
          <cell r="A1455">
            <v>190646</v>
          </cell>
          <cell r="B1455" t="str">
            <v>SHOUT GEL ENZ PWR     NZ 200GM</v>
          </cell>
          <cell r="C1455" t="str">
            <v>CB</v>
          </cell>
          <cell r="D1455">
            <v>0</v>
          </cell>
        </row>
        <row r="1456">
          <cell r="A1456">
            <v>190647</v>
          </cell>
          <cell r="B1456" t="str">
            <v>SHOUT GEL C/WASH      NZ 200GM</v>
          </cell>
          <cell r="C1456" t="str">
            <v>CB</v>
          </cell>
          <cell r="D1456">
            <v>0</v>
          </cell>
        </row>
        <row r="1457">
          <cell r="A1457">
            <v>190648</v>
          </cell>
          <cell r="B1457" t="str">
            <v>SHOUT PREWASH REFILL     750ML</v>
          </cell>
          <cell r="C1457" t="str">
            <v>CB</v>
          </cell>
          <cell r="D1457">
            <v>0</v>
          </cell>
        </row>
        <row r="1458">
          <cell r="A1458">
            <v>190649</v>
          </cell>
          <cell r="B1458" t="str">
            <v>HARGE ENZYME FOTTLE   NZ 500ML</v>
          </cell>
          <cell r="C1458" t="str">
            <v>CB</v>
          </cell>
          <cell r="D1458">
            <v>0</v>
          </cell>
        </row>
        <row r="1459">
          <cell r="A1459">
            <v>190650</v>
          </cell>
          <cell r="B1459" t="str">
            <v>CHARGE GEL            NZ 200GM</v>
          </cell>
          <cell r="C1459" t="str">
            <v>CB</v>
          </cell>
          <cell r="D1459">
            <v>0</v>
          </cell>
        </row>
        <row r="1460">
          <cell r="A1460">
            <v>190651</v>
          </cell>
          <cell r="B1460" t="str">
            <v>SHOUT/CHGE C/W TRIG OFFER 375M</v>
          </cell>
          <cell r="C1460" t="str">
            <v>CB</v>
          </cell>
          <cell r="D1460">
            <v>0</v>
          </cell>
        </row>
        <row r="1461">
          <cell r="A1461">
            <v>190652</v>
          </cell>
          <cell r="B1461" t="str">
            <v>SHOUT GEL HVY DUTY    NZ 250GM</v>
          </cell>
          <cell r="C1461" t="str">
            <v>CB</v>
          </cell>
          <cell r="D1461">
            <v>2885</v>
          </cell>
        </row>
        <row r="1462">
          <cell r="A1462">
            <v>190653</v>
          </cell>
          <cell r="B1462" t="str">
            <v>SHOUT GEL COLD WATER  NZ 250GM</v>
          </cell>
          <cell r="C1462" t="str">
            <v>CB</v>
          </cell>
          <cell r="D1462">
            <v>2885</v>
          </cell>
        </row>
        <row r="1463">
          <cell r="A1463">
            <v>190654</v>
          </cell>
          <cell r="B1463" t="str">
            <v>SHOUT GEL H/DUTY PROM NZ 120GM</v>
          </cell>
          <cell r="C1463" t="str">
            <v>CB</v>
          </cell>
          <cell r="D1463">
            <v>0</v>
          </cell>
        </row>
        <row r="1464">
          <cell r="A1464">
            <v>190655</v>
          </cell>
          <cell r="B1464" t="str">
            <v>SHOUT TRIGGER/GEL   PROM 120GM</v>
          </cell>
          <cell r="C1464" t="str">
            <v>CB</v>
          </cell>
          <cell r="D1464">
            <v>0</v>
          </cell>
        </row>
        <row r="1465">
          <cell r="A1465">
            <v>190656</v>
          </cell>
          <cell r="B1465" t="str">
            <v>CHARGE SHOUT GEL C/WTR AU250GM</v>
          </cell>
          <cell r="C1465" t="str">
            <v>CB</v>
          </cell>
          <cell r="D1465">
            <v>0</v>
          </cell>
        </row>
        <row r="1466">
          <cell r="A1466">
            <v>190657</v>
          </cell>
          <cell r="B1466" t="str">
            <v>CHARGE SHOUT GEL HVYDTY AU250G</v>
          </cell>
          <cell r="C1466" t="str">
            <v>CB</v>
          </cell>
          <cell r="D1466">
            <v>0</v>
          </cell>
        </row>
        <row r="1467">
          <cell r="A1467">
            <v>190670</v>
          </cell>
          <cell r="B1467" t="str">
            <v>CHARGE IRON AID TRIGGER  500ML</v>
          </cell>
          <cell r="C1467" t="str">
            <v>CA</v>
          </cell>
          <cell r="D1467">
            <v>0</v>
          </cell>
        </row>
        <row r="1468">
          <cell r="A1468">
            <v>190671</v>
          </cell>
          <cell r="B1468" t="str">
            <v>CHGE IRON AID TRG CB1   500 ML</v>
          </cell>
          <cell r="C1468">
            <v>45</v>
          </cell>
          <cell r="D1468">
            <v>0</v>
          </cell>
        </row>
        <row r="1469">
          <cell r="A1469">
            <v>190675</v>
          </cell>
          <cell r="B1469" t="str">
            <v>SHOUT IRON AID TRIGGER   750ML</v>
          </cell>
          <cell r="C1469" t="str">
            <v>CA</v>
          </cell>
          <cell r="D1469">
            <v>0</v>
          </cell>
        </row>
        <row r="1470">
          <cell r="A1470">
            <v>190680</v>
          </cell>
          <cell r="B1470" t="str">
            <v>CHARGE I/AID FTL REF    500 ML</v>
          </cell>
          <cell r="C1470">
            <v>46</v>
          </cell>
          <cell r="D1470">
            <v>0</v>
          </cell>
        </row>
        <row r="1471">
          <cell r="A1471">
            <v>190690</v>
          </cell>
          <cell r="B1471" t="str">
            <v>CHARGE IRON AID REFILL   500ML</v>
          </cell>
          <cell r="C1471" t="str">
            <v>CA</v>
          </cell>
          <cell r="D1471">
            <v>0</v>
          </cell>
        </row>
        <row r="1472">
          <cell r="A1472">
            <v>190691</v>
          </cell>
          <cell r="B1472" t="str">
            <v>CHGE IRON AID REF CB1   500 ML</v>
          </cell>
          <cell r="C1472">
            <v>46</v>
          </cell>
          <cell r="D1472">
            <v>0</v>
          </cell>
        </row>
        <row r="1473">
          <cell r="A1473">
            <v>190695</v>
          </cell>
          <cell r="B1473" t="str">
            <v>SHOUT IRON AID REFILL    750ML</v>
          </cell>
          <cell r="C1473" t="str">
            <v>CA</v>
          </cell>
          <cell r="D1473">
            <v>0</v>
          </cell>
        </row>
        <row r="1474">
          <cell r="A1474">
            <v>190696</v>
          </cell>
          <cell r="B1474" t="str">
            <v>CHARGE IRON AID FTLE REF 750ML</v>
          </cell>
          <cell r="C1474" t="str">
            <v>CA</v>
          </cell>
          <cell r="D1474">
            <v>0</v>
          </cell>
        </row>
        <row r="1475">
          <cell r="A1475">
            <v>190699</v>
          </cell>
          <cell r="B1475" t="str">
            <v>CHARGE BANDED PACK I/A</v>
          </cell>
          <cell r="C1475">
            <v>45</v>
          </cell>
          <cell r="D1475">
            <v>1400</v>
          </cell>
        </row>
        <row r="1476">
          <cell r="A1476">
            <v>190750</v>
          </cell>
          <cell r="B1476" t="str">
            <v>CHARGE STN STICK CIT    100 GM</v>
          </cell>
          <cell r="C1476">
            <v>45</v>
          </cell>
          <cell r="D1476">
            <v>69529</v>
          </cell>
        </row>
        <row r="1477">
          <cell r="A1477">
            <v>190760</v>
          </cell>
          <cell r="B1477" t="str">
            <v>CHARGE STN STICK EUC    100 GM</v>
          </cell>
          <cell r="C1477">
            <v>10</v>
          </cell>
          <cell r="D1477">
            <v>11884</v>
          </cell>
        </row>
        <row r="1478">
          <cell r="A1478">
            <v>191060</v>
          </cell>
          <cell r="B1478" t="str">
            <v>CHARGE AERO TWIN PACK 2X400 GM</v>
          </cell>
          <cell r="C1478">
            <v>10</v>
          </cell>
          <cell r="D1478">
            <v>0</v>
          </cell>
        </row>
        <row r="1479">
          <cell r="A1479">
            <v>193040</v>
          </cell>
          <cell r="B1479" t="str">
            <v>E.B. STYLING GEL-SALON  250 GM</v>
          </cell>
          <cell r="C1479">
            <v>10</v>
          </cell>
          <cell r="D1479">
            <v>11884</v>
          </cell>
        </row>
        <row r="1480">
          <cell r="A1480">
            <v>193050</v>
          </cell>
          <cell r="B1480" t="str">
            <v>E.B. NON-AERO MIST      250 ML</v>
          </cell>
          <cell r="C1480">
            <v>10</v>
          </cell>
          <cell r="D1480">
            <v>11884</v>
          </cell>
        </row>
        <row r="1481">
          <cell r="A1481">
            <v>193080</v>
          </cell>
          <cell r="B1481" t="str">
            <v>E.B. STYLING MOUSSE SUP 250 GM</v>
          </cell>
          <cell r="C1481">
            <v>10</v>
          </cell>
          <cell r="D1481">
            <v>88007</v>
          </cell>
        </row>
        <row r="1482">
          <cell r="A1482">
            <v>193250</v>
          </cell>
          <cell r="B1482" t="str">
            <v>E.B. NORMAL SHAMPOO     250 ML</v>
          </cell>
          <cell r="C1482">
            <v>10</v>
          </cell>
          <cell r="D1482">
            <v>0</v>
          </cell>
        </row>
        <row r="1483">
          <cell r="A1483">
            <v>193260</v>
          </cell>
          <cell r="B1483" t="str">
            <v>E.B. DRY/PERMED SHAMPOO 250 ML</v>
          </cell>
          <cell r="C1483">
            <v>10</v>
          </cell>
          <cell r="D1483">
            <v>0</v>
          </cell>
        </row>
        <row r="1484">
          <cell r="A1484">
            <v>193270</v>
          </cell>
          <cell r="B1484" t="str">
            <v>E.B. EVERYDAY SHAMPOO   250 ML</v>
          </cell>
          <cell r="C1484">
            <v>10</v>
          </cell>
          <cell r="D1484">
            <v>0</v>
          </cell>
        </row>
        <row r="1485">
          <cell r="A1485">
            <v>193290</v>
          </cell>
          <cell r="B1485" t="str">
            <v>E.B. NORMAL  CONDIT     250 ML</v>
          </cell>
          <cell r="C1485">
            <v>10</v>
          </cell>
          <cell r="D1485">
            <v>0</v>
          </cell>
        </row>
        <row r="1486">
          <cell r="A1486">
            <v>193300</v>
          </cell>
          <cell r="B1486" t="str">
            <v>E.B. DRY/PERMED CONDIT. 250 ML</v>
          </cell>
          <cell r="C1486">
            <v>10</v>
          </cell>
          <cell r="D1486">
            <v>0</v>
          </cell>
        </row>
        <row r="1487">
          <cell r="A1487">
            <v>193310</v>
          </cell>
          <cell r="B1487" t="str">
            <v>E.B. EVERYDAY CONDIT.   250 ML</v>
          </cell>
          <cell r="C1487">
            <v>10</v>
          </cell>
          <cell r="D1487">
            <v>0</v>
          </cell>
        </row>
        <row r="1488">
          <cell r="A1488">
            <v>199500</v>
          </cell>
          <cell r="B1488" t="str">
            <v>WAXA                     15 LT</v>
          </cell>
          <cell r="C1488">
            <v>60</v>
          </cell>
          <cell r="D1488">
            <v>0</v>
          </cell>
        </row>
        <row r="1489">
          <cell r="A1489">
            <v>199501</v>
          </cell>
          <cell r="B1489" t="str">
            <v>WAXA                     25 LT</v>
          </cell>
          <cell r="C1489">
            <v>60</v>
          </cell>
          <cell r="D1489">
            <v>0</v>
          </cell>
        </row>
        <row r="1490">
          <cell r="A1490">
            <v>199600</v>
          </cell>
          <cell r="B1490" t="str">
            <v>HOT SHOT                   5LT</v>
          </cell>
          <cell r="C1490">
            <v>60</v>
          </cell>
          <cell r="D1490">
            <v>0</v>
          </cell>
        </row>
        <row r="1491">
          <cell r="A1491">
            <v>204038</v>
          </cell>
          <cell r="B1491" t="str">
            <v>INT PLEDGE LEMON</v>
          </cell>
          <cell r="C1491" t="str">
            <v>WI</v>
          </cell>
          <cell r="D1491">
            <v>0</v>
          </cell>
        </row>
        <row r="1492">
          <cell r="A1492">
            <v>222598</v>
          </cell>
          <cell r="B1492" t="str">
            <v>ALUMINIUM CHIPS</v>
          </cell>
          <cell r="C1492" t="str">
            <v>RA</v>
          </cell>
          <cell r="D1492">
            <v>38031</v>
          </cell>
        </row>
        <row r="1493">
          <cell r="A1493">
            <v>222598</v>
          </cell>
          <cell r="B1493" t="str">
            <v>ALUMINIUM CHIPS</v>
          </cell>
          <cell r="C1493" t="str">
            <v>RA</v>
          </cell>
        </row>
        <row r="1494">
          <cell r="A1494">
            <v>222598</v>
          </cell>
          <cell r="B1494" t="str">
            <v>ALUMINIUM CHIPS</v>
          </cell>
          <cell r="C1494" t="str">
            <v>RA</v>
          </cell>
        </row>
        <row r="1495">
          <cell r="A1495">
            <v>222598</v>
          </cell>
          <cell r="B1495" t="str">
            <v>ALUMINIUM CHIPS</v>
          </cell>
          <cell r="C1495" t="str">
            <v>RA</v>
          </cell>
        </row>
        <row r="1496">
          <cell r="A1496">
            <v>222598</v>
          </cell>
          <cell r="B1496" t="str">
            <v>ALUMINIUM CHIPS</v>
          </cell>
          <cell r="C1496" t="str">
            <v>RA</v>
          </cell>
        </row>
        <row r="1497">
          <cell r="A1497">
            <v>222598</v>
          </cell>
          <cell r="B1497" t="str">
            <v>ALUMINIUM CHIPS</v>
          </cell>
          <cell r="C1497" t="str">
            <v>RA</v>
          </cell>
        </row>
        <row r="1498">
          <cell r="A1498">
            <v>225613</v>
          </cell>
          <cell r="B1498" t="str">
            <v>F13 POLYMER EMULSION 7613</v>
          </cell>
          <cell r="C1498" t="str">
            <v>R8</v>
          </cell>
          <cell r="D1498">
            <v>10</v>
          </cell>
        </row>
        <row r="1499">
          <cell r="A1499">
            <v>225614</v>
          </cell>
          <cell r="B1499" t="str">
            <v>F14 POLYMER EMULSION 7614</v>
          </cell>
          <cell r="C1499" t="str">
            <v>R8</v>
          </cell>
          <cell r="D1499">
            <v>10</v>
          </cell>
        </row>
        <row r="1500">
          <cell r="A1500">
            <v>227138</v>
          </cell>
          <cell r="B1500" t="str">
            <v>AC-54OPE EMULSION 5926</v>
          </cell>
          <cell r="C1500" t="str">
            <v>R8</v>
          </cell>
          <cell r="D1500">
            <v>10</v>
          </cell>
        </row>
        <row r="1501">
          <cell r="A1501">
            <v>227158</v>
          </cell>
          <cell r="B1501" t="str">
            <v>AC316 EMULSION</v>
          </cell>
          <cell r="C1501" t="str">
            <v>R8</v>
          </cell>
          <cell r="D1501">
            <v>38031</v>
          </cell>
        </row>
        <row r="1502">
          <cell r="A1502">
            <v>227158</v>
          </cell>
          <cell r="B1502" t="str">
            <v>AC316 EMULSION</v>
          </cell>
          <cell r="C1502" t="str">
            <v>R8</v>
          </cell>
        </row>
        <row r="1503">
          <cell r="A1503">
            <v>227158</v>
          </cell>
          <cell r="B1503" t="str">
            <v>AC316 EMULSION</v>
          </cell>
          <cell r="C1503" t="str">
            <v>R8</v>
          </cell>
        </row>
        <row r="1504">
          <cell r="A1504">
            <v>227158</v>
          </cell>
          <cell r="B1504" t="str">
            <v>AC316 EMULSION</v>
          </cell>
          <cell r="C1504" t="str">
            <v>R8</v>
          </cell>
        </row>
        <row r="1505">
          <cell r="A1505">
            <v>245125</v>
          </cell>
          <cell r="B1505" t="str">
            <v>CELLOGEN HE 600 / FINE GUM</v>
          </cell>
          <cell r="C1505" t="str">
            <v>RA</v>
          </cell>
          <cell r="D1505">
            <v>0</v>
          </cell>
        </row>
        <row r="1506">
          <cell r="A1506">
            <v>249599</v>
          </cell>
          <cell r="B1506" t="str">
            <v>CAP OFF AERO 202 ORANGE</v>
          </cell>
          <cell r="C1506" t="str">
            <v>P1</v>
          </cell>
          <cell r="D1506">
            <v>38031</v>
          </cell>
        </row>
        <row r="1507">
          <cell r="A1507">
            <v>249600</v>
          </cell>
          <cell r="B1507" t="str">
            <v>CAP OFF AERO 202 GREEN</v>
          </cell>
          <cell r="C1507" t="str">
            <v>P1</v>
          </cell>
          <cell r="D1507">
            <v>38031</v>
          </cell>
        </row>
        <row r="1508">
          <cell r="A1508">
            <v>249608</v>
          </cell>
          <cell r="B1508" t="str">
            <v>CAP OFF AERO 202 ORANGE</v>
          </cell>
          <cell r="C1508" t="str">
            <v>P1</v>
          </cell>
        </row>
        <row r="1509">
          <cell r="A1509">
            <v>249725</v>
          </cell>
          <cell r="B1509" t="str">
            <v>CAP RAID ACTUAT US65mm</v>
          </cell>
          <cell r="C1509" t="str">
            <v>P9</v>
          </cell>
          <cell r="D1509">
            <v>64020</v>
          </cell>
        </row>
        <row r="1510">
          <cell r="A1510">
            <v>250440</v>
          </cell>
          <cell r="B1510" t="str">
            <v>GLADE P/INS CNTRY BL CARTRIDGE</v>
          </cell>
          <cell r="C1510" t="str">
            <v>R9</v>
          </cell>
          <cell r="D1510">
            <v>38031</v>
          </cell>
        </row>
        <row r="1511">
          <cell r="A1511">
            <v>250441</v>
          </cell>
          <cell r="B1511" t="str">
            <v>GLD P/INS EXTRA FRESH CARTRIDG</v>
          </cell>
          <cell r="C1511" t="str">
            <v>R9</v>
          </cell>
          <cell r="D1511">
            <v>38031</v>
          </cell>
        </row>
        <row r="1512">
          <cell r="A1512">
            <v>250445</v>
          </cell>
          <cell r="B1512" t="str">
            <v>INT GLADE P/INS CNTRY BL PRIM</v>
          </cell>
          <cell r="C1512" t="str">
            <v>WI</v>
          </cell>
          <cell r="D1512">
            <v>0</v>
          </cell>
        </row>
        <row r="1513">
          <cell r="A1513">
            <v>250450</v>
          </cell>
          <cell r="B1513" t="str">
            <v>INT GLADE P/INS CNTRY BL REF</v>
          </cell>
          <cell r="C1513" t="str">
            <v>WI</v>
          </cell>
          <cell r="D1513">
            <v>0</v>
          </cell>
        </row>
        <row r="1514">
          <cell r="A1514">
            <v>250702</v>
          </cell>
          <cell r="B1514" t="str">
            <v>CARTRIDGE GLADE P/INS C/W/F</v>
          </cell>
          <cell r="C1514" t="str">
            <v>RC</v>
          </cell>
          <cell r="D1514">
            <v>38031</v>
          </cell>
        </row>
        <row r="1515">
          <cell r="A1515">
            <v>250715</v>
          </cell>
          <cell r="B1515" t="str">
            <v>CARTRIDGE GLADE P/INS VANILLA</v>
          </cell>
          <cell r="C1515" t="str">
            <v>RC</v>
          </cell>
          <cell r="D1515">
            <v>38031</v>
          </cell>
        </row>
        <row r="1516">
          <cell r="A1516">
            <v>250724</v>
          </cell>
          <cell r="B1516" t="str">
            <v>GLADE SACHET CLP/ONS T/MIST RF</v>
          </cell>
          <cell r="C1516" t="str">
            <v>RC</v>
          </cell>
          <cell r="D1516">
            <v>38031</v>
          </cell>
        </row>
        <row r="1517">
          <cell r="A1517">
            <v>252561</v>
          </cell>
          <cell r="B1517" t="str">
            <v>Peanut Oil</v>
          </cell>
          <cell r="C1517" t="str">
            <v>RA</v>
          </cell>
          <cell r="D1517">
            <v>0</v>
          </cell>
        </row>
        <row r="1518">
          <cell r="A1518">
            <v>259179</v>
          </cell>
          <cell r="B1518" t="str">
            <v>GLADE SACHET CLP/ONS C/BREZ RF</v>
          </cell>
          <cell r="C1518" t="str">
            <v>RC</v>
          </cell>
          <cell r="D1518">
            <v>38031</v>
          </cell>
        </row>
        <row r="1519">
          <cell r="A1519">
            <v>259295</v>
          </cell>
          <cell r="B1519" t="str">
            <v>GLADE P/INS F of F   CARTRIDGE</v>
          </cell>
          <cell r="C1519" t="str">
            <v>RC</v>
          </cell>
          <cell r="D1519">
            <v>38031</v>
          </cell>
        </row>
        <row r="1520">
          <cell r="A1520">
            <v>259295</v>
          </cell>
          <cell r="B1520" t="str">
            <v>GLADE P/INS F of F   CARTRIDGE</v>
          </cell>
          <cell r="C1520" t="str">
            <v>R9</v>
          </cell>
        </row>
        <row r="1521">
          <cell r="A1521">
            <v>259295</v>
          </cell>
          <cell r="B1521" t="str">
            <v>GLADE P/INS F of F   CARTRIDG</v>
          </cell>
          <cell r="C1521" t="str">
            <v>R9</v>
          </cell>
        </row>
        <row r="1522">
          <cell r="A1522">
            <v>259300</v>
          </cell>
          <cell r="B1522" t="str">
            <v>INT GLADE P/INS F of F   PRIM</v>
          </cell>
          <cell r="C1522" t="str">
            <v>WI</v>
          </cell>
          <cell r="D1522">
            <v>0</v>
          </cell>
        </row>
        <row r="1523">
          <cell r="A1523">
            <v>259301</v>
          </cell>
          <cell r="B1523" t="str">
            <v>INT GLADE P/INS FofF Promo PRI</v>
          </cell>
          <cell r="C1523" t="str">
            <v>WI</v>
          </cell>
          <cell r="D1523">
            <v>0</v>
          </cell>
        </row>
        <row r="1524">
          <cell r="A1524">
            <v>259303</v>
          </cell>
          <cell r="B1524" t="str">
            <v>GLD P/INS TOUGH ODOUR CARTRIDG</v>
          </cell>
          <cell r="C1524" t="str">
            <v>R9</v>
          </cell>
          <cell r="D1524">
            <v>0</v>
          </cell>
        </row>
        <row r="1525">
          <cell r="A1525">
            <v>259305</v>
          </cell>
          <cell r="B1525" t="str">
            <v>INT GLADE P/INS F of F   REF</v>
          </cell>
          <cell r="C1525" t="str">
            <v>WI</v>
          </cell>
          <cell r="D1525">
            <v>0</v>
          </cell>
        </row>
        <row r="1526">
          <cell r="A1526">
            <v>259310</v>
          </cell>
          <cell r="B1526" t="str">
            <v>INT GLADE P/INS TROP BR  PRIM</v>
          </cell>
          <cell r="C1526" t="str">
            <v>WI</v>
          </cell>
          <cell r="D1526">
            <v>0</v>
          </cell>
        </row>
        <row r="1527">
          <cell r="A1527">
            <v>259311</v>
          </cell>
          <cell r="B1527" t="str">
            <v>INT GLADE P/INS T/Breze Pro PR</v>
          </cell>
          <cell r="C1527" t="str">
            <v>WI</v>
          </cell>
          <cell r="D1527">
            <v>0</v>
          </cell>
        </row>
        <row r="1528">
          <cell r="A1528">
            <v>259315</v>
          </cell>
          <cell r="B1528" t="str">
            <v>INT GLADE P/INS TROP BR  REF</v>
          </cell>
          <cell r="C1528" t="str">
            <v>WI</v>
          </cell>
          <cell r="D1528">
            <v>0</v>
          </cell>
        </row>
        <row r="1529">
          <cell r="A1529">
            <v>259320</v>
          </cell>
          <cell r="B1529" t="str">
            <v>INT GLADE P/INS XTRA FRESH REF</v>
          </cell>
          <cell r="C1529" t="str">
            <v>WI</v>
          </cell>
          <cell r="D1529">
            <v>0</v>
          </cell>
        </row>
        <row r="1530">
          <cell r="A1530">
            <v>259724</v>
          </cell>
          <cell r="B1530" t="str">
            <v>GLADE SACHET CLP/ONS T/MIST RF</v>
          </cell>
          <cell r="C1530" t="str">
            <v>RC</v>
          </cell>
          <cell r="D1530">
            <v>0</v>
          </cell>
        </row>
        <row r="1531">
          <cell r="A1531">
            <v>259727</v>
          </cell>
          <cell r="B1531" t="str">
            <v>CARTRIDGE GLADE P/INS PEACH</v>
          </cell>
          <cell r="C1531" t="str">
            <v>RC</v>
          </cell>
          <cell r="D1531">
            <v>38031</v>
          </cell>
        </row>
        <row r="1532">
          <cell r="A1532">
            <v>259771</v>
          </cell>
          <cell r="B1532" t="str">
            <v>CARTRIDGE GLADE P/INS LAVENDER</v>
          </cell>
          <cell r="C1532" t="str">
            <v>RC</v>
          </cell>
          <cell r="D1532">
            <v>38031</v>
          </cell>
        </row>
        <row r="1533">
          <cell r="A1533">
            <v>259771</v>
          </cell>
          <cell r="B1533" t="str">
            <v>CARTRIDGE GLADE P/INS LAVENDER</v>
          </cell>
          <cell r="C1533" t="str">
            <v>R9</v>
          </cell>
        </row>
        <row r="1534">
          <cell r="A1534">
            <v>259771</v>
          </cell>
          <cell r="B1534" t="str">
            <v>CARTRIDGE GLADE P/INS LAVENDE</v>
          </cell>
          <cell r="C1534" t="str">
            <v>R9</v>
          </cell>
        </row>
        <row r="1535">
          <cell r="A1535">
            <v>269028</v>
          </cell>
          <cell r="B1535" t="str">
            <v>CAP PLEDGE P/P MAROON NZ  52mm</v>
          </cell>
          <cell r="C1535" t="str">
            <v>P1</v>
          </cell>
          <cell r="D1535">
            <v>38031</v>
          </cell>
        </row>
        <row r="1536">
          <cell r="A1536">
            <v>269030</v>
          </cell>
          <cell r="B1536" t="str">
            <v>CAP PLEDGE LEMON YELLOW NZ52mm</v>
          </cell>
          <cell r="C1536" t="str">
            <v>P1</v>
          </cell>
          <cell r="D1536">
            <v>38031</v>
          </cell>
        </row>
        <row r="1537">
          <cell r="A1537">
            <v>269032</v>
          </cell>
          <cell r="B1537" t="str">
            <v>CAP PLEDGE P/P MAROON NZ  57mm</v>
          </cell>
          <cell r="C1537" t="str">
            <v>P9</v>
          </cell>
          <cell r="D1537">
            <v>38031</v>
          </cell>
        </row>
        <row r="1538">
          <cell r="A1538">
            <v>269032</v>
          </cell>
          <cell r="B1538" t="str">
            <v>CAP PLEDGE P/P MAROON NZ  57mm</v>
          </cell>
          <cell r="C1538" t="str">
            <v>P9</v>
          </cell>
        </row>
        <row r="1539">
          <cell r="A1539">
            <v>269034</v>
          </cell>
          <cell r="B1539" t="str">
            <v>CAP PLEDGE LEMON YELLOW NZ57mm</v>
          </cell>
          <cell r="C1539" t="str">
            <v>P1</v>
          </cell>
          <cell r="D1539">
            <v>38031</v>
          </cell>
        </row>
        <row r="1540">
          <cell r="A1540">
            <v>269122</v>
          </cell>
          <cell r="B1540" t="str">
            <v>CAP PLEDGE C/WOOD BROWN NZ57mm</v>
          </cell>
          <cell r="C1540" t="str">
            <v>P1</v>
          </cell>
          <cell r="D1540">
            <v>38031</v>
          </cell>
        </row>
        <row r="1541">
          <cell r="A1541">
            <v>269201</v>
          </cell>
          <cell r="B1541" t="str">
            <v>CAP PLEDGE C/FRSH BEIGE NZ52mm</v>
          </cell>
          <cell r="C1541" t="str">
            <v>P1</v>
          </cell>
          <cell r="D1541">
            <v>38031</v>
          </cell>
        </row>
        <row r="1542">
          <cell r="A1542">
            <v>269202</v>
          </cell>
          <cell r="B1542" t="str">
            <v>CAP 52mm C/DUST BLUE    NZ52mm</v>
          </cell>
          <cell r="C1542" t="str">
            <v>P9</v>
          </cell>
          <cell r="D1542">
            <v>38031</v>
          </cell>
        </row>
        <row r="1543">
          <cell r="A1543">
            <v>269203</v>
          </cell>
          <cell r="B1543" t="str">
            <v>CAP 57mm C/DUST BLUE    NZ57mm</v>
          </cell>
          <cell r="C1543" t="str">
            <v>P9</v>
          </cell>
          <cell r="D1543">
            <v>38031</v>
          </cell>
        </row>
        <row r="1544">
          <cell r="A1544">
            <v>269273</v>
          </cell>
          <cell r="B1544" t="str">
            <v>GLADE SHEATH(VENT)0.25" exp.</v>
          </cell>
          <cell r="C1544" t="str">
            <v>PE</v>
          </cell>
          <cell r="D1544">
            <v>28506</v>
          </cell>
        </row>
        <row r="1545">
          <cell r="A1545">
            <v>269307</v>
          </cell>
          <cell r="B1545" t="str">
            <v>GLADE PHOENIX CLEAR CAP</v>
          </cell>
          <cell r="C1545" t="str">
            <v>PE</v>
          </cell>
          <cell r="D1545">
            <v>28506</v>
          </cell>
        </row>
        <row r="1546">
          <cell r="A1546">
            <v>325350</v>
          </cell>
          <cell r="B1546" t="str">
            <v>C50 POLYMER EMULSION</v>
          </cell>
          <cell r="C1546" t="str">
            <v>R8</v>
          </cell>
          <cell r="D1546">
            <v>38031</v>
          </cell>
        </row>
        <row r="1547">
          <cell r="A1547">
            <v>325350</v>
          </cell>
          <cell r="B1547" t="str">
            <v>C50 POLYMER EMULSION</v>
          </cell>
          <cell r="C1547" t="str">
            <v>R8</v>
          </cell>
        </row>
        <row r="1548">
          <cell r="A1548">
            <v>325350</v>
          </cell>
          <cell r="B1548" t="str">
            <v>C50 POLYMER EMULSION</v>
          </cell>
          <cell r="C1548" t="str">
            <v>R8</v>
          </cell>
        </row>
        <row r="1549">
          <cell r="A1549">
            <v>325350</v>
          </cell>
          <cell r="B1549" t="str">
            <v>C50 POLYMER EMULSION</v>
          </cell>
          <cell r="C1549" t="str">
            <v>R8</v>
          </cell>
        </row>
        <row r="1550">
          <cell r="A1550">
            <v>325365</v>
          </cell>
          <cell r="B1550" t="str">
            <v>C93(C65)POLYMER EMULSION 69050</v>
          </cell>
          <cell r="C1550" t="str">
            <v>R8</v>
          </cell>
          <cell r="D1550">
            <v>10</v>
          </cell>
        </row>
        <row r="1551">
          <cell r="A1551">
            <v>325365</v>
          </cell>
          <cell r="B1551" t="str">
            <v>C93(C65)POLYMER EMULSION 69050</v>
          </cell>
          <cell r="C1551" t="str">
            <v>R9</v>
          </cell>
        </row>
        <row r="1552">
          <cell r="A1552">
            <v>325365</v>
          </cell>
          <cell r="B1552" t="str">
            <v>C93(C65)POLYMER EMULSION 6905</v>
          </cell>
          <cell r="C1552" t="str">
            <v>R9</v>
          </cell>
        </row>
        <row r="1553">
          <cell r="A1553">
            <v>325375</v>
          </cell>
          <cell r="B1553" t="str">
            <v>C75 POLYMER EMULSION 59350</v>
          </cell>
          <cell r="C1553" t="str">
            <v>R8</v>
          </cell>
          <cell r="D1553">
            <v>10</v>
          </cell>
        </row>
        <row r="1554">
          <cell r="A1554">
            <v>325388</v>
          </cell>
          <cell r="B1554" t="str">
            <v>C88 POLYMER EMULSION</v>
          </cell>
          <cell r="C1554" t="str">
            <v>R8</v>
          </cell>
          <cell r="D1554">
            <v>10</v>
          </cell>
        </row>
        <row r="1555">
          <cell r="A1555">
            <v>325396</v>
          </cell>
          <cell r="B1555" t="str">
            <v>C96 POLYMER EMULSION</v>
          </cell>
          <cell r="C1555" t="str">
            <v>R8</v>
          </cell>
          <cell r="D1555">
            <v>10</v>
          </cell>
        </row>
        <row r="1556">
          <cell r="A1556">
            <v>325398</v>
          </cell>
          <cell r="B1556" t="str">
            <v>C98 POLYMER EMULSION</v>
          </cell>
          <cell r="C1556" t="str">
            <v>R8</v>
          </cell>
          <cell r="D1556">
            <v>10</v>
          </cell>
        </row>
        <row r="1557">
          <cell r="A1557">
            <v>325612</v>
          </cell>
          <cell r="B1557" t="str">
            <v>F12 POLYMER</v>
          </cell>
          <cell r="C1557" t="str">
            <v>R8</v>
          </cell>
          <cell r="D1557">
            <v>10</v>
          </cell>
        </row>
        <row r="1558">
          <cell r="A1558">
            <v>325616</v>
          </cell>
          <cell r="B1558" t="str">
            <v>F16 POLYMER</v>
          </cell>
          <cell r="C1558" t="str">
            <v>R8</v>
          </cell>
          <cell r="D1558">
            <v>10</v>
          </cell>
        </row>
        <row r="1559">
          <cell r="A1559">
            <v>330046</v>
          </cell>
          <cell r="B1559" t="str">
            <v>PERFUME A-920682-6 NAARDEN</v>
          </cell>
          <cell r="C1559" t="str">
            <v>R9</v>
          </cell>
          <cell r="D1559">
            <v>49915</v>
          </cell>
        </row>
        <row r="1560">
          <cell r="A1560">
            <v>330059</v>
          </cell>
          <cell r="B1560" t="str">
            <v>PERFUME IFF 1103-AF</v>
          </cell>
          <cell r="C1560" t="str">
            <v>R0</v>
          </cell>
          <cell r="D1560">
            <v>32941</v>
          </cell>
        </row>
        <row r="1561">
          <cell r="A1561">
            <v>330069</v>
          </cell>
          <cell r="B1561" t="str">
            <v>PERFUME K-2778</v>
          </cell>
          <cell r="C1561" t="str">
            <v>R9</v>
          </cell>
          <cell r="D1561">
            <v>43310</v>
          </cell>
        </row>
        <row r="1562">
          <cell r="A1562">
            <v>330080</v>
          </cell>
          <cell r="B1562" t="str">
            <v>PERFUME ROSE PA 59459 GIV-RRE</v>
          </cell>
          <cell r="C1562" t="str">
            <v>R0</v>
          </cell>
          <cell r="D1562">
            <v>24655</v>
          </cell>
        </row>
        <row r="1563">
          <cell r="A1563">
            <v>330108</v>
          </cell>
          <cell r="B1563" t="str">
            <v>PERFUME 112.330 FIRMENICH</v>
          </cell>
          <cell r="C1563" t="str">
            <v>R9</v>
          </cell>
          <cell r="D1563">
            <v>20300</v>
          </cell>
        </row>
        <row r="1564">
          <cell r="A1564">
            <v>330109</v>
          </cell>
          <cell r="B1564" t="str">
            <v>PERFUME 10913 TAKASAGO</v>
          </cell>
          <cell r="C1564" t="str">
            <v>R9</v>
          </cell>
          <cell r="D1564">
            <v>6915</v>
          </cell>
        </row>
        <row r="1565">
          <cell r="A1565">
            <v>330116</v>
          </cell>
          <cell r="B1565" t="str">
            <v>PERFUME LEMON PA 68603 GIV-RRE</v>
          </cell>
          <cell r="C1565" t="str">
            <v>R0</v>
          </cell>
          <cell r="D1565">
            <v>24655</v>
          </cell>
        </row>
        <row r="1566">
          <cell r="A1566">
            <v>330116</v>
          </cell>
          <cell r="B1566" t="str">
            <v>PERFUME LEMON PA 68603 GIV-RRE</v>
          </cell>
          <cell r="C1566" t="str">
            <v>R9</v>
          </cell>
        </row>
        <row r="1567">
          <cell r="A1567">
            <v>330116</v>
          </cell>
          <cell r="B1567" t="str">
            <v>PERFUME LEMON PA 68603 GIV-RR</v>
          </cell>
          <cell r="C1567" t="str">
            <v>R9</v>
          </cell>
        </row>
        <row r="1568">
          <cell r="A1568">
            <v>330123</v>
          </cell>
          <cell r="B1568" t="str">
            <v>PERFUME DL24873 DELAIRE</v>
          </cell>
          <cell r="C1568" t="str">
            <v>R9</v>
          </cell>
          <cell r="D1568">
            <v>6915</v>
          </cell>
        </row>
        <row r="1569">
          <cell r="A1569">
            <v>330128</v>
          </cell>
          <cell r="B1569" t="str">
            <v>PERFUME BBA 30-5798 LEM FRESH</v>
          </cell>
          <cell r="C1569" t="str">
            <v>R0</v>
          </cell>
          <cell r="D1569">
            <v>7306</v>
          </cell>
        </row>
        <row r="1570">
          <cell r="A1570">
            <v>330144</v>
          </cell>
          <cell r="B1570" t="str">
            <v>PERFUME GALICE 431 280</v>
          </cell>
          <cell r="C1570" t="str">
            <v>R9</v>
          </cell>
          <cell r="D1570">
            <v>20300</v>
          </cell>
        </row>
        <row r="1571">
          <cell r="A1571">
            <v>330163</v>
          </cell>
          <cell r="B1571" t="str">
            <v>PERF Q4049,A726-686</v>
          </cell>
          <cell r="C1571" t="str">
            <v>R0</v>
          </cell>
          <cell r="D1571">
            <v>61502</v>
          </cell>
        </row>
        <row r="1572">
          <cell r="A1572">
            <v>330163</v>
          </cell>
          <cell r="B1572" t="str">
            <v>PERF Q4049,A726-686</v>
          </cell>
          <cell r="C1572" t="str">
            <v>R0</v>
          </cell>
        </row>
        <row r="1573">
          <cell r="A1573">
            <v>330163</v>
          </cell>
          <cell r="B1573" t="str">
            <v>PERF Q4049,A726-686</v>
          </cell>
          <cell r="C1573" t="str">
            <v>R0</v>
          </cell>
        </row>
        <row r="1574">
          <cell r="A1574">
            <v>330163</v>
          </cell>
          <cell r="B1574" t="str">
            <v>PERF Q4049,A726-686</v>
          </cell>
          <cell r="C1574" t="str">
            <v>R0</v>
          </cell>
        </row>
        <row r="1575">
          <cell r="A1575">
            <v>330169</v>
          </cell>
          <cell r="B1575" t="str">
            <v>PERF Z405R (ROURE)</v>
          </cell>
          <cell r="C1575" t="str">
            <v>R9</v>
          </cell>
          <cell r="D1575">
            <v>24655</v>
          </cell>
        </row>
        <row r="1576">
          <cell r="A1576">
            <v>330189</v>
          </cell>
          <cell r="B1576" t="str">
            <v>PERFUME 1115HS</v>
          </cell>
          <cell r="C1576" t="str">
            <v>R9</v>
          </cell>
          <cell r="D1576">
            <v>32941</v>
          </cell>
        </row>
        <row r="1577">
          <cell r="A1577">
            <v>330200</v>
          </cell>
          <cell r="B1577" t="str">
            <v>PERFUME Z4149</v>
          </cell>
          <cell r="C1577" t="str">
            <v>R0</v>
          </cell>
          <cell r="D1577">
            <v>24655</v>
          </cell>
        </row>
        <row r="1578">
          <cell r="A1578">
            <v>330203</v>
          </cell>
          <cell r="B1578" t="str">
            <v>PERFUME DL27498</v>
          </cell>
          <cell r="C1578" t="str">
            <v>R9</v>
          </cell>
          <cell r="D1578">
            <v>6915</v>
          </cell>
        </row>
        <row r="1579">
          <cell r="A1579">
            <v>330220</v>
          </cell>
          <cell r="B1579" t="str">
            <v>PERF Peach TAA 32067</v>
          </cell>
          <cell r="C1579" t="str">
            <v>R0</v>
          </cell>
          <cell r="D1579">
            <v>24655</v>
          </cell>
        </row>
        <row r="1580">
          <cell r="A1580">
            <v>330220</v>
          </cell>
          <cell r="B1580" t="str">
            <v>PERF Peach TAA 32067</v>
          </cell>
          <cell r="C1580" t="str">
            <v>R9</v>
          </cell>
        </row>
        <row r="1581">
          <cell r="A1581">
            <v>330220</v>
          </cell>
          <cell r="B1581" t="str">
            <v>PERF Peach TAA 32067</v>
          </cell>
          <cell r="C1581" t="str">
            <v>R9</v>
          </cell>
        </row>
        <row r="1582">
          <cell r="A1582">
            <v>330222</v>
          </cell>
          <cell r="B1582" t="str">
            <v>PERFUME IFF 2648 HS</v>
          </cell>
          <cell r="C1582" t="str">
            <v>R0</v>
          </cell>
          <cell r="D1582">
            <v>32941</v>
          </cell>
        </row>
        <row r="1583">
          <cell r="A1583">
            <v>330222</v>
          </cell>
          <cell r="B1583" t="str">
            <v>PERFUME IFF 2648 HS</v>
          </cell>
          <cell r="C1583" t="str">
            <v>R9</v>
          </cell>
        </row>
        <row r="1584">
          <cell r="A1584">
            <v>330222</v>
          </cell>
          <cell r="B1584" t="str">
            <v>PERFUME IFF 2648 HS</v>
          </cell>
          <cell r="C1584" t="str">
            <v>R9</v>
          </cell>
        </row>
        <row r="1585">
          <cell r="A1585">
            <v>330240</v>
          </cell>
          <cell r="B1585" t="str">
            <v>PERFUME PA34661</v>
          </cell>
          <cell r="C1585" t="str">
            <v>R0</v>
          </cell>
          <cell r="D1585">
            <v>24655</v>
          </cell>
        </row>
        <row r="1586">
          <cell r="A1586">
            <v>330240</v>
          </cell>
          <cell r="B1586" t="str">
            <v>PERFUME PA34661</v>
          </cell>
          <cell r="C1586" t="str">
            <v>R9</v>
          </cell>
        </row>
        <row r="1587">
          <cell r="A1587">
            <v>330240</v>
          </cell>
          <cell r="B1587" t="str">
            <v>PERFUME PA34661</v>
          </cell>
          <cell r="C1587" t="str">
            <v>R9</v>
          </cell>
        </row>
        <row r="1588">
          <cell r="A1588">
            <v>330242</v>
          </cell>
          <cell r="B1588" t="str">
            <v>PERF QUEST A923-455 HERBAL CFW</v>
          </cell>
          <cell r="C1588" t="str">
            <v>R0</v>
          </cell>
          <cell r="D1588">
            <v>61502</v>
          </cell>
        </row>
        <row r="1589">
          <cell r="A1589">
            <v>330243</v>
          </cell>
          <cell r="B1589" t="str">
            <v>PERFUME Q 7940-A (Brigade)</v>
          </cell>
          <cell r="C1589" t="str">
            <v>R0</v>
          </cell>
          <cell r="D1589">
            <v>61502</v>
          </cell>
        </row>
        <row r="1590">
          <cell r="A1590">
            <v>330243</v>
          </cell>
          <cell r="B1590" t="str">
            <v>PERFUME Q 7940-A (Brigade)</v>
          </cell>
          <cell r="C1590" t="str">
            <v>R0</v>
          </cell>
        </row>
        <row r="1591">
          <cell r="A1591">
            <v>330243</v>
          </cell>
          <cell r="B1591" t="str">
            <v>PERFUME Q 7940-A (Brigade)</v>
          </cell>
          <cell r="C1591" t="str">
            <v>R0</v>
          </cell>
        </row>
        <row r="1592">
          <cell r="A1592">
            <v>330243</v>
          </cell>
          <cell r="B1592" t="str">
            <v>PERFUME Q 7940-A (Brigade)</v>
          </cell>
          <cell r="C1592" t="str">
            <v>R0</v>
          </cell>
        </row>
        <row r="1593">
          <cell r="A1593">
            <v>330259</v>
          </cell>
          <cell r="B1593" t="str">
            <v>PERFUME 6042-HT</v>
          </cell>
          <cell r="C1593" t="str">
            <v>R9</v>
          </cell>
          <cell r="D1593">
            <v>32941</v>
          </cell>
        </row>
        <row r="1594">
          <cell r="A1594">
            <v>330265</v>
          </cell>
          <cell r="B1594" t="str">
            <v>PERFUME Z4031</v>
          </cell>
          <cell r="C1594" t="str">
            <v>R0</v>
          </cell>
          <cell r="D1594">
            <v>24655</v>
          </cell>
        </row>
        <row r="1595">
          <cell r="A1595">
            <v>330265</v>
          </cell>
          <cell r="B1595" t="str">
            <v>PERFUME Z4031</v>
          </cell>
          <cell r="C1595" t="str">
            <v>R0</v>
          </cell>
        </row>
        <row r="1596">
          <cell r="A1596">
            <v>330265</v>
          </cell>
          <cell r="B1596" t="str">
            <v>PERFUME Z4031</v>
          </cell>
          <cell r="C1596" t="str">
            <v>R0</v>
          </cell>
        </row>
        <row r="1597">
          <cell r="A1597">
            <v>330268</v>
          </cell>
          <cell r="B1597" t="str">
            <v>PERFUME PA 72663</v>
          </cell>
          <cell r="C1597" t="str">
            <v>R9</v>
          </cell>
          <cell r="D1597">
            <v>24655</v>
          </cell>
        </row>
        <row r="1598">
          <cell r="A1598">
            <v>330298</v>
          </cell>
          <cell r="B1598" t="str">
            <v>PERFUME BBA 940552/306632 LEM</v>
          </cell>
          <cell r="C1598" t="str">
            <v>R0</v>
          </cell>
          <cell r="D1598">
            <v>7306</v>
          </cell>
        </row>
        <row r="1599">
          <cell r="A1599">
            <v>330317</v>
          </cell>
          <cell r="B1599" t="str">
            <v>PERFUME 1168-HW</v>
          </cell>
          <cell r="C1599" t="str">
            <v>R9</v>
          </cell>
          <cell r="D1599">
            <v>32941</v>
          </cell>
        </row>
        <row r="1600">
          <cell r="A1600">
            <v>330331</v>
          </cell>
          <cell r="B1600" t="str">
            <v>PERFUME IFF 4025-HT</v>
          </cell>
          <cell r="C1600" t="str">
            <v>R0</v>
          </cell>
          <cell r="D1600">
            <v>0</v>
          </cell>
        </row>
        <row r="1601">
          <cell r="A1601">
            <v>330344</v>
          </cell>
          <cell r="B1601" t="str">
            <v>PERFUME A62546C/745066R</v>
          </cell>
          <cell r="C1601" t="str">
            <v>R0</v>
          </cell>
          <cell r="D1601">
            <v>27050</v>
          </cell>
        </row>
        <row r="1602">
          <cell r="A1602">
            <v>330344</v>
          </cell>
          <cell r="B1602" t="str">
            <v>PERFUME A62546C/745066R</v>
          </cell>
          <cell r="C1602" t="str">
            <v>R0</v>
          </cell>
        </row>
        <row r="1603">
          <cell r="A1603">
            <v>330344</v>
          </cell>
          <cell r="B1603" t="str">
            <v>PERFUME A62546C/745066R</v>
          </cell>
          <cell r="C1603" t="str">
            <v>R0</v>
          </cell>
        </row>
        <row r="1604">
          <cell r="A1604">
            <v>330344</v>
          </cell>
          <cell r="B1604" t="str">
            <v>PERFUME A62546C/745066R</v>
          </cell>
          <cell r="C1604" t="str">
            <v>R0</v>
          </cell>
        </row>
        <row r="1605">
          <cell r="A1605">
            <v>330378</v>
          </cell>
          <cell r="B1605" t="str">
            <v>PERF 431.721/F NINA FIRMENICH</v>
          </cell>
          <cell r="C1605" t="str">
            <v>R0</v>
          </cell>
          <cell r="D1605">
            <v>20300</v>
          </cell>
        </row>
        <row r="1606">
          <cell r="A1606">
            <v>330378</v>
          </cell>
          <cell r="B1606" t="str">
            <v>PERF 431.721/F NINA FIRMENICH</v>
          </cell>
          <cell r="C1606" t="str">
            <v>R0</v>
          </cell>
        </row>
        <row r="1607">
          <cell r="A1607">
            <v>330378</v>
          </cell>
          <cell r="B1607" t="str">
            <v>PERF 431.721/F NINA FIRMENICH</v>
          </cell>
          <cell r="C1607" t="str">
            <v>R0</v>
          </cell>
        </row>
        <row r="1608">
          <cell r="A1608">
            <v>330378</v>
          </cell>
          <cell r="B1608" t="str">
            <v>PERF 431.721/F NINA FIRMENICH</v>
          </cell>
          <cell r="C1608" t="str">
            <v>R0</v>
          </cell>
        </row>
        <row r="1609">
          <cell r="A1609">
            <v>330455</v>
          </cell>
          <cell r="B1609" t="str">
            <v>PERF Q-15294</v>
          </cell>
          <cell r="C1609" t="str">
            <v>R0</v>
          </cell>
        </row>
        <row r="1610">
          <cell r="A1610">
            <v>330489</v>
          </cell>
          <cell r="B1610" t="str">
            <v>PERFUME RJ-3057/1, TAKASAGO</v>
          </cell>
          <cell r="C1610" t="str">
            <v>R0</v>
          </cell>
          <cell r="D1610">
            <v>6915</v>
          </cell>
        </row>
        <row r="1611">
          <cell r="A1611">
            <v>330489</v>
          </cell>
          <cell r="B1611" t="str">
            <v>PERFUME RJ-3057/1, TAKASAGO</v>
          </cell>
          <cell r="C1611" t="str">
            <v>R0</v>
          </cell>
        </row>
        <row r="1612">
          <cell r="A1612">
            <v>330489</v>
          </cell>
          <cell r="B1612" t="str">
            <v>PERFUME RJ-3057/1, TAKASAGO</v>
          </cell>
          <cell r="C1612" t="str">
            <v>R0</v>
          </cell>
        </row>
        <row r="1613">
          <cell r="A1613">
            <v>330489</v>
          </cell>
          <cell r="B1613" t="str">
            <v>PERFUME RJ-3057/1, TAKASAGO</v>
          </cell>
          <cell r="C1613" t="str">
            <v>R0</v>
          </cell>
        </row>
        <row r="1614">
          <cell r="A1614">
            <v>330508</v>
          </cell>
          <cell r="B1614" t="str">
            <v>PERF 2242-HBA REGULAR FIBER</v>
          </cell>
          <cell r="C1614" t="str">
            <v>R0</v>
          </cell>
          <cell r="D1614">
            <v>32941</v>
          </cell>
        </row>
        <row r="1615">
          <cell r="A1615">
            <v>330508</v>
          </cell>
          <cell r="B1615" t="str">
            <v>PERF 2242-HBA REGULAR FIBER</v>
          </cell>
          <cell r="C1615" t="str">
            <v>R9</v>
          </cell>
        </row>
        <row r="1616">
          <cell r="A1616">
            <v>330508</v>
          </cell>
          <cell r="B1616" t="str">
            <v>PERF 2242-HBA REGULAR FIBER</v>
          </cell>
          <cell r="C1616" t="str">
            <v>R9</v>
          </cell>
        </row>
        <row r="1617">
          <cell r="A1617">
            <v>330509</v>
          </cell>
          <cell r="B1617" t="str">
            <v>PERF 2243-HBA EXTRA STR FIBER</v>
          </cell>
          <cell r="C1617" t="str">
            <v>R0</v>
          </cell>
          <cell r="D1617">
            <v>32941</v>
          </cell>
        </row>
        <row r="1618">
          <cell r="A1618">
            <v>330509</v>
          </cell>
          <cell r="B1618" t="str">
            <v>PERF 2243-HBA EXTRA STR FIBER</v>
          </cell>
          <cell r="C1618" t="str">
            <v>R0</v>
          </cell>
        </row>
        <row r="1619">
          <cell r="A1619">
            <v>330509</v>
          </cell>
          <cell r="B1619" t="str">
            <v>PERF 2243-HBA EXTRA STR FIBER</v>
          </cell>
          <cell r="C1619" t="str">
            <v>R0</v>
          </cell>
        </row>
        <row r="1620">
          <cell r="A1620">
            <v>330509</v>
          </cell>
          <cell r="B1620" t="str">
            <v>PERF 2243-HBA EXTRA STR FIBER</v>
          </cell>
          <cell r="C1620" t="str">
            <v>R0</v>
          </cell>
        </row>
        <row r="1621">
          <cell r="A1621">
            <v>331004</v>
          </cell>
          <cell r="B1621" t="str">
            <v>DYE OIL RED TAX/FAT RED BB</v>
          </cell>
          <cell r="C1621" t="str">
            <v>R2</v>
          </cell>
          <cell r="D1621">
            <v>29182</v>
          </cell>
        </row>
        <row r="1622">
          <cell r="A1622">
            <v>331100</v>
          </cell>
          <cell r="B1622" t="str">
            <v>DYE CARMOISINE RED CI 14720</v>
          </cell>
          <cell r="C1622" t="str">
            <v>R2</v>
          </cell>
          <cell r="D1622">
            <v>27452</v>
          </cell>
        </row>
        <row r="1623">
          <cell r="A1623">
            <v>331115</v>
          </cell>
          <cell r="B1623" t="str">
            <v>DYE RHODAMINE RED B 500</v>
          </cell>
          <cell r="C1623" t="str">
            <v>R2</v>
          </cell>
          <cell r="D1623">
            <v>6915</v>
          </cell>
        </row>
        <row r="1624">
          <cell r="A1624">
            <v>331115</v>
          </cell>
          <cell r="B1624" t="str">
            <v>DYE RHODAMINE RED B 500</v>
          </cell>
          <cell r="C1624" t="str">
            <v>R2</v>
          </cell>
        </row>
        <row r="1625">
          <cell r="A1625">
            <v>331115</v>
          </cell>
          <cell r="B1625" t="str">
            <v>DYE RHODAMINE RED B 500</v>
          </cell>
          <cell r="C1625" t="str">
            <v>R2</v>
          </cell>
        </row>
        <row r="1626">
          <cell r="A1626">
            <v>331120</v>
          </cell>
          <cell r="B1626" t="str">
            <v>DYE ORANGE C880 CI 19140 16255</v>
          </cell>
          <cell r="C1626" t="str">
            <v>R9</v>
          </cell>
          <cell r="D1626">
            <v>0</v>
          </cell>
        </row>
        <row r="1627">
          <cell r="A1627">
            <v>331123</v>
          </cell>
          <cell r="B1627" t="str">
            <v>PURICOLOR YELLOW AYE 23</v>
          </cell>
          <cell r="C1627" t="str">
            <v>R2</v>
          </cell>
          <cell r="D1627">
            <v>8548</v>
          </cell>
        </row>
        <row r="1628">
          <cell r="A1628">
            <v>331123</v>
          </cell>
          <cell r="B1628" t="str">
            <v>PURICOLOR YELLOW AYE 23</v>
          </cell>
          <cell r="C1628" t="str">
            <v>R2</v>
          </cell>
        </row>
        <row r="1629">
          <cell r="A1629">
            <v>331123</v>
          </cell>
          <cell r="B1629" t="str">
            <v>PURICOLOR YELLOW AYE 23</v>
          </cell>
          <cell r="C1629" t="str">
            <v>R2</v>
          </cell>
        </row>
        <row r="1630">
          <cell r="A1630">
            <v>331123</v>
          </cell>
          <cell r="B1630" t="str">
            <v>PURICOLOR YELLOW AYE 23</v>
          </cell>
          <cell r="C1630" t="str">
            <v>R2</v>
          </cell>
        </row>
        <row r="1631">
          <cell r="A1631">
            <v>331125</v>
          </cell>
          <cell r="B1631" t="str">
            <v>DYE CI ACID YELLOW 34</v>
          </cell>
          <cell r="C1631" t="str">
            <v>R2</v>
          </cell>
          <cell r="D1631">
            <v>0</v>
          </cell>
        </row>
        <row r="1632">
          <cell r="A1632">
            <v>331127</v>
          </cell>
          <cell r="B1632" t="str">
            <v>DYE AURAMINE SP YELLOW</v>
          </cell>
          <cell r="C1632" t="str">
            <v>R9</v>
          </cell>
          <cell r="D1632">
            <v>31269</v>
          </cell>
        </row>
        <row r="1633">
          <cell r="A1633">
            <v>331160</v>
          </cell>
          <cell r="B1633" t="str">
            <v>DYE CI ACID GREEN  25</v>
          </cell>
          <cell r="C1633" t="str">
            <v>R9</v>
          </cell>
          <cell r="D1633">
            <v>28982</v>
          </cell>
        </row>
        <row r="1634">
          <cell r="A1634">
            <v>331161</v>
          </cell>
          <cell r="B1634" t="str">
            <v>IRAGON GREEN AG1</v>
          </cell>
          <cell r="C1634" t="str">
            <v>R2</v>
          </cell>
          <cell r="D1634">
            <v>8548</v>
          </cell>
        </row>
        <row r="1635">
          <cell r="A1635">
            <v>331161</v>
          </cell>
          <cell r="B1635" t="str">
            <v>IRAGON GREEN AG1</v>
          </cell>
          <cell r="C1635" t="str">
            <v>R2</v>
          </cell>
        </row>
        <row r="1636">
          <cell r="A1636">
            <v>331161</v>
          </cell>
          <cell r="B1636" t="str">
            <v>IRAGON GREEN AG1</v>
          </cell>
          <cell r="C1636" t="str">
            <v>R2</v>
          </cell>
        </row>
        <row r="1637">
          <cell r="A1637">
            <v>331161</v>
          </cell>
          <cell r="B1637" t="str">
            <v>IRAGON GREEN AG1</v>
          </cell>
          <cell r="C1637" t="str">
            <v>R2</v>
          </cell>
        </row>
        <row r="1638">
          <cell r="A1638">
            <v>331190</v>
          </cell>
          <cell r="B1638" t="str">
            <v>IRAGON BLUE ABL80</v>
          </cell>
          <cell r="C1638" t="str">
            <v>R2</v>
          </cell>
          <cell r="D1638">
            <v>8548</v>
          </cell>
        </row>
        <row r="1639">
          <cell r="A1639">
            <v>331190</v>
          </cell>
          <cell r="B1639" t="str">
            <v>IRAGON BLUE ABL80</v>
          </cell>
          <cell r="C1639" t="str">
            <v>R2</v>
          </cell>
        </row>
        <row r="1640">
          <cell r="A1640">
            <v>331190</v>
          </cell>
          <cell r="B1640" t="str">
            <v>IRAGON BLUE ABL80</v>
          </cell>
          <cell r="C1640" t="str">
            <v>R2</v>
          </cell>
        </row>
        <row r="1641">
          <cell r="A1641">
            <v>331190</v>
          </cell>
          <cell r="B1641" t="str">
            <v>IRAGON BLUE ABL80</v>
          </cell>
          <cell r="C1641" t="str">
            <v>R2</v>
          </cell>
        </row>
        <row r="1642">
          <cell r="A1642">
            <v>331195</v>
          </cell>
          <cell r="B1642" t="str">
            <v>DYE KAYARUS TURQ BLUE GLN</v>
          </cell>
          <cell r="C1642" t="str">
            <v>R2</v>
          </cell>
          <cell r="D1642">
            <v>28982</v>
          </cell>
        </row>
        <row r="1643">
          <cell r="A1643">
            <v>331195</v>
          </cell>
          <cell r="B1643" t="str">
            <v>DYE KAYARUS TURQ BLUE GLN</v>
          </cell>
          <cell r="C1643" t="str">
            <v>R2</v>
          </cell>
        </row>
        <row r="1644">
          <cell r="A1644">
            <v>331195</v>
          </cell>
          <cell r="B1644" t="str">
            <v>DYE KAYARUS TURQ BLUE GLN</v>
          </cell>
          <cell r="C1644" t="str">
            <v>R2</v>
          </cell>
        </row>
        <row r="1645">
          <cell r="A1645">
            <v>331195</v>
          </cell>
          <cell r="B1645" t="str">
            <v>DYE KAYARUS TURQ BLUE GLN</v>
          </cell>
          <cell r="C1645" t="str">
            <v>R2</v>
          </cell>
        </row>
        <row r="1646">
          <cell r="A1646">
            <v>331213</v>
          </cell>
          <cell r="B1646" t="str">
            <v>DYE FLUORESCEIN LTS</v>
          </cell>
          <cell r="C1646" t="str">
            <v>R9</v>
          </cell>
          <cell r="D1646">
            <v>27452</v>
          </cell>
        </row>
        <row r="1647">
          <cell r="A1647">
            <v>331434</v>
          </cell>
          <cell r="B1647" t="str">
            <v>PERFUME 3188-T</v>
          </cell>
          <cell r="C1647" t="str">
            <v>R9</v>
          </cell>
          <cell r="D1647">
            <v>32941</v>
          </cell>
        </row>
        <row r="1648">
          <cell r="A1648">
            <v>331493</v>
          </cell>
          <cell r="B1648" t="str">
            <v>PERFUME 48.034/B POWDER FRESH</v>
          </cell>
          <cell r="C1648" t="str">
            <v>R9</v>
          </cell>
          <cell r="D1648">
            <v>20300</v>
          </cell>
        </row>
        <row r="1649">
          <cell r="A1649">
            <v>331506</v>
          </cell>
          <cell r="B1649" t="str">
            <v>IRAGON BLUE DBL 86</v>
          </cell>
          <cell r="C1649" t="str">
            <v>R2</v>
          </cell>
          <cell r="D1649">
            <v>8548</v>
          </cell>
        </row>
        <row r="1650">
          <cell r="A1650">
            <v>331506</v>
          </cell>
          <cell r="B1650" t="str">
            <v>IRAGON BLUE DBL 86</v>
          </cell>
          <cell r="C1650" t="str">
            <v>R2</v>
          </cell>
        </row>
        <row r="1651">
          <cell r="A1651">
            <v>331506</v>
          </cell>
          <cell r="B1651" t="str">
            <v>IRAGON BLUE DBL 86</v>
          </cell>
          <cell r="C1651" t="str">
            <v>R2</v>
          </cell>
        </row>
        <row r="1652">
          <cell r="A1652">
            <v>331506</v>
          </cell>
          <cell r="B1652" t="str">
            <v>IRAGON BLUE DBL 86</v>
          </cell>
          <cell r="C1652" t="str">
            <v>R2</v>
          </cell>
        </row>
        <row r="1653">
          <cell r="A1653">
            <v>332002</v>
          </cell>
          <cell r="B1653" t="str">
            <v>TRIETHANOLAMINE</v>
          </cell>
          <cell r="C1653" t="str">
            <v>RA</v>
          </cell>
          <cell r="D1653">
            <v>31269</v>
          </cell>
        </row>
        <row r="1654">
          <cell r="A1654">
            <v>332002</v>
          </cell>
          <cell r="B1654" t="str">
            <v>TRIETHANOLAMINE</v>
          </cell>
          <cell r="C1654" t="str">
            <v>RA</v>
          </cell>
        </row>
        <row r="1655">
          <cell r="A1655">
            <v>332002</v>
          </cell>
          <cell r="B1655" t="str">
            <v>TRIETHANOLAMINE</v>
          </cell>
          <cell r="C1655" t="str">
            <v>RA</v>
          </cell>
        </row>
        <row r="1656">
          <cell r="A1656">
            <v>332002</v>
          </cell>
          <cell r="B1656" t="str">
            <v>TRIETHANOLAMINE</v>
          </cell>
          <cell r="C1656" t="str">
            <v>RA</v>
          </cell>
        </row>
        <row r="1657">
          <cell r="A1657">
            <v>332003</v>
          </cell>
          <cell r="B1657" t="str">
            <v>CAUSTIC SODA FLAKE</v>
          </cell>
          <cell r="C1657" t="str">
            <v>R5</v>
          </cell>
          <cell r="D1657">
            <v>65631</v>
          </cell>
        </row>
        <row r="1658">
          <cell r="A1658">
            <v>332003</v>
          </cell>
          <cell r="B1658" t="str">
            <v>CAUSTIC SODA FLAKE</v>
          </cell>
          <cell r="C1658" t="str">
            <v>R9</v>
          </cell>
        </row>
        <row r="1659">
          <cell r="A1659">
            <v>332003</v>
          </cell>
          <cell r="B1659" t="str">
            <v>CAUSTIC SODA FLAKE</v>
          </cell>
          <cell r="C1659" t="str">
            <v>R9</v>
          </cell>
        </row>
        <row r="1660">
          <cell r="A1660">
            <v>332004</v>
          </cell>
          <cell r="B1660" t="str">
            <v>Glycerol</v>
          </cell>
          <cell r="C1660" t="str">
            <v>RA</v>
          </cell>
          <cell r="D1660">
            <v>0</v>
          </cell>
        </row>
        <row r="1661">
          <cell r="A1661">
            <v>332005</v>
          </cell>
          <cell r="B1661" t="str">
            <v>AMMONIA 25%</v>
          </cell>
          <cell r="C1661" t="str">
            <v>RA</v>
          </cell>
          <cell r="D1661">
            <v>27445</v>
          </cell>
        </row>
        <row r="1662">
          <cell r="A1662">
            <v>332005</v>
          </cell>
          <cell r="B1662" t="str">
            <v>AMMONIA 25%</v>
          </cell>
          <cell r="C1662" t="str">
            <v>RA</v>
          </cell>
        </row>
        <row r="1663">
          <cell r="A1663">
            <v>332005</v>
          </cell>
          <cell r="B1663" t="str">
            <v>AMMONIA 25%</v>
          </cell>
          <cell r="C1663" t="str">
            <v>RA</v>
          </cell>
        </row>
        <row r="1664">
          <cell r="A1664">
            <v>332005</v>
          </cell>
          <cell r="B1664" t="str">
            <v>AMMONIA 25%</v>
          </cell>
          <cell r="C1664" t="str">
            <v>RA</v>
          </cell>
        </row>
        <row r="1665">
          <cell r="A1665">
            <v>332007</v>
          </cell>
          <cell r="B1665" t="str">
            <v>SODA ASH LIGHT</v>
          </cell>
          <cell r="C1665" t="str">
            <v>R5</v>
          </cell>
          <cell r="D1665">
            <v>70839</v>
          </cell>
        </row>
        <row r="1666">
          <cell r="A1666">
            <v>332008</v>
          </cell>
          <cell r="B1666" t="str">
            <v>HYDRATED LIME</v>
          </cell>
          <cell r="C1666" t="str">
            <v>R9</v>
          </cell>
          <cell r="D1666">
            <v>0</v>
          </cell>
        </row>
        <row r="1667">
          <cell r="A1667">
            <v>332013</v>
          </cell>
          <cell r="B1667" t="str">
            <v>PROPYLENE GLYCOL</v>
          </cell>
          <cell r="C1667" t="str">
            <v>R9</v>
          </cell>
          <cell r="D1667">
            <v>0</v>
          </cell>
        </row>
        <row r="1668">
          <cell r="A1668">
            <v>332014</v>
          </cell>
          <cell r="B1668" t="str">
            <v>ETHYLENE GLYCOL</v>
          </cell>
          <cell r="C1668" t="str">
            <v>R1</v>
          </cell>
          <cell r="D1668">
            <v>31269</v>
          </cell>
        </row>
        <row r="1669">
          <cell r="A1669">
            <v>332014</v>
          </cell>
          <cell r="B1669" t="str">
            <v>ETHYLENE GLYCOL</v>
          </cell>
          <cell r="C1669" t="str">
            <v>R9</v>
          </cell>
        </row>
        <row r="1670">
          <cell r="A1670">
            <v>332014</v>
          </cell>
          <cell r="B1670" t="str">
            <v>ETHYLENE GLYCOL</v>
          </cell>
          <cell r="C1670" t="str">
            <v>R9</v>
          </cell>
        </row>
        <row r="1671">
          <cell r="A1671">
            <v>332018</v>
          </cell>
          <cell r="B1671" t="str">
            <v>MONOETHANOLAMINE</v>
          </cell>
          <cell r="C1671" t="str">
            <v>RA</v>
          </cell>
          <cell r="D1671">
            <v>9737</v>
          </cell>
        </row>
        <row r="1672">
          <cell r="A1672">
            <v>332018</v>
          </cell>
          <cell r="B1672" t="str">
            <v>MONOETHANOLAMINE</v>
          </cell>
          <cell r="C1672" t="str">
            <v>RA</v>
          </cell>
        </row>
        <row r="1673">
          <cell r="A1673">
            <v>332018</v>
          </cell>
          <cell r="B1673" t="str">
            <v>MONOETHANOLAMINE</v>
          </cell>
          <cell r="C1673" t="str">
            <v>RA</v>
          </cell>
        </row>
        <row r="1674">
          <cell r="A1674">
            <v>332018</v>
          </cell>
          <cell r="B1674" t="str">
            <v>MONOETHANOLAMINE</v>
          </cell>
          <cell r="C1674" t="str">
            <v>RA</v>
          </cell>
        </row>
        <row r="1675">
          <cell r="A1675">
            <v>332029</v>
          </cell>
          <cell r="B1675" t="str">
            <v>CRILL 4/SPAN 80</v>
          </cell>
          <cell r="C1675" t="str">
            <v>R7</v>
          </cell>
          <cell r="D1675">
            <v>6915</v>
          </cell>
        </row>
        <row r="1676">
          <cell r="A1676">
            <v>332029</v>
          </cell>
          <cell r="B1676" t="str">
            <v>CRILL 4/SPAN 80</v>
          </cell>
          <cell r="C1676" t="str">
            <v>R7</v>
          </cell>
        </row>
        <row r="1677">
          <cell r="A1677">
            <v>332029</v>
          </cell>
          <cell r="B1677" t="str">
            <v>CRILL 4/SPAN 80</v>
          </cell>
          <cell r="C1677" t="str">
            <v>R7</v>
          </cell>
        </row>
        <row r="1678">
          <cell r="A1678">
            <v>332029</v>
          </cell>
          <cell r="B1678" t="str">
            <v>CRILL 4/SPAN 80</v>
          </cell>
          <cell r="C1678" t="str">
            <v>R7</v>
          </cell>
        </row>
        <row r="1679">
          <cell r="A1679">
            <v>332030</v>
          </cell>
          <cell r="B1679" t="str">
            <v>TWEEN 80 /CRILLET 4</v>
          </cell>
          <cell r="C1679" t="str">
            <v>R7</v>
          </cell>
          <cell r="D1679">
            <v>6915</v>
          </cell>
        </row>
        <row r="1680">
          <cell r="A1680">
            <v>332030</v>
          </cell>
          <cell r="B1680" t="str">
            <v>TWEEN 80 /CRILLET 4</v>
          </cell>
          <cell r="C1680" t="str">
            <v>R7</v>
          </cell>
        </row>
        <row r="1681">
          <cell r="A1681">
            <v>332030</v>
          </cell>
          <cell r="B1681" t="str">
            <v>TWEEN 80 /CRILLET 4</v>
          </cell>
          <cell r="C1681" t="str">
            <v>R7</v>
          </cell>
        </row>
        <row r="1682">
          <cell r="A1682">
            <v>332030</v>
          </cell>
          <cell r="B1682" t="str">
            <v>TWEEN 80 /CRILLET 4</v>
          </cell>
          <cell r="C1682" t="str">
            <v>R7</v>
          </cell>
        </row>
        <row r="1683">
          <cell r="A1683">
            <v>332032</v>
          </cell>
          <cell r="B1683" t="str">
            <v>EMULSIFIER 2106</v>
          </cell>
          <cell r="C1683" t="str">
            <v>R7</v>
          </cell>
          <cell r="D1683">
            <v>29182</v>
          </cell>
        </row>
        <row r="1684">
          <cell r="A1684">
            <v>332036</v>
          </cell>
          <cell r="B1684" t="str">
            <v>SODIUM HYDROXIDE 50% SOLUTION</v>
          </cell>
          <cell r="C1684" t="str">
            <v>R5</v>
          </cell>
          <cell r="D1684">
            <v>27445</v>
          </cell>
        </row>
        <row r="1685">
          <cell r="A1685">
            <v>332058</v>
          </cell>
          <cell r="B1685" t="str">
            <v>DIETHANOLAMINE</v>
          </cell>
          <cell r="C1685" t="str">
            <v>R9</v>
          </cell>
          <cell r="D1685">
            <v>31269</v>
          </cell>
        </row>
        <row r="1686">
          <cell r="A1686">
            <v>332065</v>
          </cell>
          <cell r="B1686" t="str">
            <v>CAUSTIC POTASH FLAKED</v>
          </cell>
          <cell r="C1686" t="str">
            <v>R5</v>
          </cell>
          <cell r="D1686">
            <v>65631</v>
          </cell>
        </row>
        <row r="1687">
          <cell r="A1687">
            <v>332065</v>
          </cell>
          <cell r="B1687" t="str">
            <v>CAUSTIC POTASH FLAKED</v>
          </cell>
          <cell r="C1687" t="str">
            <v>R5</v>
          </cell>
        </row>
        <row r="1688">
          <cell r="A1688">
            <v>332065</v>
          </cell>
          <cell r="B1688" t="str">
            <v>CAUSTIC POTASH FLAKED</v>
          </cell>
          <cell r="C1688" t="str">
            <v>R5</v>
          </cell>
        </row>
        <row r="1689">
          <cell r="A1689">
            <v>332065</v>
          </cell>
          <cell r="B1689" t="str">
            <v>CAUSTIC POTASH FLAKED</v>
          </cell>
          <cell r="C1689" t="str">
            <v>R5</v>
          </cell>
        </row>
        <row r="1690">
          <cell r="A1690">
            <v>332070</v>
          </cell>
          <cell r="B1690" t="str">
            <v>CRILL 1/ SPAN 20</v>
          </cell>
          <cell r="C1690" t="str">
            <v>R7</v>
          </cell>
          <cell r="D1690">
            <v>6915</v>
          </cell>
        </row>
        <row r="1691">
          <cell r="A1691">
            <v>332070</v>
          </cell>
          <cell r="B1691" t="str">
            <v>CRILL 1/ SPAN 20</v>
          </cell>
          <cell r="C1691" t="str">
            <v>R7</v>
          </cell>
        </row>
        <row r="1692">
          <cell r="A1692">
            <v>332070</v>
          </cell>
          <cell r="B1692" t="str">
            <v>CRILL 1/ SPAN 20</v>
          </cell>
          <cell r="C1692" t="str">
            <v>R7</v>
          </cell>
        </row>
        <row r="1693">
          <cell r="A1693">
            <v>332070</v>
          </cell>
          <cell r="B1693" t="str">
            <v>CRILL 1/ SPAN 20</v>
          </cell>
          <cell r="C1693" t="str">
            <v>R7</v>
          </cell>
        </row>
        <row r="1694">
          <cell r="A1694">
            <v>332071</v>
          </cell>
          <cell r="B1694" t="str">
            <v>EMSORB 6906/ ATLAS G 9096-C</v>
          </cell>
          <cell r="C1694" t="str">
            <v>R7</v>
          </cell>
          <cell r="D1694">
            <v>38031</v>
          </cell>
        </row>
        <row r="1695">
          <cell r="A1695">
            <v>332071</v>
          </cell>
          <cell r="B1695" t="str">
            <v>EMSORB 6906/ ATLAS G 9096-C</v>
          </cell>
          <cell r="C1695" t="str">
            <v>R7</v>
          </cell>
        </row>
        <row r="1696">
          <cell r="A1696">
            <v>332071</v>
          </cell>
          <cell r="B1696" t="str">
            <v>EMSORB 6906/ ATLAS G 9096-C</v>
          </cell>
          <cell r="C1696" t="str">
            <v>R7</v>
          </cell>
        </row>
        <row r="1697">
          <cell r="A1697">
            <v>332071</v>
          </cell>
          <cell r="B1697" t="str">
            <v>EMSORB 6906/ ATLAS G 9096-C</v>
          </cell>
          <cell r="C1697" t="str">
            <v>R7</v>
          </cell>
        </row>
        <row r="1698">
          <cell r="A1698">
            <v>332072</v>
          </cell>
          <cell r="B1698" t="str">
            <v>BRIJ 72 / ECOTERIC B72</v>
          </cell>
          <cell r="C1698" t="str">
            <v>R7</v>
          </cell>
          <cell r="D1698">
            <v>29855</v>
          </cell>
        </row>
        <row r="1699">
          <cell r="A1699">
            <v>332072</v>
          </cell>
          <cell r="B1699" t="str">
            <v>BRIJ 72 / ECOTERIC B72</v>
          </cell>
          <cell r="C1699" t="str">
            <v>R9</v>
          </cell>
        </row>
        <row r="1700">
          <cell r="A1700">
            <v>332072</v>
          </cell>
          <cell r="B1700" t="str">
            <v>BRIJ 72 / ECOTERIC B72</v>
          </cell>
          <cell r="C1700" t="str">
            <v>R9</v>
          </cell>
        </row>
        <row r="1701">
          <cell r="A1701">
            <v>332074</v>
          </cell>
          <cell r="B1701" t="str">
            <v>SODIUM TRIPOLYPHOSPHATE COURSE</v>
          </cell>
          <cell r="C1701" t="str">
            <v>R5</v>
          </cell>
          <cell r="D1701">
            <v>1254</v>
          </cell>
        </row>
        <row r="1702">
          <cell r="A1702">
            <v>332074</v>
          </cell>
          <cell r="B1702" t="str">
            <v>SODIUM TRIPOLYPHOSPHATE COARSE</v>
          </cell>
          <cell r="C1702" t="str">
            <v>R5</v>
          </cell>
        </row>
        <row r="1703">
          <cell r="A1703">
            <v>332074</v>
          </cell>
          <cell r="B1703" t="str">
            <v>SODIUM TRIPOLYPHOSPHATE COARSE</v>
          </cell>
          <cell r="C1703" t="str">
            <v>R5</v>
          </cell>
        </row>
        <row r="1704">
          <cell r="A1704">
            <v>332074</v>
          </cell>
          <cell r="B1704" t="str">
            <v>SODIUM TRIPOLYPHOSPHATE COARSE</v>
          </cell>
          <cell r="C1704" t="str">
            <v>R5</v>
          </cell>
        </row>
        <row r="1705">
          <cell r="A1705">
            <v>332105</v>
          </cell>
          <cell r="B1705" t="str">
            <v>PHOSPHORIC ACID 85%</v>
          </cell>
          <cell r="C1705" t="str">
            <v>R9</v>
          </cell>
          <cell r="D1705">
            <v>1151</v>
          </cell>
        </row>
        <row r="1706">
          <cell r="A1706">
            <v>332107</v>
          </cell>
          <cell r="B1706" t="str">
            <v>EDTA / TRILON BS</v>
          </cell>
          <cell r="C1706" t="str">
            <v>RA</v>
          </cell>
        </row>
        <row r="1707">
          <cell r="A1707">
            <v>332128</v>
          </cell>
          <cell r="B1707" t="str">
            <v>CITRIC ACID (50%)</v>
          </cell>
          <cell r="C1707" t="str">
            <v>RA</v>
          </cell>
          <cell r="D1707">
            <v>0</v>
          </cell>
        </row>
        <row r="1708">
          <cell r="A1708">
            <v>332132</v>
          </cell>
          <cell r="B1708" t="str">
            <v>PROPIONIC ACID</v>
          </cell>
          <cell r="C1708" t="str">
            <v>RA</v>
          </cell>
          <cell r="D1708">
            <v>0</v>
          </cell>
        </row>
        <row r="1709">
          <cell r="A1709">
            <v>332133</v>
          </cell>
          <cell r="B1709" t="str">
            <v>SULFAMIC ACID, CRYSTAL GRADE</v>
          </cell>
          <cell r="C1709" t="str">
            <v>RA</v>
          </cell>
          <cell r="D1709">
            <v>0</v>
          </cell>
        </row>
        <row r="1710">
          <cell r="A1710">
            <v>332204</v>
          </cell>
          <cell r="B1710" t="str">
            <v>SODIUM ORTHOPHENYL PHENATPREVE</v>
          </cell>
          <cell r="C1710" t="str">
            <v>R9</v>
          </cell>
          <cell r="D1710">
            <v>72000</v>
          </cell>
        </row>
        <row r="1711">
          <cell r="A1711">
            <v>332205</v>
          </cell>
          <cell r="B1711" t="str">
            <v>ORTHO PHENYL PHENOL/Dowicide 1</v>
          </cell>
          <cell r="C1711" t="str">
            <v>RA</v>
          </cell>
          <cell r="D1711">
            <v>72000</v>
          </cell>
        </row>
        <row r="1712">
          <cell r="A1712">
            <v>332205</v>
          </cell>
          <cell r="B1712" t="str">
            <v>ORTHO PHENYL PHENOL/Dowicide 1</v>
          </cell>
          <cell r="C1712" t="str">
            <v>RA</v>
          </cell>
        </row>
        <row r="1713">
          <cell r="A1713">
            <v>332205</v>
          </cell>
          <cell r="B1713" t="str">
            <v>ORTHO PHENYL PHENOL/Dowicide 1</v>
          </cell>
          <cell r="C1713" t="str">
            <v>RA</v>
          </cell>
        </row>
        <row r="1714">
          <cell r="A1714">
            <v>332205</v>
          </cell>
          <cell r="B1714" t="str">
            <v>ORTHO PHENYL PHENOL/Dowicide 1</v>
          </cell>
          <cell r="C1714" t="str">
            <v>RA</v>
          </cell>
        </row>
        <row r="1715">
          <cell r="A1715">
            <v>332212</v>
          </cell>
          <cell r="B1715" t="str">
            <v>DODIGEN 1611-Z/VANTOC CL/</v>
          </cell>
          <cell r="C1715" t="str">
            <v>R7</v>
          </cell>
          <cell r="D1715">
            <v>8810</v>
          </cell>
        </row>
        <row r="1716">
          <cell r="A1716">
            <v>332212</v>
          </cell>
          <cell r="B1716" t="str">
            <v>DODIGEN 1611-Z/VANTOC CL/</v>
          </cell>
          <cell r="C1716" t="str">
            <v>R7</v>
          </cell>
        </row>
        <row r="1717">
          <cell r="A1717">
            <v>332212</v>
          </cell>
          <cell r="B1717" t="str">
            <v>DODIGEN 1611-Z/VANTOC CL/</v>
          </cell>
          <cell r="C1717" t="str">
            <v>R7</v>
          </cell>
        </row>
        <row r="1718">
          <cell r="A1718">
            <v>332212</v>
          </cell>
          <cell r="B1718" t="str">
            <v>DODIGEN 1611-Z/VANTOC CL/</v>
          </cell>
          <cell r="C1718" t="str">
            <v>R7</v>
          </cell>
        </row>
        <row r="1719">
          <cell r="A1719">
            <v>332214</v>
          </cell>
          <cell r="B1719" t="str">
            <v>FORMALDEHYDE 37%</v>
          </cell>
          <cell r="C1719" t="str">
            <v>R9</v>
          </cell>
          <cell r="D1719">
            <v>0</v>
          </cell>
        </row>
        <row r="1720">
          <cell r="A1720">
            <v>332220</v>
          </cell>
          <cell r="B1720" t="str">
            <v>SOLBROL M/METHYL PARABEN</v>
          </cell>
          <cell r="C1720" t="str">
            <v>RA</v>
          </cell>
          <cell r="D1720">
            <v>6915</v>
          </cell>
        </row>
        <row r="1721">
          <cell r="A1721">
            <v>332220</v>
          </cell>
          <cell r="B1721" t="str">
            <v>SOLBROL M/METHYL PARABEN</v>
          </cell>
          <cell r="C1721" t="str">
            <v>RA</v>
          </cell>
        </row>
        <row r="1722">
          <cell r="A1722">
            <v>332220</v>
          </cell>
          <cell r="B1722" t="str">
            <v>SOLBROL M/METHYL PARABEN</v>
          </cell>
          <cell r="C1722" t="str">
            <v>RA</v>
          </cell>
        </row>
        <row r="1723">
          <cell r="A1723">
            <v>332220</v>
          </cell>
          <cell r="B1723" t="str">
            <v>SOLBROL M/METHYL PARABEN</v>
          </cell>
          <cell r="C1723" t="str">
            <v>RA</v>
          </cell>
        </row>
        <row r="1724">
          <cell r="A1724">
            <v>332221</v>
          </cell>
          <cell r="B1724" t="str">
            <v>SOLBROL P/PROPYL PARABEN</v>
          </cell>
          <cell r="C1724" t="str">
            <v>RA</v>
          </cell>
          <cell r="D1724">
            <v>6915</v>
          </cell>
        </row>
        <row r="1725">
          <cell r="A1725">
            <v>332221</v>
          </cell>
          <cell r="B1725" t="str">
            <v>SOLBROL P/PROPYL PARABEN</v>
          </cell>
          <cell r="C1725" t="str">
            <v>RA</v>
          </cell>
        </row>
        <row r="1726">
          <cell r="A1726">
            <v>332221</v>
          </cell>
          <cell r="B1726" t="str">
            <v>SOLBROL P/PROPYL PARABEN</v>
          </cell>
          <cell r="C1726" t="str">
            <v>RA</v>
          </cell>
        </row>
        <row r="1727">
          <cell r="A1727">
            <v>332221</v>
          </cell>
          <cell r="B1727" t="str">
            <v>SOLBROL P/PROPYL PARABEN</v>
          </cell>
          <cell r="C1727" t="str">
            <v>RA</v>
          </cell>
        </row>
        <row r="1728">
          <cell r="A1728">
            <v>332237</v>
          </cell>
          <cell r="B1728" t="str">
            <v>SYNTHECOL QUAD BC</v>
          </cell>
          <cell r="C1728" t="str">
            <v>R9</v>
          </cell>
          <cell r="D1728">
            <v>0</v>
          </cell>
        </row>
        <row r="1729">
          <cell r="A1729">
            <v>332246</v>
          </cell>
          <cell r="B1729" t="str">
            <v>DOWICIL 75</v>
          </cell>
          <cell r="C1729" t="str">
            <v>R7</v>
          </cell>
          <cell r="D1729">
            <v>72000</v>
          </cell>
        </row>
        <row r="1730">
          <cell r="A1730">
            <v>332246</v>
          </cell>
          <cell r="B1730" t="str">
            <v>DOWICIL 75</v>
          </cell>
          <cell r="C1730" t="str">
            <v>R7</v>
          </cell>
        </row>
        <row r="1731">
          <cell r="A1731">
            <v>332246</v>
          </cell>
          <cell r="B1731" t="str">
            <v>DOWICIL 75</v>
          </cell>
          <cell r="C1731" t="str">
            <v>R7</v>
          </cell>
        </row>
        <row r="1732">
          <cell r="A1732">
            <v>332246</v>
          </cell>
          <cell r="B1732" t="str">
            <v>DOWICIL 75</v>
          </cell>
          <cell r="C1732" t="str">
            <v>R7</v>
          </cell>
        </row>
        <row r="1733">
          <cell r="A1733">
            <v>332249</v>
          </cell>
          <cell r="B1733" t="str">
            <v>KATHON 886 (KATHON WT)</v>
          </cell>
          <cell r="C1733" t="str">
            <v>RA</v>
          </cell>
          <cell r="D1733">
            <v>6915</v>
          </cell>
        </row>
        <row r="1734">
          <cell r="A1734">
            <v>332249</v>
          </cell>
          <cell r="B1734" t="str">
            <v>KATHON 886 (KATHON WT)</v>
          </cell>
          <cell r="C1734" t="str">
            <v>RA</v>
          </cell>
        </row>
        <row r="1735">
          <cell r="A1735">
            <v>332249</v>
          </cell>
          <cell r="B1735" t="str">
            <v>KATHON 886 (KATHON WT)</v>
          </cell>
          <cell r="C1735" t="str">
            <v>RA</v>
          </cell>
        </row>
        <row r="1736">
          <cell r="A1736">
            <v>332249</v>
          </cell>
          <cell r="B1736" t="str">
            <v>KATHON 886 (KATHON WT)</v>
          </cell>
          <cell r="C1736" t="str">
            <v>RA</v>
          </cell>
        </row>
        <row r="1737">
          <cell r="A1737">
            <v>332261</v>
          </cell>
          <cell r="B1737" t="str">
            <v>KATHON CG-ICP</v>
          </cell>
          <cell r="C1737" t="str">
            <v>RA</v>
          </cell>
          <cell r="D1737">
            <v>68240</v>
          </cell>
        </row>
        <row r="1738">
          <cell r="A1738">
            <v>332286</v>
          </cell>
          <cell r="B1738" t="str">
            <v>TBHQ</v>
          </cell>
          <cell r="C1738" t="str">
            <v>RA</v>
          </cell>
          <cell r="D1738">
            <v>0</v>
          </cell>
        </row>
        <row r="1739">
          <cell r="A1739">
            <v>332292</v>
          </cell>
          <cell r="B1739" t="str">
            <v>AGENT 2248-14</v>
          </cell>
          <cell r="C1739" t="str">
            <v>R7</v>
          </cell>
        </row>
        <row r="1740">
          <cell r="A1740">
            <v>332318</v>
          </cell>
          <cell r="B1740" t="str">
            <v>BORAX #2/3</v>
          </cell>
          <cell r="C1740" t="str">
            <v>R5</v>
          </cell>
          <cell r="D1740">
            <v>7073</v>
          </cell>
        </row>
        <row r="1741">
          <cell r="A1741">
            <v>332318</v>
          </cell>
          <cell r="B1741" t="str">
            <v>BORAX #2/3</v>
          </cell>
          <cell r="C1741" t="str">
            <v>R5</v>
          </cell>
        </row>
        <row r="1742">
          <cell r="A1742">
            <v>332318</v>
          </cell>
          <cell r="B1742" t="str">
            <v>BORAX #2/3</v>
          </cell>
          <cell r="C1742" t="str">
            <v>R5</v>
          </cell>
        </row>
        <row r="1743">
          <cell r="A1743">
            <v>332318</v>
          </cell>
          <cell r="B1743" t="str">
            <v>BORAX #2/3</v>
          </cell>
          <cell r="C1743" t="str">
            <v>R5</v>
          </cell>
        </row>
        <row r="1744">
          <cell r="A1744">
            <v>332322</v>
          </cell>
          <cell r="B1744" t="str">
            <v>SODIUM BENZOATE PRILLED</v>
          </cell>
          <cell r="C1744" t="str">
            <v>RA</v>
          </cell>
          <cell r="D1744">
            <v>65631</v>
          </cell>
        </row>
        <row r="1745">
          <cell r="A1745">
            <v>332322</v>
          </cell>
          <cell r="B1745" t="str">
            <v>SODIUM BENZOATE PRILLED</v>
          </cell>
          <cell r="C1745" t="str">
            <v>RA</v>
          </cell>
        </row>
        <row r="1746">
          <cell r="A1746">
            <v>332322</v>
          </cell>
          <cell r="B1746" t="str">
            <v>SODIUM BENZOATE PRILLED</v>
          </cell>
          <cell r="C1746" t="str">
            <v>RA</v>
          </cell>
        </row>
        <row r="1747">
          <cell r="A1747">
            <v>332322</v>
          </cell>
          <cell r="B1747" t="str">
            <v>SODIUM BENZOATE PRILLED</v>
          </cell>
          <cell r="C1747" t="str">
            <v>RA</v>
          </cell>
        </row>
        <row r="1748">
          <cell r="A1748">
            <v>332336</v>
          </cell>
          <cell r="B1748" t="str">
            <v>SODIUM SULPHATE ANHYDROUS</v>
          </cell>
          <cell r="C1748" t="str">
            <v>R5</v>
          </cell>
          <cell r="D1748">
            <v>7073</v>
          </cell>
        </row>
        <row r="1749">
          <cell r="A1749">
            <v>332336</v>
          </cell>
          <cell r="B1749" t="str">
            <v>SODIUM SULPHATE ANHYDROUS</v>
          </cell>
          <cell r="C1749" t="str">
            <v>R5</v>
          </cell>
        </row>
        <row r="1750">
          <cell r="A1750">
            <v>332336</v>
          </cell>
          <cell r="B1750" t="str">
            <v>SODIUM SULPHATE ANHYDROUS</v>
          </cell>
          <cell r="C1750" t="str">
            <v>R5</v>
          </cell>
        </row>
        <row r="1751">
          <cell r="A1751">
            <v>332336</v>
          </cell>
          <cell r="B1751" t="str">
            <v>SODIUM SULPHATE ANHYDROUS</v>
          </cell>
          <cell r="C1751" t="str">
            <v>R5</v>
          </cell>
        </row>
        <row r="1752">
          <cell r="A1752">
            <v>332336</v>
          </cell>
          <cell r="B1752" t="str">
            <v>SODIUM SULPHATE ANHYDROUS</v>
          </cell>
          <cell r="C1752" t="str">
            <v>R5</v>
          </cell>
        </row>
        <row r="1753">
          <cell r="A1753">
            <v>332336</v>
          </cell>
          <cell r="B1753" t="str">
            <v>SODIUM SULPHATE ANHYDROUS</v>
          </cell>
          <cell r="C1753" t="str">
            <v>R5</v>
          </cell>
        </row>
        <row r="1754">
          <cell r="A1754">
            <v>332338</v>
          </cell>
          <cell r="B1754" t="str">
            <v>SODIUM NITRITE</v>
          </cell>
          <cell r="C1754" t="str">
            <v>RA</v>
          </cell>
          <cell r="D1754">
            <v>65631</v>
          </cell>
        </row>
        <row r="1755">
          <cell r="A1755">
            <v>332338</v>
          </cell>
          <cell r="B1755" t="str">
            <v>SODIUM NITRITE</v>
          </cell>
          <cell r="C1755" t="str">
            <v>RA</v>
          </cell>
        </row>
        <row r="1756">
          <cell r="A1756">
            <v>332338</v>
          </cell>
          <cell r="B1756" t="str">
            <v>SODIUM NITRITE</v>
          </cell>
          <cell r="C1756" t="str">
            <v>RA</v>
          </cell>
        </row>
        <row r="1757">
          <cell r="A1757">
            <v>332338</v>
          </cell>
          <cell r="B1757" t="str">
            <v>SODIUM NITRITE</v>
          </cell>
          <cell r="C1757" t="str">
            <v>RA</v>
          </cell>
        </row>
        <row r="1758">
          <cell r="A1758">
            <v>332348</v>
          </cell>
          <cell r="B1758" t="str">
            <v>COBALT OCTOATE 6%</v>
          </cell>
          <cell r="C1758" t="str">
            <v>R9</v>
          </cell>
          <cell r="D1758">
            <v>28282</v>
          </cell>
        </row>
        <row r="1759">
          <cell r="A1759">
            <v>332351</v>
          </cell>
          <cell r="B1759" t="str">
            <v>SODIUM METASILICATE 5H2O</v>
          </cell>
          <cell r="C1759" t="str">
            <v>R5</v>
          </cell>
          <cell r="D1759">
            <v>65631</v>
          </cell>
        </row>
        <row r="1760">
          <cell r="A1760">
            <v>332352</v>
          </cell>
          <cell r="B1760" t="str">
            <v>TETRA POTASSIUM PYROPHOSPHATE</v>
          </cell>
          <cell r="C1760" t="str">
            <v>R5</v>
          </cell>
          <cell r="D1760">
            <v>8810</v>
          </cell>
        </row>
        <row r="1761">
          <cell r="A1761">
            <v>332352</v>
          </cell>
          <cell r="B1761" t="str">
            <v>TETRA POTASSIUM PYROPHOSPHATE</v>
          </cell>
          <cell r="C1761" t="str">
            <v>R5</v>
          </cell>
        </row>
        <row r="1762">
          <cell r="A1762">
            <v>332352</v>
          </cell>
          <cell r="B1762" t="str">
            <v>TETRA POTASSIUM PYROPHOSPHATE</v>
          </cell>
          <cell r="C1762" t="str">
            <v>R5</v>
          </cell>
        </row>
        <row r="1763">
          <cell r="A1763">
            <v>332352</v>
          </cell>
          <cell r="B1763" t="str">
            <v>TETRA POTASSIUM PYROPHOSPHATE</v>
          </cell>
          <cell r="C1763" t="str">
            <v>R5</v>
          </cell>
        </row>
        <row r="1764">
          <cell r="A1764">
            <v>332355</v>
          </cell>
          <cell r="B1764" t="str">
            <v>SODIUM BI-CARBONATE MEDIUM</v>
          </cell>
          <cell r="C1764" t="str">
            <v>R5</v>
          </cell>
          <cell r="D1764">
            <v>70839</v>
          </cell>
        </row>
        <row r="1765">
          <cell r="A1765">
            <v>332355</v>
          </cell>
          <cell r="B1765" t="str">
            <v>SODIUM BI-CARBONATE MEDIUM</v>
          </cell>
          <cell r="C1765" t="str">
            <v>R5</v>
          </cell>
        </row>
        <row r="1766">
          <cell r="A1766">
            <v>332355</v>
          </cell>
          <cell r="B1766" t="str">
            <v>SODIUM BI-CARBONATE MEDIUM</v>
          </cell>
          <cell r="C1766" t="str">
            <v>R5</v>
          </cell>
        </row>
        <row r="1767">
          <cell r="A1767">
            <v>332355</v>
          </cell>
          <cell r="B1767" t="str">
            <v>SODIUM BI-CARBONATE MEDIUM</v>
          </cell>
          <cell r="C1767" t="str">
            <v>R5</v>
          </cell>
        </row>
        <row r="1768">
          <cell r="A1768">
            <v>332357</v>
          </cell>
          <cell r="B1768" t="str">
            <v>SODIUM METASILICATE ANHYDROUS</v>
          </cell>
          <cell r="C1768" t="str">
            <v>R5</v>
          </cell>
          <cell r="D1768">
            <v>65631</v>
          </cell>
        </row>
        <row r="1769">
          <cell r="A1769">
            <v>332357</v>
          </cell>
          <cell r="B1769" t="str">
            <v>SODIUM METASILICATE ANHYDROUS</v>
          </cell>
          <cell r="C1769" t="str">
            <v>R5</v>
          </cell>
        </row>
        <row r="1770">
          <cell r="A1770">
            <v>332357</v>
          </cell>
          <cell r="B1770" t="str">
            <v>SODIUM METASILICATE ANHYDROUS</v>
          </cell>
          <cell r="C1770" t="str">
            <v>R5</v>
          </cell>
        </row>
        <row r="1771">
          <cell r="A1771">
            <v>332357</v>
          </cell>
          <cell r="B1771" t="str">
            <v>SODIUM METASILICATE ANHYDROUS</v>
          </cell>
          <cell r="C1771" t="str">
            <v>R5</v>
          </cell>
        </row>
        <row r="1772">
          <cell r="A1772">
            <v>332358</v>
          </cell>
          <cell r="B1772" t="str">
            <v>UREA TECH GRADE PRILLED</v>
          </cell>
          <cell r="C1772" t="str">
            <v>R5</v>
          </cell>
          <cell r="D1772">
            <v>6915</v>
          </cell>
        </row>
        <row r="1773">
          <cell r="A1773">
            <v>332358</v>
          </cell>
          <cell r="B1773" t="str">
            <v>UREA TECH GRADE GRANULAR/PRILL</v>
          </cell>
          <cell r="C1773" t="str">
            <v>R5</v>
          </cell>
        </row>
        <row r="1774">
          <cell r="A1774">
            <v>332358</v>
          </cell>
          <cell r="B1774" t="str">
            <v>UREA TECH GRADE GRANULAR/PRILL</v>
          </cell>
          <cell r="C1774" t="str">
            <v>R5</v>
          </cell>
        </row>
        <row r="1775">
          <cell r="A1775">
            <v>332358</v>
          </cell>
          <cell r="B1775" t="str">
            <v>UREA TECH GRADE GRANULAR/PRILL</v>
          </cell>
          <cell r="C1775" t="str">
            <v>R5</v>
          </cell>
        </row>
        <row r="1776">
          <cell r="A1776">
            <v>332360</v>
          </cell>
          <cell r="B1776" t="str">
            <v>SEQUESTRENE 50-K-3</v>
          </cell>
          <cell r="C1776" t="str">
            <v>RA</v>
          </cell>
          <cell r="D1776">
            <v>0</v>
          </cell>
        </row>
        <row r="1777">
          <cell r="A1777">
            <v>332366</v>
          </cell>
          <cell r="B1777" t="str">
            <v>TRISODIUM PHOSPHATE ANHYDROUS</v>
          </cell>
          <cell r="C1777" t="str">
            <v>R5</v>
          </cell>
          <cell r="D1777">
            <v>1151</v>
          </cell>
        </row>
        <row r="1778">
          <cell r="A1778">
            <v>332366</v>
          </cell>
          <cell r="B1778" t="str">
            <v>TRISODIUM PHOSPHATE ANHYDROUS</v>
          </cell>
          <cell r="C1778" t="str">
            <v>R5</v>
          </cell>
        </row>
        <row r="1779">
          <cell r="A1779">
            <v>332366</v>
          </cell>
          <cell r="B1779" t="str">
            <v>TRISODIUM PHOSPHATE ANHYDROUS</v>
          </cell>
          <cell r="C1779" t="str">
            <v>R5</v>
          </cell>
        </row>
        <row r="1780">
          <cell r="A1780">
            <v>332366</v>
          </cell>
          <cell r="B1780" t="str">
            <v>TRISODIUM PHOSPHATE ANHYDROUS</v>
          </cell>
          <cell r="C1780" t="str">
            <v>R5</v>
          </cell>
        </row>
        <row r="1781">
          <cell r="A1781">
            <v>332373</v>
          </cell>
          <cell r="B1781" t="str">
            <v>AMMONIUM CARBONATE CP GRADE</v>
          </cell>
          <cell r="C1781" t="str">
            <v>R5</v>
          </cell>
          <cell r="D1781">
            <v>1151</v>
          </cell>
        </row>
        <row r="1782">
          <cell r="A1782">
            <v>332373</v>
          </cell>
          <cell r="B1782" t="str">
            <v>AMMONIUM CARBONATE CP GRADE</v>
          </cell>
          <cell r="C1782" t="str">
            <v>R5</v>
          </cell>
        </row>
        <row r="1783">
          <cell r="A1783">
            <v>332373</v>
          </cell>
          <cell r="B1783" t="str">
            <v>AMMONIUM CARBONATE CP GRADE</v>
          </cell>
          <cell r="C1783" t="str">
            <v>R5</v>
          </cell>
        </row>
        <row r="1784">
          <cell r="A1784">
            <v>332373</v>
          </cell>
          <cell r="B1784" t="str">
            <v>AMMONIUM CARBONATE CP GRADE</v>
          </cell>
          <cell r="C1784" t="str">
            <v>R5</v>
          </cell>
        </row>
        <row r="1785">
          <cell r="A1785">
            <v>332375</v>
          </cell>
          <cell r="B1785" t="str">
            <v>DISODIUM PHOSPHATE ANHYDROUS</v>
          </cell>
          <cell r="C1785" t="str">
            <v>R9</v>
          </cell>
          <cell r="D1785">
            <v>71170</v>
          </cell>
        </row>
        <row r="1786">
          <cell r="A1786">
            <v>332377</v>
          </cell>
          <cell r="B1786" t="str">
            <v>TRILON"B"/EDTA/CLEWATT TT</v>
          </cell>
          <cell r="C1786" t="str">
            <v>RA</v>
          </cell>
          <cell r="D1786">
            <v>4210</v>
          </cell>
        </row>
        <row r="1787">
          <cell r="A1787">
            <v>332377</v>
          </cell>
          <cell r="B1787" t="str">
            <v>TRILON"B"/EDTA/CLEWATT TT</v>
          </cell>
          <cell r="C1787" t="str">
            <v>RA</v>
          </cell>
        </row>
        <row r="1788">
          <cell r="A1788">
            <v>332377</v>
          </cell>
          <cell r="B1788" t="str">
            <v>TRILON"B"/EDTA/CLEWATT TT</v>
          </cell>
          <cell r="C1788" t="str">
            <v>RA</v>
          </cell>
        </row>
        <row r="1789">
          <cell r="A1789">
            <v>332378</v>
          </cell>
          <cell r="B1789" t="str">
            <v>EMPICOL LS30P</v>
          </cell>
          <cell r="C1789" t="str">
            <v>R7</v>
          </cell>
          <cell r="D1789">
            <v>1254</v>
          </cell>
        </row>
        <row r="1790">
          <cell r="A1790">
            <v>332378</v>
          </cell>
          <cell r="B1790" t="str">
            <v>EMPICOL LS30P</v>
          </cell>
          <cell r="C1790" t="str">
            <v>R7</v>
          </cell>
        </row>
        <row r="1791">
          <cell r="A1791">
            <v>332378</v>
          </cell>
          <cell r="B1791" t="str">
            <v>EMPICOL LS30P</v>
          </cell>
          <cell r="C1791" t="str">
            <v>R7</v>
          </cell>
        </row>
        <row r="1792">
          <cell r="A1792">
            <v>332378</v>
          </cell>
          <cell r="B1792" t="str">
            <v>EMPICOL LS30P</v>
          </cell>
          <cell r="C1792" t="str">
            <v>R7</v>
          </cell>
        </row>
        <row r="1793">
          <cell r="A1793">
            <v>332379</v>
          </cell>
          <cell r="B1793" t="str">
            <v>TRILON C / VERSENEX 80</v>
          </cell>
          <cell r="C1793" t="str">
            <v>RA</v>
          </cell>
          <cell r="D1793">
            <v>4210</v>
          </cell>
        </row>
        <row r="1794">
          <cell r="A1794">
            <v>332379</v>
          </cell>
          <cell r="B1794" t="str">
            <v>TRILON C / VERSENEX 80</v>
          </cell>
          <cell r="C1794" t="str">
            <v>RA</v>
          </cell>
        </row>
        <row r="1795">
          <cell r="A1795">
            <v>332379</v>
          </cell>
          <cell r="B1795" t="str">
            <v>TRILON C / VERSENEX 80</v>
          </cell>
          <cell r="C1795" t="str">
            <v>RA</v>
          </cell>
        </row>
        <row r="1796">
          <cell r="A1796">
            <v>332379</v>
          </cell>
          <cell r="B1796" t="str">
            <v>TRILON C / VERSENEX 80</v>
          </cell>
          <cell r="C1796" t="str">
            <v>RA</v>
          </cell>
        </row>
        <row r="1797">
          <cell r="A1797">
            <v>332383</v>
          </cell>
          <cell r="B1797" t="str">
            <v>SODIUM CITRATE DI-HYDRATE</v>
          </cell>
          <cell r="C1797" t="str">
            <v>R9</v>
          </cell>
          <cell r="D1797">
            <v>27050</v>
          </cell>
        </row>
        <row r="1798">
          <cell r="A1798">
            <v>332385</v>
          </cell>
          <cell r="B1798" t="str">
            <v>Potassium Chloride</v>
          </cell>
          <cell r="C1798" t="str">
            <v>RA</v>
          </cell>
          <cell r="D1798">
            <v>31269</v>
          </cell>
        </row>
        <row r="1799">
          <cell r="A1799">
            <v>332385</v>
          </cell>
          <cell r="B1799" t="str">
            <v>Potassium Chloride</v>
          </cell>
          <cell r="C1799" t="str">
            <v>RA</v>
          </cell>
        </row>
        <row r="1800">
          <cell r="A1800">
            <v>332385</v>
          </cell>
          <cell r="B1800" t="str">
            <v>Potassium Chloride</v>
          </cell>
          <cell r="C1800" t="str">
            <v>RA</v>
          </cell>
        </row>
        <row r="1801">
          <cell r="A1801">
            <v>332385</v>
          </cell>
          <cell r="B1801" t="str">
            <v>Potassium Chloride</v>
          </cell>
          <cell r="C1801" t="str">
            <v>RA</v>
          </cell>
        </row>
        <row r="1802">
          <cell r="A1802">
            <v>332391</v>
          </cell>
          <cell r="B1802" t="str">
            <v>CALGONT</v>
          </cell>
          <cell r="C1802" t="str">
            <v>RC</v>
          </cell>
          <cell r="D1802">
            <v>0</v>
          </cell>
        </row>
        <row r="1803">
          <cell r="A1803">
            <v>332429</v>
          </cell>
          <cell r="B1803" t="str">
            <v>ISOPROPYL MYRISTATE</v>
          </cell>
          <cell r="C1803" t="str">
            <v>R9</v>
          </cell>
          <cell r="D1803">
            <v>28550</v>
          </cell>
        </row>
        <row r="1804">
          <cell r="A1804">
            <v>332514</v>
          </cell>
          <cell r="B1804" t="str">
            <v>SODIUM ALGINATE/MANUTEX RS</v>
          </cell>
          <cell r="C1804" t="str">
            <v>R9</v>
          </cell>
          <cell r="D1804">
            <v>39308</v>
          </cell>
        </row>
        <row r="1805">
          <cell r="A1805">
            <v>332537</v>
          </cell>
          <cell r="B1805" t="str">
            <v>MAIZE STARCH/FIELD SIZE 6360</v>
          </cell>
          <cell r="C1805" t="str">
            <v>R9</v>
          </cell>
          <cell r="D1805">
            <v>6915</v>
          </cell>
        </row>
        <row r="1806">
          <cell r="A1806">
            <v>332552</v>
          </cell>
          <cell r="B1806" t="str">
            <v>TWEEN 20/CRILLET 1 B&amp;J(207690)</v>
          </cell>
          <cell r="C1806" t="str">
            <v>R7</v>
          </cell>
          <cell r="D1806">
            <v>6915</v>
          </cell>
        </row>
        <row r="1807">
          <cell r="A1807">
            <v>332557</v>
          </cell>
          <cell r="B1807" t="str">
            <v>DIETHYL TOLUAMIDE</v>
          </cell>
          <cell r="C1807" t="str">
            <v>R3</v>
          </cell>
          <cell r="D1807">
            <v>1803</v>
          </cell>
        </row>
        <row r="1808">
          <cell r="A1808">
            <v>332557</v>
          </cell>
          <cell r="B1808" t="str">
            <v>DIETHYL TOLUAMIDE</v>
          </cell>
          <cell r="C1808" t="str">
            <v>R3</v>
          </cell>
        </row>
        <row r="1809">
          <cell r="A1809">
            <v>332557</v>
          </cell>
          <cell r="B1809" t="str">
            <v>DIETHYL TOLUAMIDE</v>
          </cell>
          <cell r="C1809" t="str">
            <v>R3</v>
          </cell>
        </row>
        <row r="1810">
          <cell r="A1810">
            <v>332557</v>
          </cell>
          <cell r="B1810" t="str">
            <v>DIETHYL TOLUAMIDE</v>
          </cell>
          <cell r="C1810" t="str">
            <v>R3</v>
          </cell>
        </row>
        <row r="1811">
          <cell r="A1811">
            <v>332563</v>
          </cell>
          <cell r="B1811" t="str">
            <v>TERIC N30</v>
          </cell>
          <cell r="C1811" t="str">
            <v>R7</v>
          </cell>
          <cell r="D1811">
            <v>31269</v>
          </cell>
        </row>
        <row r="1812">
          <cell r="A1812">
            <v>332563</v>
          </cell>
          <cell r="B1812" t="str">
            <v>TERIC N30</v>
          </cell>
          <cell r="C1812" t="str">
            <v>R7</v>
          </cell>
        </row>
        <row r="1813">
          <cell r="A1813">
            <v>332563</v>
          </cell>
          <cell r="B1813" t="str">
            <v>TERIC N30</v>
          </cell>
          <cell r="C1813" t="str">
            <v>R7</v>
          </cell>
        </row>
        <row r="1814">
          <cell r="A1814">
            <v>332563</v>
          </cell>
          <cell r="B1814" t="str">
            <v>TERIC N30</v>
          </cell>
          <cell r="C1814" t="str">
            <v>R7</v>
          </cell>
        </row>
        <row r="1815">
          <cell r="A1815">
            <v>332565</v>
          </cell>
          <cell r="B1815" t="str">
            <v>TERIC GN9</v>
          </cell>
          <cell r="C1815" t="str">
            <v>R7</v>
          </cell>
          <cell r="D1815">
            <v>31269</v>
          </cell>
        </row>
        <row r="1816">
          <cell r="A1816">
            <v>332565</v>
          </cell>
          <cell r="B1816" t="str">
            <v>TERIC GN9</v>
          </cell>
          <cell r="C1816" t="str">
            <v>R7</v>
          </cell>
        </row>
        <row r="1817">
          <cell r="A1817">
            <v>332565</v>
          </cell>
          <cell r="B1817" t="str">
            <v>TERIC GN9</v>
          </cell>
          <cell r="C1817" t="str">
            <v>R7</v>
          </cell>
        </row>
        <row r="1818">
          <cell r="A1818">
            <v>332565</v>
          </cell>
          <cell r="B1818" t="str">
            <v>TERIC GN9</v>
          </cell>
          <cell r="C1818" t="str">
            <v>R7</v>
          </cell>
        </row>
        <row r="1819">
          <cell r="A1819">
            <v>332567</v>
          </cell>
          <cell r="B1819" t="str">
            <v>TERIC GN5</v>
          </cell>
          <cell r="C1819" t="str">
            <v>R7</v>
          </cell>
          <cell r="D1819">
            <v>31269</v>
          </cell>
        </row>
        <row r="1820">
          <cell r="A1820">
            <v>332569</v>
          </cell>
          <cell r="B1820" t="str">
            <v>WITCONOL 14</v>
          </cell>
          <cell r="C1820" t="str">
            <v>R9</v>
          </cell>
          <cell r="D1820">
            <v>72000</v>
          </cell>
        </row>
        <row r="1821">
          <cell r="A1821">
            <v>332578</v>
          </cell>
          <cell r="B1821" t="str">
            <v>HYDROGEN PEROXIDE 50% TECH</v>
          </cell>
          <cell r="C1821" t="str">
            <v>RA</v>
          </cell>
          <cell r="D1821">
            <v>27445</v>
          </cell>
        </row>
        <row r="1822">
          <cell r="A1822">
            <v>332578</v>
          </cell>
          <cell r="B1822" t="str">
            <v>HYDROGEN PEROXIDE 50% TECH</v>
          </cell>
          <cell r="C1822" t="str">
            <v>R9</v>
          </cell>
        </row>
        <row r="1823">
          <cell r="A1823">
            <v>332578</v>
          </cell>
          <cell r="B1823" t="str">
            <v>HYDROGEN PEROXIDE 50% TECH</v>
          </cell>
          <cell r="C1823" t="str">
            <v>R9</v>
          </cell>
        </row>
        <row r="1824">
          <cell r="A1824">
            <v>332585</v>
          </cell>
          <cell r="B1824" t="str">
            <v>MIRAPON FBS</v>
          </cell>
          <cell r="C1824" t="str">
            <v>R9</v>
          </cell>
          <cell r="D1824">
            <v>5274</v>
          </cell>
        </row>
        <row r="1825">
          <cell r="A1825">
            <v>332589</v>
          </cell>
          <cell r="B1825" t="str">
            <v>EMEREST 2685 RACINE</v>
          </cell>
          <cell r="C1825" t="str">
            <v>R7</v>
          </cell>
          <cell r="D1825">
            <v>38031</v>
          </cell>
        </row>
        <row r="1826">
          <cell r="A1826">
            <v>332589</v>
          </cell>
          <cell r="B1826" t="str">
            <v>EMEREST 2685 RACINE</v>
          </cell>
          <cell r="C1826" t="str">
            <v>R7</v>
          </cell>
        </row>
        <row r="1827">
          <cell r="A1827">
            <v>332589</v>
          </cell>
          <cell r="B1827" t="str">
            <v>EMEREST 2685 RACINE</v>
          </cell>
          <cell r="C1827" t="str">
            <v>R7</v>
          </cell>
        </row>
        <row r="1828">
          <cell r="A1828">
            <v>332589</v>
          </cell>
          <cell r="B1828" t="str">
            <v>EMEREST 2685 RACINE</v>
          </cell>
          <cell r="C1828" t="str">
            <v>R7</v>
          </cell>
        </row>
        <row r="1829">
          <cell r="A1829">
            <v>332591</v>
          </cell>
          <cell r="B1829" t="str">
            <v>LAURYL ALCOHOL/C1214S</v>
          </cell>
          <cell r="C1829" t="str">
            <v>RA</v>
          </cell>
          <cell r="D1829">
            <v>28550</v>
          </cell>
        </row>
        <row r="1830">
          <cell r="A1830">
            <v>332591</v>
          </cell>
          <cell r="B1830" t="str">
            <v>LAURYL ALCOHOL/C1214S</v>
          </cell>
          <cell r="C1830" t="str">
            <v>RA</v>
          </cell>
        </row>
        <row r="1831">
          <cell r="A1831">
            <v>332591</v>
          </cell>
          <cell r="B1831" t="str">
            <v>LAURYL ALCOHOL/C1214S</v>
          </cell>
          <cell r="C1831" t="str">
            <v>RA</v>
          </cell>
        </row>
        <row r="1832">
          <cell r="A1832">
            <v>332591</v>
          </cell>
          <cell r="B1832" t="str">
            <v>LAURYL ALCOHOL/C1214S</v>
          </cell>
          <cell r="C1832" t="str">
            <v>RA</v>
          </cell>
        </row>
        <row r="1833">
          <cell r="A1833">
            <v>332594</v>
          </cell>
          <cell r="B1833" t="str">
            <v>DERIPHAT 160</v>
          </cell>
          <cell r="C1833" t="str">
            <v>R8</v>
          </cell>
          <cell r="D1833">
            <v>38031</v>
          </cell>
        </row>
        <row r="1834">
          <cell r="A1834">
            <v>332595</v>
          </cell>
          <cell r="B1834" t="str">
            <v>KEMMAT SN18 (IBC ONLY)</v>
          </cell>
          <cell r="C1834" t="str">
            <v>R7</v>
          </cell>
          <cell r="D1834">
            <v>27445</v>
          </cell>
        </row>
        <row r="1835">
          <cell r="A1835">
            <v>332595</v>
          </cell>
          <cell r="B1835" t="str">
            <v>KEMMAT SN18 (IBC ONLY)</v>
          </cell>
          <cell r="C1835" t="str">
            <v>R7</v>
          </cell>
        </row>
        <row r="1836">
          <cell r="A1836">
            <v>332595</v>
          </cell>
          <cell r="B1836" t="str">
            <v>KEMMAT SN18 (IBC ONLY)</v>
          </cell>
          <cell r="C1836" t="str">
            <v>R7</v>
          </cell>
        </row>
        <row r="1837">
          <cell r="A1837">
            <v>332595</v>
          </cell>
          <cell r="B1837" t="str">
            <v>KEMMAT SN18 (IBC ONLY)</v>
          </cell>
          <cell r="C1837" t="str">
            <v>R7</v>
          </cell>
        </row>
        <row r="1838">
          <cell r="A1838">
            <v>332603</v>
          </cell>
          <cell r="B1838" t="str">
            <v>PIPERONYL BUTOXIDE</v>
          </cell>
          <cell r="C1838" t="str">
            <v>R3</v>
          </cell>
          <cell r="D1838">
            <v>18256</v>
          </cell>
        </row>
        <row r="1839">
          <cell r="A1839">
            <v>332603</v>
          </cell>
          <cell r="B1839" t="str">
            <v>PIPERONYL BUTOXIDE</v>
          </cell>
          <cell r="C1839" t="str">
            <v>R3</v>
          </cell>
        </row>
        <row r="1840">
          <cell r="A1840">
            <v>332603</v>
          </cell>
          <cell r="B1840" t="str">
            <v>PIPERONYL BUTOXIDE</v>
          </cell>
          <cell r="C1840" t="str">
            <v>R3</v>
          </cell>
        </row>
        <row r="1841">
          <cell r="A1841">
            <v>332603</v>
          </cell>
          <cell r="B1841" t="str">
            <v>PIPERONYL BUTOXIDE</v>
          </cell>
          <cell r="C1841" t="str">
            <v>R3</v>
          </cell>
        </row>
        <row r="1842">
          <cell r="A1842">
            <v>332632</v>
          </cell>
          <cell r="B1842" t="str">
            <v>MGK 11</v>
          </cell>
          <cell r="C1842" t="str">
            <v>R9</v>
          </cell>
          <cell r="D1842">
            <v>6997</v>
          </cell>
        </row>
        <row r="1843">
          <cell r="A1843">
            <v>332633</v>
          </cell>
          <cell r="B1843" t="str">
            <v>PROPOXUR 99.8%</v>
          </cell>
          <cell r="C1843" t="str">
            <v>R9</v>
          </cell>
          <cell r="D1843">
            <v>4450</v>
          </cell>
        </row>
        <row r="1844">
          <cell r="A1844">
            <v>332634</v>
          </cell>
          <cell r="B1844" t="str">
            <v>NEOPYNAMIN TG 90% TETRAMETHRIN</v>
          </cell>
          <cell r="C1844" t="str">
            <v>R3</v>
          </cell>
          <cell r="D1844">
            <v>71405</v>
          </cell>
        </row>
        <row r="1845">
          <cell r="A1845">
            <v>332634</v>
          </cell>
          <cell r="B1845" t="str">
            <v>NEOPYNAMIN TG 90% TETRAMETHRIN</v>
          </cell>
          <cell r="C1845" t="str">
            <v>R3</v>
          </cell>
        </row>
        <row r="1846">
          <cell r="A1846">
            <v>332634</v>
          </cell>
          <cell r="B1846" t="str">
            <v>NEOPYNAMIN TG 90% TETRAMETHRIN</v>
          </cell>
          <cell r="C1846" t="str">
            <v>R3</v>
          </cell>
        </row>
        <row r="1847">
          <cell r="A1847">
            <v>332634</v>
          </cell>
          <cell r="B1847" t="str">
            <v>NEOPYNAMIN TG 90% TETRAMETHRIN</v>
          </cell>
          <cell r="C1847" t="str">
            <v>R3</v>
          </cell>
        </row>
        <row r="1848">
          <cell r="A1848">
            <v>332638</v>
          </cell>
          <cell r="B1848" t="str">
            <v>MGK 264</v>
          </cell>
          <cell r="C1848" t="str">
            <v>R3</v>
          </cell>
          <cell r="D1848">
            <v>69240</v>
          </cell>
        </row>
        <row r="1849">
          <cell r="A1849">
            <v>332638</v>
          </cell>
          <cell r="B1849" t="str">
            <v>MGK 264</v>
          </cell>
          <cell r="C1849" t="str">
            <v>R3</v>
          </cell>
        </row>
        <row r="1850">
          <cell r="A1850">
            <v>332638</v>
          </cell>
          <cell r="B1850" t="str">
            <v>MGK 264</v>
          </cell>
          <cell r="C1850" t="str">
            <v>R3</v>
          </cell>
        </row>
        <row r="1851">
          <cell r="A1851">
            <v>332638</v>
          </cell>
          <cell r="B1851" t="str">
            <v>MGK 264</v>
          </cell>
          <cell r="C1851" t="str">
            <v>R3</v>
          </cell>
        </row>
        <row r="1852">
          <cell r="A1852">
            <v>332642</v>
          </cell>
          <cell r="B1852" t="str">
            <v>MGK 326</v>
          </cell>
          <cell r="C1852" t="str">
            <v>R3</v>
          </cell>
          <cell r="D1852">
            <v>69240</v>
          </cell>
        </row>
        <row r="1853">
          <cell r="A1853">
            <v>332642</v>
          </cell>
          <cell r="B1853" t="str">
            <v>MGK 326</v>
          </cell>
          <cell r="C1853" t="str">
            <v>R3</v>
          </cell>
        </row>
        <row r="1854">
          <cell r="A1854">
            <v>332642</v>
          </cell>
          <cell r="B1854" t="str">
            <v>MGK 326</v>
          </cell>
          <cell r="C1854" t="str">
            <v>R3</v>
          </cell>
        </row>
        <row r="1855">
          <cell r="A1855">
            <v>332643</v>
          </cell>
          <cell r="B1855" t="str">
            <v>PYRETHRUM EXTRACT 50% PALE</v>
          </cell>
          <cell r="C1855" t="str">
            <v>R3</v>
          </cell>
          <cell r="D1855">
            <v>60811</v>
          </cell>
        </row>
        <row r="1856">
          <cell r="A1856">
            <v>332643</v>
          </cell>
          <cell r="B1856" t="str">
            <v>PYRETHRUM EXTRACT 50% PALE</v>
          </cell>
          <cell r="C1856" t="str">
            <v>R3</v>
          </cell>
        </row>
        <row r="1857">
          <cell r="A1857">
            <v>332643</v>
          </cell>
          <cell r="B1857" t="str">
            <v>PYRETHRUM EXTRACT 50% PALE</v>
          </cell>
          <cell r="C1857" t="str">
            <v>R3</v>
          </cell>
        </row>
        <row r="1858">
          <cell r="A1858">
            <v>332643</v>
          </cell>
          <cell r="B1858" t="str">
            <v>PYRETHRUM EXTRACT 50% PALE</v>
          </cell>
          <cell r="C1858" t="str">
            <v>R3</v>
          </cell>
        </row>
        <row r="1859">
          <cell r="A1859">
            <v>332650</v>
          </cell>
          <cell r="B1859" t="str">
            <v>DURSBAN F</v>
          </cell>
          <cell r="C1859" t="str">
            <v>R9</v>
          </cell>
          <cell r="D1859">
            <v>13544</v>
          </cell>
        </row>
        <row r="1860">
          <cell r="A1860">
            <v>332654</v>
          </cell>
          <cell r="B1860" t="str">
            <v>Bioallethrin</v>
          </cell>
          <cell r="C1860" t="str">
            <v>RA</v>
          </cell>
          <cell r="D1860">
            <v>0</v>
          </cell>
        </row>
        <row r="1861">
          <cell r="A1861">
            <v>332659</v>
          </cell>
          <cell r="B1861" t="str">
            <v>Dursban R</v>
          </cell>
          <cell r="C1861" t="str">
            <v>R3</v>
          </cell>
          <cell r="D1861">
            <v>0</v>
          </cell>
        </row>
        <row r="1862">
          <cell r="A1862">
            <v>332665</v>
          </cell>
          <cell r="B1862" t="str">
            <v>METHOPRENE 90%</v>
          </cell>
          <cell r="C1862" t="str">
            <v>R3</v>
          </cell>
          <cell r="D1862">
            <v>52570</v>
          </cell>
        </row>
        <row r="1863">
          <cell r="A1863">
            <v>332665</v>
          </cell>
          <cell r="B1863" t="str">
            <v>METHOPRENE 90%</v>
          </cell>
          <cell r="C1863" t="str">
            <v>R3</v>
          </cell>
        </row>
        <row r="1864">
          <cell r="A1864">
            <v>332665</v>
          </cell>
          <cell r="B1864" t="str">
            <v>METHOPRENE 90%</v>
          </cell>
          <cell r="C1864" t="str">
            <v>R3</v>
          </cell>
        </row>
        <row r="1865">
          <cell r="A1865">
            <v>332665</v>
          </cell>
          <cell r="B1865" t="str">
            <v>METHOPRENE 90%</v>
          </cell>
          <cell r="C1865" t="str">
            <v>R3</v>
          </cell>
        </row>
        <row r="1866">
          <cell r="A1866">
            <v>332666</v>
          </cell>
          <cell r="B1866" t="str">
            <v>CYFLUTHRIN TECH 92%</v>
          </cell>
          <cell r="C1866" t="str">
            <v>R9</v>
          </cell>
          <cell r="D1866">
            <v>4450</v>
          </cell>
        </row>
        <row r="1867">
          <cell r="A1867">
            <v>332677</v>
          </cell>
          <cell r="B1867" t="str">
            <v>S - HYDROPRENE</v>
          </cell>
          <cell r="C1867" t="str">
            <v>R3</v>
          </cell>
          <cell r="D1867">
            <v>52570</v>
          </cell>
        </row>
        <row r="1868">
          <cell r="A1868">
            <v>332677</v>
          </cell>
          <cell r="B1868" t="str">
            <v>S - HYDROPRENE</v>
          </cell>
          <cell r="C1868" t="str">
            <v>R3</v>
          </cell>
        </row>
        <row r="1869">
          <cell r="A1869">
            <v>332677</v>
          </cell>
          <cell r="B1869" t="str">
            <v>S - HYDROPRENE</v>
          </cell>
          <cell r="C1869" t="str">
            <v>R3</v>
          </cell>
        </row>
        <row r="1870">
          <cell r="A1870">
            <v>332677</v>
          </cell>
          <cell r="B1870" t="str">
            <v>S - HYDROPRENE</v>
          </cell>
          <cell r="C1870" t="str">
            <v>R3</v>
          </cell>
        </row>
        <row r="1871">
          <cell r="A1871">
            <v>332697</v>
          </cell>
          <cell r="B1871" t="str">
            <v>CYPERMETHRIN TECHNICAL 90%</v>
          </cell>
          <cell r="C1871" t="str">
            <v>R3</v>
          </cell>
        </row>
        <row r="1872">
          <cell r="A1872">
            <v>332697</v>
          </cell>
          <cell r="B1872" t="str">
            <v>CYPERMETHRIN TECHNICAL 90%</v>
          </cell>
          <cell r="C1872" t="str">
            <v>R3</v>
          </cell>
        </row>
        <row r="1873">
          <cell r="A1873">
            <v>332697</v>
          </cell>
          <cell r="B1873" t="str">
            <v>CYPERMETHRIN TECHNICAL 90%</v>
          </cell>
          <cell r="C1873" t="str">
            <v>R3</v>
          </cell>
        </row>
        <row r="1874">
          <cell r="A1874">
            <v>332806</v>
          </cell>
          <cell r="B1874" t="str">
            <v>TRITON X405 (IGEPAL CO 987)</v>
          </cell>
          <cell r="C1874" t="str">
            <v>R7</v>
          </cell>
          <cell r="D1874">
            <v>65631</v>
          </cell>
        </row>
        <row r="1875">
          <cell r="A1875">
            <v>332806</v>
          </cell>
          <cell r="B1875" t="str">
            <v>TRITON X405 (IGEPAL CO 987)</v>
          </cell>
          <cell r="C1875" t="str">
            <v>R7</v>
          </cell>
        </row>
        <row r="1876">
          <cell r="A1876">
            <v>332806</v>
          </cell>
          <cell r="B1876" t="str">
            <v>TRITON X405 (IGEPAL CO 987)</v>
          </cell>
          <cell r="C1876" t="str">
            <v>R7</v>
          </cell>
        </row>
        <row r="1877">
          <cell r="A1877">
            <v>332830</v>
          </cell>
          <cell r="B1877" t="str">
            <v>TERGITOL 15-S-7</v>
          </cell>
          <cell r="C1877" t="str">
            <v>RA</v>
          </cell>
          <cell r="D1877">
            <v>0</v>
          </cell>
        </row>
        <row r="1878">
          <cell r="A1878">
            <v>332831</v>
          </cell>
          <cell r="B1878" t="str">
            <v>DOWFAX 2A1</v>
          </cell>
          <cell r="C1878" t="str">
            <v>R7</v>
          </cell>
          <cell r="D1878">
            <v>72000</v>
          </cell>
        </row>
        <row r="1879">
          <cell r="A1879">
            <v>332832</v>
          </cell>
          <cell r="B1879" t="str">
            <v>TERIC G12A8</v>
          </cell>
          <cell r="C1879" t="str">
            <v>R9</v>
          </cell>
          <cell r="D1879">
            <v>31269</v>
          </cell>
        </row>
        <row r="1880">
          <cell r="A1880">
            <v>332832</v>
          </cell>
          <cell r="B1880" t="str">
            <v>TERIC G12A8</v>
          </cell>
          <cell r="C1880" t="str">
            <v>R9</v>
          </cell>
        </row>
        <row r="1881">
          <cell r="A1881">
            <v>332832</v>
          </cell>
          <cell r="B1881" t="str">
            <v>TERIC G12A8</v>
          </cell>
          <cell r="C1881" t="str">
            <v>R9</v>
          </cell>
        </row>
        <row r="1882">
          <cell r="A1882">
            <v>332838</v>
          </cell>
          <cell r="B1882" t="str">
            <v>TERIC 161</v>
          </cell>
          <cell r="C1882" t="str">
            <v>R7</v>
          </cell>
          <cell r="D1882">
            <v>31269</v>
          </cell>
        </row>
        <row r="1883">
          <cell r="A1883">
            <v>332870</v>
          </cell>
          <cell r="B1883" t="str">
            <v>VARISOFT 475(75%)QUATERNIUM 27</v>
          </cell>
          <cell r="C1883" t="str">
            <v>R7</v>
          </cell>
          <cell r="D1883">
            <v>6915</v>
          </cell>
        </row>
        <row r="1884">
          <cell r="A1884">
            <v>332876</v>
          </cell>
          <cell r="B1884" t="str">
            <v>TERIC GN15</v>
          </cell>
          <cell r="C1884" t="str">
            <v>R7</v>
          </cell>
          <cell r="D1884">
            <v>31269</v>
          </cell>
        </row>
        <row r="1885">
          <cell r="A1885">
            <v>332876</v>
          </cell>
          <cell r="B1885" t="str">
            <v>TERIC GN15</v>
          </cell>
          <cell r="C1885" t="str">
            <v>R7</v>
          </cell>
        </row>
        <row r="1886">
          <cell r="A1886">
            <v>332876</v>
          </cell>
          <cell r="B1886" t="str">
            <v>TERIC GN15</v>
          </cell>
          <cell r="C1886" t="str">
            <v>R7</v>
          </cell>
        </row>
        <row r="1887">
          <cell r="A1887">
            <v>332876</v>
          </cell>
          <cell r="B1887" t="str">
            <v>TERIC GN15</v>
          </cell>
          <cell r="C1887" t="str">
            <v>R7</v>
          </cell>
        </row>
        <row r="1888">
          <cell r="A1888">
            <v>332881</v>
          </cell>
          <cell r="B1888" t="str">
            <v>TRITON DF16</v>
          </cell>
          <cell r="C1888" t="str">
            <v>R7</v>
          </cell>
          <cell r="D1888">
            <v>65631</v>
          </cell>
        </row>
        <row r="1889">
          <cell r="A1889">
            <v>332898</v>
          </cell>
          <cell r="B1889" t="str">
            <v>TINOPAL CBSX</v>
          </cell>
          <cell r="C1889" t="str">
            <v>RA</v>
          </cell>
          <cell r="D1889">
            <v>8548</v>
          </cell>
        </row>
        <row r="1890">
          <cell r="A1890">
            <v>332911</v>
          </cell>
          <cell r="B1890" t="str">
            <v>ZONYL FSE</v>
          </cell>
          <cell r="C1890" t="str">
            <v>R7</v>
          </cell>
          <cell r="D1890">
            <v>14115</v>
          </cell>
        </row>
        <row r="1891">
          <cell r="A1891">
            <v>332911</v>
          </cell>
          <cell r="B1891" t="str">
            <v>ZONYL FSE</v>
          </cell>
          <cell r="C1891" t="str">
            <v>R7</v>
          </cell>
        </row>
        <row r="1892">
          <cell r="A1892">
            <v>332911</v>
          </cell>
          <cell r="B1892" t="str">
            <v>ZONYL FSE</v>
          </cell>
          <cell r="C1892" t="str">
            <v>R7</v>
          </cell>
        </row>
        <row r="1893">
          <cell r="A1893">
            <v>332911</v>
          </cell>
          <cell r="B1893" t="str">
            <v>ZONYL FSE</v>
          </cell>
          <cell r="C1893" t="str">
            <v>R7</v>
          </cell>
        </row>
        <row r="1894">
          <cell r="A1894">
            <v>332912</v>
          </cell>
          <cell r="B1894" t="str">
            <v>FC 120</v>
          </cell>
          <cell r="C1894" t="str">
            <v>R7</v>
          </cell>
          <cell r="D1894">
            <v>48152</v>
          </cell>
        </row>
        <row r="1895">
          <cell r="A1895">
            <v>332920</v>
          </cell>
          <cell r="B1895" t="str">
            <v>ZONYL FSJ</v>
          </cell>
          <cell r="C1895" t="str">
            <v>R7</v>
          </cell>
          <cell r="D1895">
            <v>14115</v>
          </cell>
        </row>
        <row r="1896">
          <cell r="A1896">
            <v>332929</v>
          </cell>
          <cell r="B1896" t="str">
            <v>BHT</v>
          </cell>
          <cell r="C1896" t="str">
            <v>RA</v>
          </cell>
          <cell r="D1896">
            <v>0</v>
          </cell>
        </row>
        <row r="1897">
          <cell r="A1897">
            <v>332945</v>
          </cell>
          <cell r="B1897" t="str">
            <v>SYPERONIC PEF 68</v>
          </cell>
          <cell r="C1897" t="str">
            <v>RC</v>
          </cell>
          <cell r="D1897">
            <v>0</v>
          </cell>
        </row>
        <row r="1898">
          <cell r="A1898">
            <v>332946</v>
          </cell>
          <cell r="B1898" t="str">
            <v>RHODAFAC RP 710</v>
          </cell>
          <cell r="C1898" t="str">
            <v>R9</v>
          </cell>
          <cell r="D1898">
            <v>5274</v>
          </cell>
        </row>
        <row r="1899">
          <cell r="A1899">
            <v>332967</v>
          </cell>
          <cell r="B1899" t="str">
            <v>BEVALOID 1299 60%/AEROSOL OT</v>
          </cell>
          <cell r="C1899" t="str">
            <v>R9</v>
          </cell>
          <cell r="D1899">
            <v>5274</v>
          </cell>
        </row>
        <row r="1900">
          <cell r="A1900">
            <v>332996</v>
          </cell>
          <cell r="B1900" t="str">
            <v>Corn Gluten</v>
          </cell>
          <cell r="C1900" t="str">
            <v>RA</v>
          </cell>
          <cell r="D1900">
            <v>0</v>
          </cell>
        </row>
        <row r="1901">
          <cell r="A1901">
            <v>333001</v>
          </cell>
          <cell r="B1901" t="str">
            <v>LINSEED OIL, RAW</v>
          </cell>
          <cell r="C1901" t="str">
            <v>R9</v>
          </cell>
          <cell r="D1901">
            <v>1803</v>
          </cell>
        </row>
        <row r="1902">
          <cell r="A1902">
            <v>333039</v>
          </cell>
          <cell r="B1902" t="str">
            <v>WALNUT OIL</v>
          </cell>
          <cell r="C1902" t="str">
            <v>RA</v>
          </cell>
          <cell r="D1902">
            <v>6915</v>
          </cell>
        </row>
        <row r="1903">
          <cell r="A1903">
            <v>333039</v>
          </cell>
          <cell r="B1903" t="str">
            <v>WALNUT OIL</v>
          </cell>
          <cell r="C1903" t="str">
            <v>RA</v>
          </cell>
        </row>
        <row r="1904">
          <cell r="A1904">
            <v>333039</v>
          </cell>
          <cell r="B1904" t="str">
            <v>WALNUT OIL</v>
          </cell>
          <cell r="C1904" t="str">
            <v>RA</v>
          </cell>
        </row>
        <row r="1905">
          <cell r="A1905">
            <v>333039</v>
          </cell>
          <cell r="B1905" t="str">
            <v>WALNUT OIL</v>
          </cell>
          <cell r="C1905" t="str">
            <v>RA</v>
          </cell>
        </row>
        <row r="1906">
          <cell r="A1906">
            <v>333040</v>
          </cell>
          <cell r="B1906" t="str">
            <v>ALMOND OIL</v>
          </cell>
          <cell r="C1906" t="str">
            <v>RA</v>
          </cell>
          <cell r="D1906">
            <v>6915</v>
          </cell>
        </row>
        <row r="1907">
          <cell r="A1907">
            <v>333040</v>
          </cell>
          <cell r="B1907" t="str">
            <v>ALMOND OIL</v>
          </cell>
          <cell r="C1907" t="str">
            <v>RA</v>
          </cell>
        </row>
        <row r="1908">
          <cell r="A1908">
            <v>333040</v>
          </cell>
          <cell r="B1908" t="str">
            <v>ALMOND OIL</v>
          </cell>
          <cell r="C1908" t="str">
            <v>RA</v>
          </cell>
        </row>
        <row r="1909">
          <cell r="A1909">
            <v>333040</v>
          </cell>
          <cell r="B1909" t="str">
            <v>ALMOND OIL</v>
          </cell>
          <cell r="C1909" t="str">
            <v>RA</v>
          </cell>
        </row>
        <row r="1910">
          <cell r="A1910">
            <v>333101</v>
          </cell>
          <cell r="B1910" t="str">
            <v>PALMAC 750/ PRIOLENE 6970</v>
          </cell>
          <cell r="C1910" t="str">
            <v>RA</v>
          </cell>
          <cell r="D1910">
            <v>1151</v>
          </cell>
        </row>
        <row r="1911">
          <cell r="A1911">
            <v>333101</v>
          </cell>
          <cell r="B1911" t="str">
            <v>PALMAC 750/ PRIOLENE 6970</v>
          </cell>
          <cell r="C1911" t="str">
            <v>RA</v>
          </cell>
        </row>
        <row r="1912">
          <cell r="A1912">
            <v>333101</v>
          </cell>
          <cell r="B1912" t="str">
            <v>PALMAC 750/ PRIOLENE 6970</v>
          </cell>
          <cell r="C1912" t="str">
            <v>RA</v>
          </cell>
        </row>
        <row r="1913">
          <cell r="A1913">
            <v>333101</v>
          </cell>
          <cell r="B1913" t="str">
            <v>PALMAC 750/ PRIOLENE 6970</v>
          </cell>
          <cell r="C1913" t="str">
            <v>RA</v>
          </cell>
        </row>
        <row r="1914">
          <cell r="A1914">
            <v>333101</v>
          </cell>
          <cell r="B1914" t="str">
            <v>PALMAC 750/ PRIOLENE 6970</v>
          </cell>
          <cell r="C1914" t="str">
            <v>RA</v>
          </cell>
        </row>
        <row r="1915">
          <cell r="A1915">
            <v>333101</v>
          </cell>
          <cell r="B1915" t="str">
            <v>PALMAC 750/ PRIOLENE 6970</v>
          </cell>
          <cell r="C1915" t="str">
            <v>RA</v>
          </cell>
        </row>
        <row r="1916">
          <cell r="A1916">
            <v>333105</v>
          </cell>
          <cell r="B1916">
            <v>333105</v>
          </cell>
          <cell r="C1916" t="str">
            <v>R9</v>
          </cell>
          <cell r="D1916">
            <v>76822</v>
          </cell>
        </row>
        <row r="1917">
          <cell r="A1917">
            <v>333127</v>
          </cell>
          <cell r="B1917" t="str">
            <v>TOFA 1 TALL OIL FATTY ACID</v>
          </cell>
          <cell r="C1917" t="str">
            <v>RA</v>
          </cell>
          <cell r="D1917">
            <v>28282</v>
          </cell>
        </row>
        <row r="1918">
          <cell r="A1918">
            <v>333129</v>
          </cell>
          <cell r="B1918" t="str">
            <v>PRIOLENE 6900/EMERSOL 221</v>
          </cell>
          <cell r="C1918" t="str">
            <v>RA</v>
          </cell>
          <cell r="D1918">
            <v>76822</v>
          </cell>
        </row>
        <row r="1919">
          <cell r="A1919">
            <v>333141</v>
          </cell>
          <cell r="B1919" t="str">
            <v>UNITOL DSR</v>
          </cell>
          <cell r="C1919" t="str">
            <v>RA</v>
          </cell>
          <cell r="D1919">
            <v>1803</v>
          </cell>
        </row>
        <row r="1920">
          <cell r="A1920">
            <v>333141</v>
          </cell>
          <cell r="B1920" t="str">
            <v>UNITOL DSR</v>
          </cell>
          <cell r="C1920" t="str">
            <v>RA</v>
          </cell>
        </row>
        <row r="1921">
          <cell r="A1921">
            <v>333141</v>
          </cell>
          <cell r="B1921" t="str">
            <v>UNITOL DSR</v>
          </cell>
          <cell r="C1921" t="str">
            <v>RA</v>
          </cell>
        </row>
        <row r="1922">
          <cell r="A1922">
            <v>333141</v>
          </cell>
          <cell r="B1922" t="str">
            <v>UNITOL DSR</v>
          </cell>
          <cell r="C1922" t="str">
            <v>RA</v>
          </cell>
        </row>
        <row r="1923">
          <cell r="A1923">
            <v>333214</v>
          </cell>
          <cell r="B1923" t="str">
            <v>MARCOL 82</v>
          </cell>
          <cell r="C1923" t="str">
            <v>RA</v>
          </cell>
          <cell r="D1923">
            <v>18465</v>
          </cell>
        </row>
        <row r="1924">
          <cell r="A1924">
            <v>333214</v>
          </cell>
          <cell r="B1924" t="str">
            <v>MARCOL 82</v>
          </cell>
          <cell r="C1924" t="str">
            <v>RA</v>
          </cell>
        </row>
        <row r="1925">
          <cell r="A1925">
            <v>333214</v>
          </cell>
          <cell r="B1925" t="str">
            <v>MARCOL 82</v>
          </cell>
          <cell r="C1925" t="str">
            <v>RA</v>
          </cell>
        </row>
        <row r="1926">
          <cell r="A1926">
            <v>333214</v>
          </cell>
          <cell r="B1926" t="str">
            <v>MARCOL 82</v>
          </cell>
          <cell r="C1926" t="str">
            <v>RA</v>
          </cell>
        </row>
        <row r="1927">
          <cell r="A1927">
            <v>333214</v>
          </cell>
          <cell r="B1927" t="str">
            <v>MARCOL 82</v>
          </cell>
          <cell r="C1927" t="str">
            <v>RA</v>
          </cell>
        </row>
        <row r="1928">
          <cell r="A1928">
            <v>333216</v>
          </cell>
          <cell r="B1928" t="str">
            <v>ORCHEX 796 / WHITE MINERAL OIL</v>
          </cell>
          <cell r="C1928" t="str">
            <v>R1</v>
          </cell>
          <cell r="D1928">
            <v>18465</v>
          </cell>
        </row>
        <row r="1929">
          <cell r="A1929">
            <v>333222</v>
          </cell>
          <cell r="B1929" t="str">
            <v>SUNTHENE OIL</v>
          </cell>
          <cell r="C1929" t="str">
            <v>RA</v>
          </cell>
          <cell r="D1929">
            <v>38031</v>
          </cell>
        </row>
        <row r="1930">
          <cell r="A1930">
            <v>333222</v>
          </cell>
          <cell r="B1930" t="str">
            <v>SUNTHENE OIL</v>
          </cell>
          <cell r="C1930" t="str">
            <v>RA</v>
          </cell>
        </row>
        <row r="1931">
          <cell r="A1931">
            <v>333222</v>
          </cell>
          <cell r="B1931" t="str">
            <v>SUNTHENE OIL</v>
          </cell>
          <cell r="C1931" t="str">
            <v>RA</v>
          </cell>
        </row>
        <row r="1932">
          <cell r="A1932">
            <v>333222</v>
          </cell>
          <cell r="B1932" t="str">
            <v>SUNTHENE OIL</v>
          </cell>
          <cell r="C1932" t="str">
            <v>RA</v>
          </cell>
        </row>
        <row r="1933">
          <cell r="A1933">
            <v>333222</v>
          </cell>
          <cell r="B1933" t="str">
            <v>SUNTHENE OIL</v>
          </cell>
          <cell r="C1933" t="str">
            <v>RA</v>
          </cell>
        </row>
        <row r="1934">
          <cell r="A1934">
            <v>333222</v>
          </cell>
          <cell r="B1934" t="str">
            <v>SUNTHENE OIL</v>
          </cell>
          <cell r="C1934" t="str">
            <v>RA</v>
          </cell>
        </row>
        <row r="1935">
          <cell r="A1935">
            <v>333302</v>
          </cell>
          <cell r="B1935" t="str">
            <v>PALATINOL C/DIBUTYL PHTHALATE</v>
          </cell>
          <cell r="C1935" t="str">
            <v>R3</v>
          </cell>
          <cell r="D1935">
            <v>70839</v>
          </cell>
        </row>
        <row r="1936">
          <cell r="A1936">
            <v>333305</v>
          </cell>
          <cell r="B1936" t="str">
            <v>TRIBUTOXY ETHYL PHOSPHATE</v>
          </cell>
          <cell r="C1936" t="str">
            <v>RA</v>
          </cell>
          <cell r="D1936">
            <v>1256</v>
          </cell>
        </row>
        <row r="1937">
          <cell r="A1937">
            <v>333305</v>
          </cell>
          <cell r="B1937" t="str">
            <v>TRIBUTOXY ETHYL PHOSPHATE</v>
          </cell>
          <cell r="C1937" t="str">
            <v>RA</v>
          </cell>
        </row>
        <row r="1938">
          <cell r="A1938">
            <v>333305</v>
          </cell>
          <cell r="B1938" t="str">
            <v>TRIBUTOXY ETHYL PHOSPHATE</v>
          </cell>
          <cell r="C1938" t="str">
            <v>RA</v>
          </cell>
        </row>
        <row r="1939">
          <cell r="A1939">
            <v>333305</v>
          </cell>
          <cell r="B1939" t="str">
            <v>TRIBUTOXY ETHYL PHOSPHATE</v>
          </cell>
          <cell r="C1939" t="str">
            <v>RA</v>
          </cell>
        </row>
        <row r="1940">
          <cell r="A1940">
            <v>333314</v>
          </cell>
          <cell r="B1940" t="str">
            <v>BUTYL BENZYL PHTHALATE</v>
          </cell>
          <cell r="C1940" t="str">
            <v>R3</v>
          </cell>
          <cell r="D1940">
            <v>13</v>
          </cell>
        </row>
        <row r="1941">
          <cell r="A1941">
            <v>333325</v>
          </cell>
          <cell r="B1941" t="str">
            <v>VELATE 262(ISODECYL BENSOATE)</v>
          </cell>
          <cell r="C1941" t="str">
            <v>RA</v>
          </cell>
          <cell r="D1941">
            <v>6915</v>
          </cell>
        </row>
        <row r="1942">
          <cell r="A1942">
            <v>334042</v>
          </cell>
          <cell r="B1942" t="str">
            <v>CALCITE CIRCLE T GRADE</v>
          </cell>
          <cell r="C1942" t="str">
            <v>R5</v>
          </cell>
          <cell r="D1942">
            <v>70658</v>
          </cell>
        </row>
        <row r="1943">
          <cell r="A1943">
            <v>334042</v>
          </cell>
          <cell r="B1943" t="str">
            <v>CALCITE CIRCLE T GRADE</v>
          </cell>
          <cell r="C1943" t="str">
            <v>R5</v>
          </cell>
        </row>
        <row r="1944">
          <cell r="A1944">
            <v>334042</v>
          </cell>
          <cell r="B1944" t="str">
            <v>CALCITE CIRCLE T GRADE</v>
          </cell>
          <cell r="C1944" t="str">
            <v>R5</v>
          </cell>
        </row>
        <row r="1945">
          <cell r="A1945">
            <v>334042</v>
          </cell>
          <cell r="B1945" t="str">
            <v>CALCITE CIRCLE T GRADE</v>
          </cell>
          <cell r="C1945" t="str">
            <v>R5</v>
          </cell>
        </row>
        <row r="1946">
          <cell r="A1946">
            <v>334047</v>
          </cell>
          <cell r="B1946" t="str">
            <v>SNOW FLOSS/ CELITE 266</v>
          </cell>
          <cell r="C1946" t="str">
            <v>R9</v>
          </cell>
          <cell r="D1946">
            <v>27445</v>
          </cell>
        </row>
        <row r="1947">
          <cell r="A1947">
            <v>334057</v>
          </cell>
          <cell r="B1947" t="str">
            <v>AEROSIL 200 UNCOMPRESSED</v>
          </cell>
          <cell r="C1947" t="str">
            <v>R9</v>
          </cell>
          <cell r="D1947">
            <v>7073</v>
          </cell>
        </row>
        <row r="1948">
          <cell r="A1948">
            <v>334066</v>
          </cell>
          <cell r="B1948" t="str">
            <v>TALC TS 30</v>
          </cell>
          <cell r="C1948" t="str">
            <v>RA</v>
          </cell>
          <cell r="D1948">
            <v>0</v>
          </cell>
        </row>
        <row r="1949">
          <cell r="A1949">
            <v>334139</v>
          </cell>
          <cell r="B1949" t="str">
            <v>ZINC OXIDE BP LIGHT (158300)</v>
          </cell>
          <cell r="C1949" t="str">
            <v>RA</v>
          </cell>
          <cell r="D1949">
            <v>6915</v>
          </cell>
        </row>
        <row r="1950">
          <cell r="A1950">
            <v>334139</v>
          </cell>
          <cell r="B1950" t="str">
            <v>ZINC OXIDE BP LIGHT (158300)</v>
          </cell>
          <cell r="C1950" t="str">
            <v>RA</v>
          </cell>
        </row>
        <row r="1951">
          <cell r="A1951">
            <v>334139</v>
          </cell>
          <cell r="B1951" t="str">
            <v>ZINC OXIDE BP LIGHT (158300)</v>
          </cell>
          <cell r="C1951" t="str">
            <v>RA</v>
          </cell>
        </row>
        <row r="1952">
          <cell r="A1952">
            <v>334139</v>
          </cell>
          <cell r="B1952" t="str">
            <v>ZINC OXIDE BP LIGHT (158300)</v>
          </cell>
          <cell r="C1952" t="str">
            <v>RA</v>
          </cell>
        </row>
        <row r="1953">
          <cell r="A1953">
            <v>334232</v>
          </cell>
          <cell r="B1953" t="str">
            <v>DYE IRGALITE BLUE BCS</v>
          </cell>
          <cell r="C1953" t="str">
            <v>R2</v>
          </cell>
          <cell r="D1953">
            <v>8548</v>
          </cell>
        </row>
        <row r="1954">
          <cell r="A1954">
            <v>334348</v>
          </cell>
          <cell r="B1954" t="str">
            <v>GRAPHITOL RED 1116-2</v>
          </cell>
          <cell r="C1954" t="str">
            <v>R2</v>
          </cell>
          <cell r="D1954">
            <v>8810</v>
          </cell>
        </row>
        <row r="1955">
          <cell r="A1955">
            <v>334348</v>
          </cell>
          <cell r="B1955" t="str">
            <v>GRAPHITOL RED 1116-2</v>
          </cell>
          <cell r="C1955" t="str">
            <v>R2</v>
          </cell>
        </row>
        <row r="1956">
          <cell r="A1956">
            <v>334348</v>
          </cell>
          <cell r="B1956" t="str">
            <v>GRAPHITOL RED 1116-2</v>
          </cell>
          <cell r="C1956" t="str">
            <v>R2</v>
          </cell>
        </row>
        <row r="1957">
          <cell r="A1957">
            <v>334348</v>
          </cell>
          <cell r="B1957" t="str">
            <v>GRAPHITOL RED 1116-2</v>
          </cell>
          <cell r="C1957" t="str">
            <v>R2</v>
          </cell>
        </row>
        <row r="1958">
          <cell r="A1958">
            <v>335019</v>
          </cell>
          <cell r="B1958" t="str">
            <v>Locust Bean Gum 147 S2</v>
          </cell>
          <cell r="C1958" t="str">
            <v>RA</v>
          </cell>
          <cell r="D1958">
            <v>6915</v>
          </cell>
        </row>
        <row r="1959">
          <cell r="A1959">
            <v>335019</v>
          </cell>
          <cell r="B1959" t="str">
            <v>Locust Bean Gum 147 S2</v>
          </cell>
          <cell r="C1959" t="str">
            <v>RA</v>
          </cell>
        </row>
        <row r="1960">
          <cell r="A1960">
            <v>335019</v>
          </cell>
          <cell r="B1960" t="str">
            <v>Locust Bean Gum 147 S2</v>
          </cell>
          <cell r="C1960" t="str">
            <v>RA</v>
          </cell>
        </row>
        <row r="1961">
          <cell r="A1961">
            <v>335031</v>
          </cell>
          <cell r="B1961" t="str">
            <v>GALAXY GUM DN90/D.P. 8601</v>
          </cell>
          <cell r="C1961" t="str">
            <v>RA</v>
          </cell>
          <cell r="D1961">
            <v>8307</v>
          </cell>
        </row>
        <row r="1962">
          <cell r="A1962">
            <v>335031</v>
          </cell>
          <cell r="B1962" t="str">
            <v>GALAXY GUM DN90/D.P. 8601</v>
          </cell>
          <cell r="C1962" t="str">
            <v>RA</v>
          </cell>
        </row>
        <row r="1963">
          <cell r="A1963">
            <v>335031</v>
          </cell>
          <cell r="B1963" t="str">
            <v>GALAXY GUM DN90/D.P. 8601</v>
          </cell>
          <cell r="C1963" t="str">
            <v>RA</v>
          </cell>
        </row>
        <row r="1964">
          <cell r="A1964">
            <v>335031</v>
          </cell>
          <cell r="B1964" t="str">
            <v>GALAXY GUM DN90/D.P. 8601</v>
          </cell>
          <cell r="C1964" t="str">
            <v>RA</v>
          </cell>
        </row>
        <row r="1965">
          <cell r="A1965">
            <v>335222</v>
          </cell>
          <cell r="B1965" t="str">
            <v>SILICONE FLUID 200/100</v>
          </cell>
          <cell r="C1965" t="str">
            <v>RA</v>
          </cell>
          <cell r="D1965">
            <v>27445</v>
          </cell>
        </row>
        <row r="1966">
          <cell r="A1966">
            <v>335226</v>
          </cell>
          <cell r="B1966" t="str">
            <v>SILICONE FLUID 200/500</v>
          </cell>
          <cell r="C1966" t="str">
            <v>RA</v>
          </cell>
          <cell r="D1966">
            <v>1151</v>
          </cell>
        </row>
        <row r="1967">
          <cell r="A1967">
            <v>335226</v>
          </cell>
          <cell r="B1967" t="str">
            <v>SILICONE FLUID 200/500</v>
          </cell>
          <cell r="C1967" t="str">
            <v>RA</v>
          </cell>
        </row>
        <row r="1968">
          <cell r="A1968">
            <v>335226</v>
          </cell>
          <cell r="B1968" t="str">
            <v>SILICONE FLUID 200/500</v>
          </cell>
          <cell r="C1968" t="str">
            <v>RA</v>
          </cell>
        </row>
        <row r="1969">
          <cell r="A1969">
            <v>335226</v>
          </cell>
          <cell r="B1969" t="str">
            <v>SILICONE FLUID 200/500</v>
          </cell>
          <cell r="C1969" t="str">
            <v>RA</v>
          </cell>
        </row>
        <row r="1970">
          <cell r="A1970">
            <v>335258</v>
          </cell>
          <cell r="B1970" t="str">
            <v>ANTIFOAM B / G.S.834</v>
          </cell>
          <cell r="C1970" t="str">
            <v>R9</v>
          </cell>
          <cell r="D1970">
            <v>1151</v>
          </cell>
        </row>
        <row r="1971">
          <cell r="A1971">
            <v>335268</v>
          </cell>
          <cell r="B1971" t="str">
            <v>CMC-FINNFIX 30P /SUNROSE AD1HC</v>
          </cell>
          <cell r="C1971" t="str">
            <v>RA</v>
          </cell>
          <cell r="D1971">
            <v>73131</v>
          </cell>
        </row>
        <row r="1972">
          <cell r="A1972">
            <v>335274</v>
          </cell>
          <cell r="B1972" t="str">
            <v>CARBOPOL 941A</v>
          </cell>
          <cell r="C1972" t="str">
            <v>R9</v>
          </cell>
          <cell r="D1972">
            <v>10293</v>
          </cell>
        </row>
        <row r="1973">
          <cell r="A1973">
            <v>335299</v>
          </cell>
          <cell r="B1973" t="str">
            <v>PRIMAL B413</v>
          </cell>
          <cell r="C1973" t="str">
            <v>R9</v>
          </cell>
          <cell r="D1973">
            <v>68240</v>
          </cell>
        </row>
        <row r="1974">
          <cell r="A1974">
            <v>335641</v>
          </cell>
          <cell r="B1974" t="str">
            <v>ELVAX EVA BEADS 150</v>
          </cell>
          <cell r="C1974" t="str">
            <v>RA</v>
          </cell>
          <cell r="D1974">
            <v>48031</v>
          </cell>
        </row>
        <row r="1975">
          <cell r="A1975">
            <v>335800</v>
          </cell>
          <cell r="B1975" t="str">
            <v>GENSIL 126 HV B&amp;J CODE 153444</v>
          </cell>
          <cell r="C1975" t="str">
            <v>RA</v>
          </cell>
          <cell r="D1975">
            <v>6915</v>
          </cell>
        </row>
        <row r="1976">
          <cell r="A1976">
            <v>335800</v>
          </cell>
          <cell r="B1976" t="str">
            <v>GENSIL 126 HV B&amp;J CODE 153444</v>
          </cell>
          <cell r="C1976" t="str">
            <v>RA</v>
          </cell>
        </row>
        <row r="1977">
          <cell r="A1977">
            <v>335800</v>
          </cell>
          <cell r="B1977" t="str">
            <v>GENSIL 126 HV B&amp;J CODE 153444</v>
          </cell>
          <cell r="C1977" t="str">
            <v>RA</v>
          </cell>
        </row>
        <row r="1978">
          <cell r="A1978">
            <v>335800</v>
          </cell>
          <cell r="B1978" t="str">
            <v>GENSIL 126 HV B&amp;J CODE 153444</v>
          </cell>
          <cell r="C1978" t="str">
            <v>RA</v>
          </cell>
        </row>
        <row r="1979">
          <cell r="A1979">
            <v>335865</v>
          </cell>
          <cell r="B1979" t="str">
            <v>FOAM BLAST 230</v>
          </cell>
          <cell r="C1979" t="str">
            <v>RA</v>
          </cell>
          <cell r="D1979">
            <v>6915</v>
          </cell>
        </row>
        <row r="1980">
          <cell r="A1980">
            <v>335876</v>
          </cell>
          <cell r="B1980" t="str">
            <v>ZELAN 338</v>
          </cell>
          <cell r="C1980" t="str">
            <v>RA</v>
          </cell>
          <cell r="D1980">
            <v>14115</v>
          </cell>
        </row>
        <row r="1981">
          <cell r="A1981">
            <v>335876</v>
          </cell>
          <cell r="B1981" t="str">
            <v>ZELAN 338</v>
          </cell>
          <cell r="C1981" t="str">
            <v>RA</v>
          </cell>
        </row>
        <row r="1982">
          <cell r="A1982">
            <v>335876</v>
          </cell>
          <cell r="B1982" t="str">
            <v>ZELAN 338</v>
          </cell>
          <cell r="C1982" t="str">
            <v>RA</v>
          </cell>
        </row>
        <row r="1983">
          <cell r="A1983">
            <v>335876</v>
          </cell>
          <cell r="B1983" t="str">
            <v>ZELAN 338</v>
          </cell>
          <cell r="C1983" t="str">
            <v>RA</v>
          </cell>
        </row>
        <row r="1984">
          <cell r="A1984">
            <v>335888</v>
          </cell>
          <cell r="B1984" t="str">
            <v>ACUSOL 505N</v>
          </cell>
          <cell r="C1984" t="str">
            <v>RA</v>
          </cell>
          <cell r="D1984">
            <v>0</v>
          </cell>
        </row>
        <row r="1985">
          <cell r="A1985">
            <v>335889</v>
          </cell>
          <cell r="B1985" t="str">
            <v>INDOPOL L14</v>
          </cell>
          <cell r="C1985" t="str">
            <v>RA</v>
          </cell>
          <cell r="D1985">
            <v>0</v>
          </cell>
        </row>
        <row r="1986">
          <cell r="A1986">
            <v>335897</v>
          </cell>
          <cell r="B1986" t="str">
            <v>CARBOPOL ETD 2623</v>
          </cell>
          <cell r="C1986" t="str">
            <v>RA</v>
          </cell>
          <cell r="D1986">
            <v>10293</v>
          </cell>
        </row>
        <row r="1987">
          <cell r="A1987">
            <v>335897</v>
          </cell>
          <cell r="B1987" t="str">
            <v>CARBOPOL ETD 2623</v>
          </cell>
          <cell r="C1987" t="str">
            <v>RA</v>
          </cell>
        </row>
        <row r="1988">
          <cell r="A1988">
            <v>335897</v>
          </cell>
          <cell r="B1988" t="str">
            <v>CARBOPOL ETD 2623</v>
          </cell>
          <cell r="C1988" t="str">
            <v>RA</v>
          </cell>
        </row>
        <row r="1989">
          <cell r="A1989">
            <v>335897</v>
          </cell>
          <cell r="B1989" t="str">
            <v>CARBOPOL ETD 2623</v>
          </cell>
          <cell r="C1989" t="str">
            <v>RA</v>
          </cell>
        </row>
        <row r="1990">
          <cell r="A1990">
            <v>335906</v>
          </cell>
          <cell r="B1990" t="str">
            <v>AROLON 846-W-42</v>
          </cell>
          <cell r="C1990" t="str">
            <v>R8</v>
          </cell>
          <cell r="D1990">
            <v>10</v>
          </cell>
        </row>
        <row r="1991">
          <cell r="A1991">
            <v>336009</v>
          </cell>
          <cell r="B1991" t="str">
            <v>BUTYL GLYCOL(BGE)/BUTYL ICINOL</v>
          </cell>
          <cell r="C1991" t="str">
            <v>R1</v>
          </cell>
          <cell r="D1991">
            <v>31269</v>
          </cell>
        </row>
        <row r="1992">
          <cell r="A1992">
            <v>336009</v>
          </cell>
          <cell r="B1992" t="str">
            <v>BUTYL GLYSOLV -Ethylene Glycol</v>
          </cell>
          <cell r="C1992" t="str">
            <v>R1</v>
          </cell>
        </row>
        <row r="1993">
          <cell r="A1993">
            <v>336009</v>
          </cell>
          <cell r="B1993" t="str">
            <v>BUTYL GLYSOLV -Ethylene Glycol</v>
          </cell>
          <cell r="C1993" t="str">
            <v>R1</v>
          </cell>
        </row>
        <row r="1994">
          <cell r="A1994">
            <v>336009</v>
          </cell>
          <cell r="B1994" t="str">
            <v>BUTYL GLYSOLV -Ethylene Glycol</v>
          </cell>
          <cell r="C1994" t="str">
            <v>R1</v>
          </cell>
        </row>
        <row r="1995">
          <cell r="A1995">
            <v>336011</v>
          </cell>
          <cell r="B1995" t="str">
            <v>DOWANOL PM</v>
          </cell>
          <cell r="C1995" t="str">
            <v>R1</v>
          </cell>
          <cell r="D1995">
            <v>72000</v>
          </cell>
        </row>
        <row r="1996">
          <cell r="A1996">
            <v>336011</v>
          </cell>
          <cell r="B1996" t="str">
            <v>DOWANOL PM</v>
          </cell>
          <cell r="C1996" t="str">
            <v>R1</v>
          </cell>
        </row>
        <row r="1997">
          <cell r="A1997">
            <v>336011</v>
          </cell>
          <cell r="B1997" t="str">
            <v>DOWANOL PM</v>
          </cell>
          <cell r="C1997" t="str">
            <v>R1</v>
          </cell>
        </row>
        <row r="1998">
          <cell r="A1998">
            <v>336011</v>
          </cell>
          <cell r="B1998" t="str">
            <v>DOWANOL PM</v>
          </cell>
          <cell r="C1998" t="str">
            <v>R1</v>
          </cell>
        </row>
        <row r="1999">
          <cell r="A1999">
            <v>336013</v>
          </cell>
          <cell r="B1999" t="str">
            <v>DOWANOL DPM</v>
          </cell>
          <cell r="C1999" t="str">
            <v>R1</v>
          </cell>
          <cell r="D1999">
            <v>72000</v>
          </cell>
        </row>
        <row r="2000">
          <cell r="A2000">
            <v>336013</v>
          </cell>
          <cell r="B2000" t="str">
            <v>DOWANOL DPM</v>
          </cell>
          <cell r="C2000" t="str">
            <v>R1</v>
          </cell>
        </row>
        <row r="2001">
          <cell r="A2001">
            <v>336013</v>
          </cell>
          <cell r="B2001" t="str">
            <v>DOWANOL DPM</v>
          </cell>
          <cell r="C2001" t="str">
            <v>R1</v>
          </cell>
        </row>
        <row r="2002">
          <cell r="A2002">
            <v>336013</v>
          </cell>
          <cell r="B2002" t="str">
            <v>DOWANOL DPM</v>
          </cell>
          <cell r="C2002" t="str">
            <v>R1</v>
          </cell>
        </row>
        <row r="2003">
          <cell r="A2003">
            <v>336016</v>
          </cell>
          <cell r="B2003" t="str">
            <v>BUTYL DI-GLYSOLV (Di-Icinol)</v>
          </cell>
          <cell r="C2003" t="str">
            <v>R1</v>
          </cell>
          <cell r="D2003">
            <v>29855</v>
          </cell>
        </row>
        <row r="2004">
          <cell r="A2004">
            <v>336016</v>
          </cell>
          <cell r="B2004" t="str">
            <v>BUTYL DI-GLYSOLV  Diethylene</v>
          </cell>
          <cell r="C2004" t="str">
            <v>R1</v>
          </cell>
        </row>
        <row r="2005">
          <cell r="A2005">
            <v>336016</v>
          </cell>
          <cell r="B2005" t="str">
            <v>BUTYL DI-GLYSOLV  Diethylene</v>
          </cell>
          <cell r="C2005" t="str">
            <v>R1</v>
          </cell>
        </row>
        <row r="2006">
          <cell r="A2006">
            <v>336016</v>
          </cell>
          <cell r="B2006" t="str">
            <v>BUTYL DI-GLYSOLV  Diethylene</v>
          </cell>
          <cell r="C2006" t="str">
            <v>R1</v>
          </cell>
        </row>
        <row r="2007">
          <cell r="A2007">
            <v>336017</v>
          </cell>
          <cell r="B2007" t="str">
            <v>ETHYL DI ICINOL / DI GLYCOL/</v>
          </cell>
          <cell r="C2007" t="str">
            <v>R1</v>
          </cell>
          <cell r="D2007">
            <v>31269</v>
          </cell>
        </row>
        <row r="2008">
          <cell r="A2008">
            <v>336017</v>
          </cell>
          <cell r="B2008" t="str">
            <v>ETHYL DI-GLYSOLV  Diethylene</v>
          </cell>
          <cell r="C2008" t="str">
            <v>R1</v>
          </cell>
        </row>
        <row r="2009">
          <cell r="A2009">
            <v>336017</v>
          </cell>
          <cell r="B2009" t="str">
            <v>ETHYL DI-GLYSOLV  Diethylene</v>
          </cell>
          <cell r="C2009" t="str">
            <v>R1</v>
          </cell>
        </row>
        <row r="2010">
          <cell r="A2010">
            <v>336017</v>
          </cell>
          <cell r="B2010" t="str">
            <v>ETHYL DI-GLYSOLV  Diethylene</v>
          </cell>
          <cell r="C2010" t="str">
            <v>R1</v>
          </cell>
        </row>
        <row r="2011">
          <cell r="A2011">
            <v>336030</v>
          </cell>
          <cell r="B2011" t="str">
            <v>DOWANOL EPH</v>
          </cell>
          <cell r="C2011" t="str">
            <v>R1</v>
          </cell>
          <cell r="D2011">
            <v>72000</v>
          </cell>
        </row>
        <row r="2012">
          <cell r="A2012">
            <v>336032</v>
          </cell>
          <cell r="B2012" t="str">
            <v>HEXYL CELLOSLVE</v>
          </cell>
          <cell r="C2012" t="str">
            <v>R1</v>
          </cell>
          <cell r="D2012">
            <v>65631</v>
          </cell>
        </row>
        <row r="2013">
          <cell r="A2013">
            <v>336032</v>
          </cell>
          <cell r="B2013" t="str">
            <v>HEXYL CELLOSLVE</v>
          </cell>
          <cell r="C2013" t="str">
            <v>R1</v>
          </cell>
        </row>
        <row r="2014">
          <cell r="A2014">
            <v>336032</v>
          </cell>
          <cell r="B2014" t="str">
            <v>HEXYL CELLOSLVE</v>
          </cell>
          <cell r="C2014" t="str">
            <v>R1</v>
          </cell>
        </row>
        <row r="2015">
          <cell r="A2015">
            <v>336032</v>
          </cell>
          <cell r="B2015" t="str">
            <v>HEXYL CELLOSLVE</v>
          </cell>
          <cell r="C2015" t="str">
            <v>R1</v>
          </cell>
        </row>
        <row r="2016">
          <cell r="A2016">
            <v>336035</v>
          </cell>
          <cell r="B2016" t="str">
            <v>DOWANOL DPnB</v>
          </cell>
          <cell r="C2016" t="str">
            <v>R1</v>
          </cell>
          <cell r="D2016">
            <v>72000</v>
          </cell>
        </row>
        <row r="2017">
          <cell r="A2017">
            <v>336100</v>
          </cell>
          <cell r="B2017" t="str">
            <v>ISOPROYL ALCOHOL 99%</v>
          </cell>
          <cell r="C2017" t="str">
            <v>R9</v>
          </cell>
          <cell r="D2017">
            <v>31269</v>
          </cell>
        </row>
        <row r="2018">
          <cell r="A2018">
            <v>336114</v>
          </cell>
          <cell r="B2018" t="str">
            <v>ISOPROPANOL ANHYDROUS</v>
          </cell>
          <cell r="C2018" t="str">
            <v>R9</v>
          </cell>
          <cell r="D2018">
            <v>10635</v>
          </cell>
        </row>
        <row r="2019">
          <cell r="A2019">
            <v>336114</v>
          </cell>
          <cell r="B2019" t="str">
            <v>ISOPROPANOL ANHYDROUS</v>
          </cell>
          <cell r="C2019" t="str">
            <v>R9</v>
          </cell>
        </row>
        <row r="2020">
          <cell r="A2020">
            <v>336114</v>
          </cell>
          <cell r="B2020" t="str">
            <v>ISOPROPANOL ANHYDROUS</v>
          </cell>
          <cell r="C2020" t="str">
            <v>R9</v>
          </cell>
        </row>
        <row r="2021">
          <cell r="A2021">
            <v>336114</v>
          </cell>
          <cell r="B2021" t="str">
            <v>ISOPROPANOL ANHYDROUS</v>
          </cell>
          <cell r="C2021" t="str">
            <v>R9</v>
          </cell>
        </row>
        <row r="2022">
          <cell r="A2022">
            <v>336318</v>
          </cell>
          <cell r="B2022" t="str">
            <v>VARSOL WHITE SPIRITS</v>
          </cell>
          <cell r="C2022" t="str">
            <v>R9</v>
          </cell>
          <cell r="D2022">
            <v>18465</v>
          </cell>
        </row>
        <row r="2023">
          <cell r="A2023">
            <v>336318</v>
          </cell>
          <cell r="B2023" t="str">
            <v>VARSOL WHITE SPIRITS</v>
          </cell>
          <cell r="C2023" t="str">
            <v>R9</v>
          </cell>
        </row>
        <row r="2024">
          <cell r="A2024">
            <v>336318</v>
          </cell>
          <cell r="B2024" t="str">
            <v>VARSOL WHITE SPIRITS</v>
          </cell>
          <cell r="C2024" t="str">
            <v>R9</v>
          </cell>
        </row>
        <row r="2025">
          <cell r="A2025">
            <v>336324</v>
          </cell>
          <cell r="B2025" t="str">
            <v>DEODORISED KEROSENE</v>
          </cell>
          <cell r="C2025" t="str">
            <v>R9</v>
          </cell>
          <cell r="D2025">
            <v>6915</v>
          </cell>
        </row>
        <row r="2026">
          <cell r="A2026">
            <v>336340</v>
          </cell>
          <cell r="B2026" t="str">
            <v>ISOPAR "M"</v>
          </cell>
          <cell r="C2026" t="str">
            <v>R1</v>
          </cell>
          <cell r="D2026">
            <v>18465</v>
          </cell>
        </row>
        <row r="2027">
          <cell r="A2027">
            <v>336340</v>
          </cell>
          <cell r="B2027" t="str">
            <v>ISOPAR "M"</v>
          </cell>
          <cell r="C2027" t="str">
            <v>R1</v>
          </cell>
        </row>
        <row r="2028">
          <cell r="A2028">
            <v>336340</v>
          </cell>
          <cell r="B2028" t="str">
            <v>ISOPAR "M"</v>
          </cell>
          <cell r="C2028" t="str">
            <v>R1</v>
          </cell>
        </row>
        <row r="2029">
          <cell r="A2029">
            <v>336340</v>
          </cell>
          <cell r="B2029" t="str">
            <v>ISOPAR "M"</v>
          </cell>
          <cell r="C2029" t="str">
            <v>R1</v>
          </cell>
        </row>
        <row r="2030">
          <cell r="A2030">
            <v>336346</v>
          </cell>
          <cell r="B2030" t="str">
            <v>ISOPAR G</v>
          </cell>
          <cell r="C2030" t="str">
            <v>R1</v>
          </cell>
          <cell r="D2030">
            <v>18465</v>
          </cell>
        </row>
        <row r="2031">
          <cell r="A2031">
            <v>336346</v>
          </cell>
          <cell r="B2031" t="str">
            <v>ISOPAR G</v>
          </cell>
          <cell r="C2031" t="str">
            <v>R1</v>
          </cell>
        </row>
        <row r="2032">
          <cell r="A2032">
            <v>336346</v>
          </cell>
          <cell r="B2032" t="str">
            <v>ISOPAR G</v>
          </cell>
          <cell r="C2032" t="str">
            <v>R1</v>
          </cell>
        </row>
        <row r="2033">
          <cell r="A2033">
            <v>336346</v>
          </cell>
          <cell r="B2033" t="str">
            <v>ISOPAR G</v>
          </cell>
          <cell r="C2033" t="str">
            <v>R1</v>
          </cell>
        </row>
        <row r="2034">
          <cell r="A2034">
            <v>336349</v>
          </cell>
          <cell r="B2034" t="str">
            <v>ISOPAR C</v>
          </cell>
          <cell r="C2034" t="str">
            <v>R1</v>
          </cell>
          <cell r="D2034">
            <v>18465</v>
          </cell>
        </row>
        <row r="2035">
          <cell r="A2035">
            <v>336349</v>
          </cell>
          <cell r="B2035" t="str">
            <v>ISOPAR C</v>
          </cell>
          <cell r="C2035" t="str">
            <v>R1</v>
          </cell>
        </row>
        <row r="2036">
          <cell r="A2036">
            <v>336349</v>
          </cell>
          <cell r="B2036" t="str">
            <v>ISOPAR C</v>
          </cell>
          <cell r="C2036" t="str">
            <v>R1</v>
          </cell>
        </row>
        <row r="2037">
          <cell r="A2037">
            <v>336349</v>
          </cell>
          <cell r="B2037" t="str">
            <v>ISOPAR C</v>
          </cell>
          <cell r="C2037" t="str">
            <v>R1</v>
          </cell>
        </row>
        <row r="2038">
          <cell r="A2038">
            <v>336365</v>
          </cell>
          <cell r="B2038" t="str">
            <v>EXSOL D6O</v>
          </cell>
          <cell r="C2038" t="str">
            <v>R9</v>
          </cell>
          <cell r="D2038">
            <v>18465</v>
          </cell>
        </row>
        <row r="2039">
          <cell r="A2039">
            <v>336500</v>
          </cell>
          <cell r="B2039" t="str">
            <v>PINE CHEM 530</v>
          </cell>
          <cell r="C2039" t="str">
            <v>RA</v>
          </cell>
          <cell r="D2039">
            <v>28282</v>
          </cell>
        </row>
        <row r="2040">
          <cell r="A2040">
            <v>336500</v>
          </cell>
          <cell r="B2040" t="str">
            <v>PINE CHEM 530</v>
          </cell>
          <cell r="C2040" t="str">
            <v>RA</v>
          </cell>
        </row>
        <row r="2041">
          <cell r="A2041">
            <v>336500</v>
          </cell>
          <cell r="B2041" t="str">
            <v>PINE CHEM 530</v>
          </cell>
          <cell r="C2041" t="str">
            <v>RA</v>
          </cell>
        </row>
        <row r="2042">
          <cell r="A2042">
            <v>336500</v>
          </cell>
          <cell r="B2042" t="str">
            <v>PINE CHEM 530</v>
          </cell>
          <cell r="C2042" t="str">
            <v>RA</v>
          </cell>
        </row>
        <row r="2043">
          <cell r="A2043">
            <v>336502</v>
          </cell>
          <cell r="B2043" t="str">
            <v>DIPENTENE  102740</v>
          </cell>
          <cell r="C2043" t="str">
            <v>R1</v>
          </cell>
          <cell r="D2043">
            <v>6915</v>
          </cell>
        </row>
        <row r="2044">
          <cell r="A2044">
            <v>336502</v>
          </cell>
          <cell r="B2044" t="str">
            <v>DIPENTENE  102740</v>
          </cell>
          <cell r="C2044" t="str">
            <v>R1</v>
          </cell>
        </row>
        <row r="2045">
          <cell r="A2045">
            <v>336502</v>
          </cell>
          <cell r="B2045" t="str">
            <v>DIPENTENE  102740</v>
          </cell>
          <cell r="C2045" t="str">
            <v>R1</v>
          </cell>
        </row>
        <row r="2046">
          <cell r="A2046">
            <v>336502</v>
          </cell>
          <cell r="B2046" t="str">
            <v>DIPENTENE  102740</v>
          </cell>
          <cell r="C2046" t="str">
            <v>R1</v>
          </cell>
        </row>
        <row r="2047">
          <cell r="A2047">
            <v>336508</v>
          </cell>
          <cell r="B2047" t="str">
            <v>D-LIMONENE</v>
          </cell>
          <cell r="C2047" t="str">
            <v>RA</v>
          </cell>
          <cell r="D2047">
            <v>6915</v>
          </cell>
        </row>
        <row r="2048">
          <cell r="A2048">
            <v>336508</v>
          </cell>
          <cell r="B2048" t="str">
            <v>D-LIMONENE</v>
          </cell>
          <cell r="C2048" t="str">
            <v>RA</v>
          </cell>
        </row>
        <row r="2049">
          <cell r="A2049">
            <v>336508</v>
          </cell>
          <cell r="B2049" t="str">
            <v>D-LIMONENE</v>
          </cell>
          <cell r="C2049" t="str">
            <v>RA</v>
          </cell>
        </row>
        <row r="2050">
          <cell r="A2050">
            <v>336508</v>
          </cell>
          <cell r="B2050" t="str">
            <v>D-LIMONENE</v>
          </cell>
          <cell r="C2050" t="str">
            <v>RA</v>
          </cell>
        </row>
        <row r="2051">
          <cell r="A2051">
            <v>336601</v>
          </cell>
          <cell r="B2051" t="str">
            <v>METHYLENE CHLORIDE</v>
          </cell>
          <cell r="C2051" t="str">
            <v>R9</v>
          </cell>
          <cell r="D2051">
            <v>7073</v>
          </cell>
        </row>
        <row r="2052">
          <cell r="A2052">
            <v>336615</v>
          </cell>
          <cell r="B2052" t="str">
            <v>GENEKLENE 111</v>
          </cell>
          <cell r="C2052" t="str">
            <v>R9</v>
          </cell>
          <cell r="D2052">
            <v>31269</v>
          </cell>
        </row>
        <row r="2053">
          <cell r="A2053">
            <v>336700</v>
          </cell>
          <cell r="B2053" t="str">
            <v>WATER</v>
          </cell>
          <cell r="C2053" t="str">
            <v>R1</v>
          </cell>
          <cell r="D2053">
            <v>0</v>
          </cell>
        </row>
        <row r="2054">
          <cell r="A2054">
            <v>336701</v>
          </cell>
          <cell r="B2054" t="str">
            <v>DEIONISED WATER</v>
          </cell>
          <cell r="C2054" t="str">
            <v>R1</v>
          </cell>
          <cell r="D2054">
            <v>0</v>
          </cell>
        </row>
        <row r="2055">
          <cell r="A2055">
            <v>337023</v>
          </cell>
          <cell r="B2055" t="str">
            <v>Microwax</v>
          </cell>
          <cell r="C2055" t="str">
            <v>R6</v>
          </cell>
          <cell r="D2055">
            <v>0</v>
          </cell>
        </row>
        <row r="2056">
          <cell r="A2056">
            <v>337027</v>
          </cell>
          <cell r="B2056" t="str">
            <v>MICROWAX 5035/HIMIC 1070</v>
          </cell>
          <cell r="C2056" t="str">
            <v>R6</v>
          </cell>
          <cell r="D2056">
            <v>47631</v>
          </cell>
        </row>
        <row r="2057">
          <cell r="A2057">
            <v>337036</v>
          </cell>
          <cell r="B2057" t="str">
            <v>BE SQUARE 195 AMBER</v>
          </cell>
          <cell r="C2057" t="str">
            <v>R6</v>
          </cell>
          <cell r="D2057">
            <v>47631</v>
          </cell>
        </row>
        <row r="2058">
          <cell r="A2058">
            <v>337060</v>
          </cell>
          <cell r="B2058" t="str">
            <v>CARDIS WAX 314</v>
          </cell>
          <cell r="C2058" t="str">
            <v>R6</v>
          </cell>
          <cell r="D2058">
            <v>47631</v>
          </cell>
        </row>
        <row r="2059">
          <cell r="A2059">
            <v>337062</v>
          </cell>
          <cell r="B2059" t="str">
            <v>CARDIS WAX C36</v>
          </cell>
          <cell r="C2059" t="str">
            <v>R6</v>
          </cell>
          <cell r="D2059">
            <v>47631</v>
          </cell>
        </row>
        <row r="2060">
          <cell r="A2060">
            <v>337063</v>
          </cell>
          <cell r="B2060" t="str">
            <v>PETROLITE 036/CARDIX WAX</v>
          </cell>
          <cell r="C2060" t="str">
            <v>R9</v>
          </cell>
          <cell r="D2060">
            <v>0</v>
          </cell>
        </row>
        <row r="2061">
          <cell r="A2061">
            <v>337074</v>
          </cell>
          <cell r="B2061" t="str">
            <v>PARAFFIN WAX 125-130MP (50FRJ)</v>
          </cell>
          <cell r="C2061" t="str">
            <v>R6</v>
          </cell>
          <cell r="D2061">
            <v>0</v>
          </cell>
        </row>
        <row r="2062">
          <cell r="A2062">
            <v>337074</v>
          </cell>
          <cell r="B2062" t="str">
            <v>PARAFFIN WAX 125-130MP (50FRJ)</v>
          </cell>
          <cell r="C2062" t="str">
            <v>R6</v>
          </cell>
        </row>
        <row r="2063">
          <cell r="A2063">
            <v>337074</v>
          </cell>
          <cell r="B2063" t="str">
            <v>PARAFFIN WAX 125-130MP (50FRJ</v>
          </cell>
          <cell r="C2063" t="str">
            <v>R6</v>
          </cell>
        </row>
        <row r="2064">
          <cell r="A2064">
            <v>337200</v>
          </cell>
          <cell r="B2064" t="str">
            <v>CARNAUBA WAX TYPE 4 FATTY GREY</v>
          </cell>
          <cell r="C2064" t="str">
            <v>R9</v>
          </cell>
          <cell r="D2064">
            <v>47631</v>
          </cell>
        </row>
        <row r="2065">
          <cell r="A2065">
            <v>337401</v>
          </cell>
          <cell r="B2065" t="str">
            <v>BEESWAX REFINED 2GB100R</v>
          </cell>
          <cell r="C2065" t="str">
            <v>R6</v>
          </cell>
          <cell r="D2065">
            <v>6915</v>
          </cell>
        </row>
        <row r="2066">
          <cell r="A2066">
            <v>337401</v>
          </cell>
          <cell r="B2066" t="str">
            <v>BEESWAX REFINED 2GB100R</v>
          </cell>
          <cell r="C2066" t="str">
            <v>R6</v>
          </cell>
        </row>
        <row r="2067">
          <cell r="A2067">
            <v>337401</v>
          </cell>
          <cell r="B2067" t="str">
            <v>BEESWAX REFINED 2GB100R</v>
          </cell>
          <cell r="C2067" t="str">
            <v>R6</v>
          </cell>
        </row>
        <row r="2068">
          <cell r="A2068">
            <v>337401</v>
          </cell>
          <cell r="B2068" t="str">
            <v>BEESWAX REFINED 2GB100R</v>
          </cell>
          <cell r="C2068" t="str">
            <v>R6</v>
          </cell>
        </row>
        <row r="2069">
          <cell r="A2069">
            <v>337641</v>
          </cell>
          <cell r="B2069" t="str">
            <v>HYDROGENATED CASTOR WAX</v>
          </cell>
          <cell r="C2069" t="str">
            <v>R6</v>
          </cell>
          <cell r="D2069">
            <v>10293</v>
          </cell>
        </row>
        <row r="2070">
          <cell r="A2070">
            <v>337647</v>
          </cell>
          <cell r="B2070" t="str">
            <v>POLYETHYLENE AC6 B&amp;J (205827)</v>
          </cell>
          <cell r="C2070" t="str">
            <v>R6</v>
          </cell>
          <cell r="D2070">
            <v>6915</v>
          </cell>
        </row>
        <row r="2071">
          <cell r="A2071">
            <v>337656</v>
          </cell>
          <cell r="B2071" t="str">
            <v>SASOL WAX HI</v>
          </cell>
          <cell r="C2071" t="str">
            <v>R6</v>
          </cell>
          <cell r="D2071">
            <v>47631</v>
          </cell>
        </row>
        <row r="2072">
          <cell r="A2072">
            <v>337656</v>
          </cell>
          <cell r="B2072" t="str">
            <v>SASOL WAX HI</v>
          </cell>
          <cell r="C2072" t="str">
            <v>R9</v>
          </cell>
        </row>
        <row r="2073">
          <cell r="A2073">
            <v>337656</v>
          </cell>
          <cell r="B2073" t="str">
            <v>SASOL WAX HI</v>
          </cell>
          <cell r="C2073" t="str">
            <v>R9</v>
          </cell>
        </row>
        <row r="2074">
          <cell r="A2074">
            <v>337657</v>
          </cell>
          <cell r="B2074" t="str">
            <v>HOECHST WAX KSL</v>
          </cell>
          <cell r="C2074" t="str">
            <v>R6</v>
          </cell>
          <cell r="D2074">
            <v>29182</v>
          </cell>
        </row>
        <row r="2075">
          <cell r="A2075">
            <v>337657</v>
          </cell>
          <cell r="B2075" t="str">
            <v>HOECHST WAX KSL</v>
          </cell>
          <cell r="C2075" t="str">
            <v>R6</v>
          </cell>
        </row>
        <row r="2076">
          <cell r="A2076">
            <v>337657</v>
          </cell>
          <cell r="B2076" t="str">
            <v>HOECHST WAX KSL</v>
          </cell>
          <cell r="C2076" t="str">
            <v>R6</v>
          </cell>
        </row>
        <row r="2077">
          <cell r="A2077">
            <v>337669</v>
          </cell>
          <cell r="B2077" t="str">
            <v>POLYETHYLENE AC629 GRAN.</v>
          </cell>
          <cell r="C2077" t="str">
            <v>R6</v>
          </cell>
          <cell r="D2077">
            <v>33266</v>
          </cell>
        </row>
        <row r="2078">
          <cell r="A2078">
            <v>337693</v>
          </cell>
          <cell r="B2078" t="str">
            <v>AC392 POLYETHYLENE EMULSION 25</v>
          </cell>
          <cell r="C2078" t="str">
            <v>R9</v>
          </cell>
          <cell r="D2078">
            <v>38031</v>
          </cell>
        </row>
        <row r="2079">
          <cell r="A2079">
            <v>338009</v>
          </cell>
          <cell r="B2079" t="str">
            <v>PROPYLENE GLYCOL USP</v>
          </cell>
          <cell r="C2079" t="str">
            <v>R1</v>
          </cell>
          <cell r="D2079">
            <v>7073</v>
          </cell>
        </row>
        <row r="2080">
          <cell r="A2080">
            <v>338009</v>
          </cell>
          <cell r="B2080" t="str">
            <v>PROPYLENE GLYCOL USP</v>
          </cell>
          <cell r="C2080" t="str">
            <v>R1</v>
          </cell>
        </row>
        <row r="2081">
          <cell r="A2081">
            <v>338009</v>
          </cell>
          <cell r="B2081" t="str">
            <v>PROPYLENE GLYCOL USP</v>
          </cell>
          <cell r="C2081" t="str">
            <v>R1</v>
          </cell>
        </row>
        <row r="2082">
          <cell r="A2082">
            <v>338009</v>
          </cell>
          <cell r="B2082" t="str">
            <v>PROPYLENE GLYCOL USP</v>
          </cell>
          <cell r="C2082" t="str">
            <v>R1</v>
          </cell>
        </row>
        <row r="2083">
          <cell r="A2083">
            <v>338009</v>
          </cell>
          <cell r="B2083" t="str">
            <v>PROPYLENE GLYCOL USP</v>
          </cell>
          <cell r="C2083" t="str">
            <v>R1</v>
          </cell>
        </row>
        <row r="2084">
          <cell r="A2084">
            <v>338009</v>
          </cell>
          <cell r="B2084" t="str">
            <v>PROPYLENE GLYCOL USP</v>
          </cell>
          <cell r="C2084" t="str">
            <v>R1</v>
          </cell>
        </row>
        <row r="2085">
          <cell r="A2085">
            <v>338011</v>
          </cell>
          <cell r="B2085" t="str">
            <v>DYE D&amp;C YELLOW #10</v>
          </cell>
          <cell r="C2085" t="str">
            <v>R9</v>
          </cell>
          <cell r="D2085">
            <v>28982</v>
          </cell>
        </row>
        <row r="2086">
          <cell r="A2086">
            <v>338012</v>
          </cell>
          <cell r="B2086" t="str">
            <v>DYE FD&amp;C BLUE #1</v>
          </cell>
          <cell r="C2086" t="str">
            <v>R2</v>
          </cell>
          <cell r="D2086">
            <v>70839</v>
          </cell>
        </row>
        <row r="2087">
          <cell r="A2087">
            <v>338022</v>
          </cell>
          <cell r="B2087" t="str">
            <v>HIGH GRADE SALT SOD/CHLORIDE</v>
          </cell>
          <cell r="C2087" t="str">
            <v>R5</v>
          </cell>
          <cell r="D2087">
            <v>1151</v>
          </cell>
        </row>
        <row r="2088">
          <cell r="A2088">
            <v>338023</v>
          </cell>
          <cell r="B2088" t="str">
            <v>DEHYDAG WAX16-95/CETYL ALCOHOL</v>
          </cell>
          <cell r="C2088" t="str">
            <v>R9</v>
          </cell>
          <cell r="D2088">
            <v>72000</v>
          </cell>
        </row>
        <row r="2089">
          <cell r="A2089">
            <v>338032</v>
          </cell>
          <cell r="B2089" t="str">
            <v>ANHYDRUS DI NA PHOSPHATE</v>
          </cell>
          <cell r="C2089" t="str">
            <v>R5</v>
          </cell>
          <cell r="D2089">
            <v>1254</v>
          </cell>
        </row>
        <row r="2090">
          <cell r="A2090">
            <v>338032</v>
          </cell>
          <cell r="B2090" t="str">
            <v>ANHYDRUS DI NA PHOSPHATE</v>
          </cell>
          <cell r="C2090" t="str">
            <v>R5</v>
          </cell>
        </row>
        <row r="2091">
          <cell r="A2091">
            <v>338032</v>
          </cell>
          <cell r="B2091" t="str">
            <v>ANHYDRUS DI NA PHOSPHATE</v>
          </cell>
          <cell r="C2091" t="str">
            <v>R5</v>
          </cell>
        </row>
        <row r="2092">
          <cell r="A2092">
            <v>338035</v>
          </cell>
          <cell r="B2092" t="str">
            <v>DYE D&amp;C GREEN NO8</v>
          </cell>
          <cell r="C2092" t="str">
            <v>R9</v>
          </cell>
          <cell r="D2092">
            <v>28982</v>
          </cell>
        </row>
        <row r="2093">
          <cell r="A2093">
            <v>338043</v>
          </cell>
          <cell r="B2093" t="str">
            <v>PURICOLOR RED ARE 33</v>
          </cell>
          <cell r="C2093" t="str">
            <v>R2</v>
          </cell>
          <cell r="D2093">
            <v>8548</v>
          </cell>
        </row>
        <row r="2094">
          <cell r="A2094">
            <v>338043</v>
          </cell>
          <cell r="B2094" t="str">
            <v>PURICOLOR RED ARE 33</v>
          </cell>
          <cell r="C2094" t="str">
            <v>R2</v>
          </cell>
        </row>
        <row r="2095">
          <cell r="A2095">
            <v>338043</v>
          </cell>
          <cell r="B2095" t="str">
            <v>PURICOLOR RED ARE 33</v>
          </cell>
          <cell r="C2095" t="str">
            <v>R2</v>
          </cell>
        </row>
        <row r="2096">
          <cell r="A2096">
            <v>338043</v>
          </cell>
          <cell r="B2096" t="str">
            <v>PURICOLOR RED ARE 33</v>
          </cell>
          <cell r="C2096" t="str">
            <v>R2</v>
          </cell>
        </row>
        <row r="2097">
          <cell r="A2097">
            <v>338044</v>
          </cell>
          <cell r="B2097" t="str">
            <v>LEXEIN X 250</v>
          </cell>
          <cell r="C2097" t="str">
            <v>R9</v>
          </cell>
          <cell r="D2097">
            <v>6915</v>
          </cell>
        </row>
        <row r="2098">
          <cell r="A2098">
            <v>338069</v>
          </cell>
          <cell r="B2098" t="str">
            <v>PRICERINE 9091/GLYCEROL 99.5%</v>
          </cell>
          <cell r="C2098" t="str">
            <v>RA</v>
          </cell>
          <cell r="D2098">
            <v>76822</v>
          </cell>
        </row>
        <row r="2099">
          <cell r="A2099">
            <v>338076</v>
          </cell>
          <cell r="B2099" t="str">
            <v>ISO PROPYL MYRISTRATE</v>
          </cell>
          <cell r="C2099" t="str">
            <v>R1</v>
          </cell>
          <cell r="D2099">
            <v>6915</v>
          </cell>
        </row>
        <row r="2100">
          <cell r="A2100">
            <v>338080</v>
          </cell>
          <cell r="B2100" t="str">
            <v>NATROSOL250HHR/TYLOSEH100000YP</v>
          </cell>
          <cell r="C2100" t="str">
            <v>RA</v>
          </cell>
          <cell r="D2100">
            <v>8810</v>
          </cell>
        </row>
        <row r="2101">
          <cell r="A2101">
            <v>338080</v>
          </cell>
          <cell r="B2101" t="str">
            <v>NATROSOL250HHR/TYLOSEH100000YP</v>
          </cell>
          <cell r="C2101" t="str">
            <v>RA</v>
          </cell>
        </row>
        <row r="2102">
          <cell r="A2102">
            <v>338080</v>
          </cell>
          <cell r="B2102" t="str">
            <v>NATROSOL250HHR/TYLOSEH100000YP</v>
          </cell>
          <cell r="C2102" t="str">
            <v>RA</v>
          </cell>
        </row>
        <row r="2103">
          <cell r="A2103">
            <v>338080</v>
          </cell>
          <cell r="B2103" t="str">
            <v>NATROSOL250HHR/TYLOSEH100000YP</v>
          </cell>
          <cell r="C2103" t="str">
            <v>RA</v>
          </cell>
        </row>
        <row r="2104">
          <cell r="A2104">
            <v>338082</v>
          </cell>
          <cell r="B2104" t="str">
            <v>DYE FD&amp;C YELLOW #5</v>
          </cell>
          <cell r="C2104" t="str">
            <v>R2</v>
          </cell>
          <cell r="D2104">
            <v>28982</v>
          </cell>
        </row>
        <row r="2105">
          <cell r="A2105">
            <v>338082</v>
          </cell>
          <cell r="B2105" t="str">
            <v>DYE FD&amp;C YELLOW #5</v>
          </cell>
          <cell r="C2105" t="str">
            <v>R2</v>
          </cell>
        </row>
        <row r="2106">
          <cell r="A2106">
            <v>338082</v>
          </cell>
          <cell r="B2106" t="str">
            <v>DYE FD&amp;C YELLOW #5</v>
          </cell>
          <cell r="C2106" t="str">
            <v>R2</v>
          </cell>
        </row>
        <row r="2107">
          <cell r="A2107">
            <v>338082</v>
          </cell>
          <cell r="B2107" t="str">
            <v>DYE FD&amp;C YELLOW #5</v>
          </cell>
          <cell r="C2107" t="str">
            <v>R2</v>
          </cell>
        </row>
        <row r="2108">
          <cell r="A2108">
            <v>338086</v>
          </cell>
          <cell r="B2108" t="str">
            <v>CITRIC ACID ANHY.USP</v>
          </cell>
          <cell r="C2108" t="str">
            <v>RA</v>
          </cell>
          <cell r="D2108">
            <v>65631</v>
          </cell>
        </row>
        <row r="2109">
          <cell r="A2109">
            <v>338086</v>
          </cell>
          <cell r="B2109" t="str">
            <v>CITRIC ACID ANHY.USP</v>
          </cell>
          <cell r="C2109" t="str">
            <v>RA</v>
          </cell>
        </row>
        <row r="2110">
          <cell r="A2110">
            <v>338086</v>
          </cell>
          <cell r="B2110" t="str">
            <v>CITRIC ACID ANHY.USP</v>
          </cell>
          <cell r="C2110" t="str">
            <v>RA</v>
          </cell>
        </row>
        <row r="2111">
          <cell r="A2111">
            <v>338086</v>
          </cell>
          <cell r="B2111" t="str">
            <v>CITRIC ACID ANHY.USP</v>
          </cell>
          <cell r="C2111" t="str">
            <v>RA</v>
          </cell>
        </row>
        <row r="2112">
          <cell r="A2112">
            <v>338087</v>
          </cell>
          <cell r="B2112" t="str">
            <v>AMMONIUM CHLORIDE "A GRADE"</v>
          </cell>
          <cell r="C2112" t="str">
            <v>R9</v>
          </cell>
          <cell r="D2112">
            <v>31269</v>
          </cell>
        </row>
        <row r="2113">
          <cell r="A2113">
            <v>338097</v>
          </cell>
          <cell r="B2113" t="str">
            <v>EMPIGEN BSAU-6CH</v>
          </cell>
          <cell r="C2113" t="str">
            <v>R9</v>
          </cell>
          <cell r="D2113">
            <v>1254</v>
          </cell>
        </row>
        <row r="2114">
          <cell r="A2114">
            <v>338124</v>
          </cell>
          <cell r="B2114" t="str">
            <v>EMPIGEN BB</v>
          </cell>
          <cell r="C2114" t="str">
            <v>R9</v>
          </cell>
          <cell r="D2114">
            <v>1254</v>
          </cell>
        </row>
        <row r="2115">
          <cell r="A2115">
            <v>338131</v>
          </cell>
          <cell r="B2115" t="str">
            <v>SODIUM CITRATE DIHYDRATE</v>
          </cell>
          <cell r="C2115" t="str">
            <v>RA</v>
          </cell>
          <cell r="D2115">
            <v>6915</v>
          </cell>
        </row>
        <row r="2116">
          <cell r="A2116">
            <v>338131</v>
          </cell>
          <cell r="B2116" t="str">
            <v>SODIUM CITRATE DIHYDRATE</v>
          </cell>
          <cell r="C2116" t="str">
            <v>RA</v>
          </cell>
        </row>
        <row r="2117">
          <cell r="A2117">
            <v>338131</v>
          </cell>
          <cell r="B2117" t="str">
            <v>SODIUM CITRATE DIHYDRATE</v>
          </cell>
          <cell r="C2117" t="str">
            <v>RA</v>
          </cell>
        </row>
        <row r="2118">
          <cell r="A2118">
            <v>338131</v>
          </cell>
          <cell r="B2118" t="str">
            <v>SODIUM CITRATE DIHYDRATE</v>
          </cell>
          <cell r="C2118" t="str">
            <v>RA</v>
          </cell>
        </row>
        <row r="2119">
          <cell r="A2119">
            <v>338144</v>
          </cell>
          <cell r="B2119" t="str">
            <v>KATHON CG</v>
          </cell>
          <cell r="C2119" t="str">
            <v>RA</v>
          </cell>
          <cell r="D2119">
            <v>68240</v>
          </cell>
        </row>
        <row r="2120">
          <cell r="A2120">
            <v>338144</v>
          </cell>
          <cell r="B2120" t="str">
            <v>KATHON CG</v>
          </cell>
          <cell r="C2120" t="str">
            <v>RA</v>
          </cell>
        </row>
        <row r="2121">
          <cell r="A2121">
            <v>338144</v>
          </cell>
          <cell r="B2121" t="str">
            <v>KATHON CG</v>
          </cell>
          <cell r="C2121" t="str">
            <v>RA</v>
          </cell>
        </row>
        <row r="2122">
          <cell r="A2122">
            <v>338144</v>
          </cell>
          <cell r="B2122" t="str">
            <v>KATHON CG</v>
          </cell>
          <cell r="C2122" t="str">
            <v>RA</v>
          </cell>
        </row>
        <row r="2123">
          <cell r="A2123">
            <v>338146</v>
          </cell>
          <cell r="B2123" t="str">
            <v>HONEY</v>
          </cell>
          <cell r="C2123" t="str">
            <v>R9</v>
          </cell>
          <cell r="D2123">
            <v>27949</v>
          </cell>
        </row>
        <row r="2124">
          <cell r="A2124">
            <v>338154</v>
          </cell>
          <cell r="B2124" t="str">
            <v>AMMONYX/NINOX 4002</v>
          </cell>
          <cell r="C2124" t="str">
            <v>R9</v>
          </cell>
          <cell r="D2124">
            <v>6915</v>
          </cell>
        </row>
        <row r="2125">
          <cell r="A2125">
            <v>338156</v>
          </cell>
          <cell r="B2125" t="str">
            <v>ADOGEN MA-108</v>
          </cell>
          <cell r="C2125" t="str">
            <v>R9</v>
          </cell>
          <cell r="D2125">
            <v>6915</v>
          </cell>
        </row>
        <row r="2126">
          <cell r="A2126">
            <v>338158</v>
          </cell>
          <cell r="B2126" t="str">
            <v>SILICONE FLUID 344</v>
          </cell>
          <cell r="C2126" t="str">
            <v>R9</v>
          </cell>
          <cell r="D2126">
            <v>13684</v>
          </cell>
        </row>
        <row r="2127">
          <cell r="A2127">
            <v>338187</v>
          </cell>
          <cell r="B2127" t="str">
            <v>TITANIUM DIOXIDE 3328</v>
          </cell>
          <cell r="C2127" t="str">
            <v>RA</v>
          </cell>
          <cell r="D2127">
            <v>6915</v>
          </cell>
        </row>
        <row r="2128">
          <cell r="A2128">
            <v>338187</v>
          </cell>
          <cell r="B2128" t="str">
            <v>TITANIUM DIOXIDE 3328</v>
          </cell>
          <cell r="C2128" t="str">
            <v>RA</v>
          </cell>
        </row>
        <row r="2129">
          <cell r="A2129">
            <v>338187</v>
          </cell>
          <cell r="B2129" t="str">
            <v>TITANIUM DIOXIDE 3328</v>
          </cell>
          <cell r="C2129" t="str">
            <v>RA</v>
          </cell>
        </row>
        <row r="2130">
          <cell r="A2130">
            <v>338187</v>
          </cell>
          <cell r="B2130" t="str">
            <v>TITANIUM DIOXIDE 3328</v>
          </cell>
          <cell r="C2130" t="str">
            <v>RA</v>
          </cell>
        </row>
        <row r="2131">
          <cell r="A2131">
            <v>338205</v>
          </cell>
          <cell r="B2131" t="str">
            <v>DYE FD&amp;C RED 4</v>
          </cell>
          <cell r="C2131" t="str">
            <v>R9</v>
          </cell>
          <cell r="D2131">
            <v>28982</v>
          </cell>
        </row>
        <row r="2132">
          <cell r="A2132">
            <v>338212</v>
          </cell>
          <cell r="B2132" t="str">
            <v>EXTRAPONE BIRCH 2/032681</v>
          </cell>
          <cell r="C2132" t="str">
            <v>R9</v>
          </cell>
          <cell r="D2132">
            <v>13969</v>
          </cell>
        </row>
        <row r="2133">
          <cell r="A2133">
            <v>338215</v>
          </cell>
          <cell r="B2133" t="str">
            <v>PERFUME 01710130 DRAGOCO</v>
          </cell>
          <cell r="C2133" t="str">
            <v>R9</v>
          </cell>
          <cell r="D2133">
            <v>13969</v>
          </cell>
        </row>
        <row r="2134">
          <cell r="A2134">
            <v>338216</v>
          </cell>
          <cell r="B2134" t="str">
            <v>PERFUME 112-85F NIRVAHNA FIRM</v>
          </cell>
          <cell r="C2134" t="str">
            <v>R0</v>
          </cell>
          <cell r="D2134">
            <v>20300</v>
          </cell>
        </row>
        <row r="2135">
          <cell r="A2135">
            <v>338218</v>
          </cell>
          <cell r="B2135" t="str">
            <v>PERFUME A 40074 H&amp;R</v>
          </cell>
          <cell r="C2135" t="str">
            <v>R9</v>
          </cell>
          <cell r="D2135">
            <v>27050</v>
          </cell>
        </row>
        <row r="2136">
          <cell r="A2136">
            <v>338219</v>
          </cell>
          <cell r="B2136" t="str">
            <v>PERFUME 423.125/D GREEN MUGUET</v>
          </cell>
          <cell r="C2136" t="str">
            <v>R9</v>
          </cell>
          <cell r="D2136">
            <v>20300</v>
          </cell>
        </row>
        <row r="2137">
          <cell r="A2137">
            <v>338254</v>
          </cell>
          <cell r="B2137" t="str">
            <v>VITAMIN E ACETATE/COVITOL544</v>
          </cell>
          <cell r="C2137" t="str">
            <v>R9</v>
          </cell>
          <cell r="D2137">
            <v>4210</v>
          </cell>
        </row>
        <row r="2138">
          <cell r="A2138">
            <v>338303</v>
          </cell>
          <cell r="B2138" t="str">
            <v>INCROQUAT S-85</v>
          </cell>
          <cell r="C2138" t="str">
            <v>R9</v>
          </cell>
          <cell r="D2138">
            <v>6915</v>
          </cell>
        </row>
        <row r="2139">
          <cell r="A2139">
            <v>339360</v>
          </cell>
          <cell r="B2139" t="str">
            <v>BENZYL ALCOHOL</v>
          </cell>
          <cell r="C2139" t="str">
            <v>R1</v>
          </cell>
          <cell r="D2139">
            <v>6915</v>
          </cell>
        </row>
        <row r="2140">
          <cell r="A2140">
            <v>340008</v>
          </cell>
          <cell r="B2140" t="str">
            <v>PER BBA 73-6271 CITRONELLA</v>
          </cell>
          <cell r="C2140" t="str">
            <v>R9</v>
          </cell>
          <cell r="D2140">
            <v>7306</v>
          </cell>
        </row>
        <row r="2141">
          <cell r="A2141">
            <v>340032</v>
          </cell>
          <cell r="B2141" t="str">
            <v>BCA</v>
          </cell>
          <cell r="C2141" t="str">
            <v>R9</v>
          </cell>
          <cell r="D2141">
            <v>0</v>
          </cell>
        </row>
        <row r="2142">
          <cell r="A2142">
            <v>340033</v>
          </cell>
          <cell r="B2142" t="str">
            <v>ISOBORNYL ACETATE</v>
          </cell>
          <cell r="C2142" t="str">
            <v>RA</v>
          </cell>
          <cell r="D2142">
            <v>6915</v>
          </cell>
        </row>
        <row r="2143">
          <cell r="A2143">
            <v>340038</v>
          </cell>
          <cell r="B2143" t="str">
            <v>LEMON OIL CMPD HA1007</v>
          </cell>
          <cell r="C2143" t="str">
            <v>R9</v>
          </cell>
          <cell r="D2143">
            <v>27780</v>
          </cell>
        </row>
        <row r="2144">
          <cell r="A2144">
            <v>340101</v>
          </cell>
          <cell r="B2144" t="str">
            <v>PERFUME IFF 000</v>
          </cell>
          <cell r="C2144" t="str">
            <v>R0</v>
          </cell>
          <cell r="D2144">
            <v>32941</v>
          </cell>
        </row>
        <row r="2145">
          <cell r="A2145">
            <v>340101</v>
          </cell>
          <cell r="B2145" t="str">
            <v>PERFUME IFF 000</v>
          </cell>
          <cell r="C2145" t="str">
            <v>R0</v>
          </cell>
        </row>
        <row r="2146">
          <cell r="A2146">
            <v>340101</v>
          </cell>
          <cell r="B2146" t="str">
            <v>PERFUME IFF 000</v>
          </cell>
          <cell r="C2146" t="str">
            <v>R0</v>
          </cell>
        </row>
        <row r="2147">
          <cell r="A2147">
            <v>340101</v>
          </cell>
          <cell r="B2147" t="str">
            <v>PERFUME IFF 000</v>
          </cell>
          <cell r="C2147" t="str">
            <v>R0</v>
          </cell>
        </row>
        <row r="2148">
          <cell r="A2148">
            <v>340141</v>
          </cell>
          <cell r="B2148" t="str">
            <v>PERFUME ESS9112</v>
          </cell>
          <cell r="C2148" t="str">
            <v>R9</v>
          </cell>
          <cell r="D2148">
            <v>24655</v>
          </cell>
        </row>
        <row r="2149">
          <cell r="A2149">
            <v>340150</v>
          </cell>
          <cell r="B2149" t="str">
            <v>PERFUME 23194</v>
          </cell>
          <cell r="C2149" t="str">
            <v>R9</v>
          </cell>
          <cell r="D2149">
            <v>27050</v>
          </cell>
        </row>
        <row r="2150">
          <cell r="A2150">
            <v>340168</v>
          </cell>
          <cell r="B2150" t="str">
            <v>PERFUME 23476</v>
          </cell>
          <cell r="C2150" t="str">
            <v>R9</v>
          </cell>
          <cell r="D2150">
            <v>27050</v>
          </cell>
        </row>
        <row r="2151">
          <cell r="A2151">
            <v>340179</v>
          </cell>
          <cell r="B2151" t="str">
            <v>PERFUME EV3840</v>
          </cell>
          <cell r="C2151" t="str">
            <v>R0</v>
          </cell>
          <cell r="D2151">
            <v>32941</v>
          </cell>
        </row>
        <row r="2152">
          <cell r="A2152">
            <v>340210</v>
          </cell>
          <cell r="B2152" t="str">
            <v>PERFUME A295-350</v>
          </cell>
          <cell r="C2152" t="str">
            <v>R9</v>
          </cell>
          <cell r="D2152">
            <v>61502</v>
          </cell>
        </row>
        <row r="2153">
          <cell r="A2153">
            <v>340215</v>
          </cell>
          <cell r="B2153" t="str">
            <v>PERFUME 27-5127 CITRUS FLOWER</v>
          </cell>
          <cell r="C2153" t="str">
            <v>R0</v>
          </cell>
          <cell r="D2153">
            <v>7306</v>
          </cell>
        </row>
        <row r="2154">
          <cell r="A2154">
            <v>340223</v>
          </cell>
          <cell r="B2154" t="str">
            <v>PERFUME 23293</v>
          </cell>
          <cell r="C2154" t="str">
            <v>R9</v>
          </cell>
          <cell r="D2154">
            <v>27050</v>
          </cell>
        </row>
        <row r="2155">
          <cell r="A2155">
            <v>340230</v>
          </cell>
          <cell r="B2155" t="str">
            <v>PERFUME H989</v>
          </cell>
          <cell r="C2155" t="str">
            <v>R0</v>
          </cell>
          <cell r="D2155">
            <v>27780</v>
          </cell>
        </row>
        <row r="2156">
          <cell r="A2156">
            <v>340308</v>
          </cell>
          <cell r="B2156" t="str">
            <v>PERFUME IFF 2258W</v>
          </cell>
          <cell r="C2156" t="str">
            <v>R9</v>
          </cell>
          <cell r="D2156">
            <v>32941</v>
          </cell>
        </row>
        <row r="2157">
          <cell r="A2157">
            <v>340317</v>
          </cell>
          <cell r="B2157" t="str">
            <v>PERFUME 23122</v>
          </cell>
          <cell r="C2157" t="str">
            <v>R9</v>
          </cell>
          <cell r="D2157">
            <v>27050</v>
          </cell>
        </row>
        <row r="2158">
          <cell r="A2158">
            <v>340327</v>
          </cell>
          <cell r="B2158" t="str">
            <v>PERFUME A 299-050</v>
          </cell>
          <cell r="C2158" t="str">
            <v>R9</v>
          </cell>
          <cell r="D2158">
            <v>61502</v>
          </cell>
        </row>
        <row r="2159">
          <cell r="A2159">
            <v>340424</v>
          </cell>
          <cell r="B2159" t="str">
            <v>PERFUME 621-4KZ (JASMINE SODA)</v>
          </cell>
          <cell r="C2159" t="str">
            <v>R9</v>
          </cell>
          <cell r="D2159">
            <v>69808</v>
          </cell>
        </row>
        <row r="2160">
          <cell r="A2160">
            <v>340440</v>
          </cell>
          <cell r="B2160" t="str">
            <v>PERFUME A300-850</v>
          </cell>
          <cell r="C2160" t="str">
            <v>R9</v>
          </cell>
          <cell r="D2160">
            <v>49915</v>
          </cell>
        </row>
        <row r="2161">
          <cell r="A2161">
            <v>340441</v>
          </cell>
          <cell r="B2161" t="str">
            <v>PERF FEL.202-267 MNTN HEATHER</v>
          </cell>
          <cell r="C2161" t="str">
            <v>R0</v>
          </cell>
          <cell r="D2161">
            <v>74002</v>
          </cell>
        </row>
        <row r="2162">
          <cell r="A2162">
            <v>340456</v>
          </cell>
          <cell r="B2162" t="str">
            <v>PERFUME GIV PA 41298</v>
          </cell>
          <cell r="C2162" t="str">
            <v>R9</v>
          </cell>
          <cell r="D2162">
            <v>24655</v>
          </cell>
        </row>
        <row r="2163">
          <cell r="A2163">
            <v>340456</v>
          </cell>
          <cell r="B2163" t="str">
            <v>PERFUME GIV PA 41298</v>
          </cell>
          <cell r="C2163" t="str">
            <v>R9</v>
          </cell>
        </row>
        <row r="2164">
          <cell r="A2164">
            <v>340456</v>
          </cell>
          <cell r="B2164" t="str">
            <v>PERFUME GIV PA 41298</v>
          </cell>
          <cell r="C2164" t="str">
            <v>R9</v>
          </cell>
        </row>
        <row r="2165">
          <cell r="A2165">
            <v>340501</v>
          </cell>
          <cell r="B2165" t="str">
            <v>PERFUME 298-240</v>
          </cell>
          <cell r="C2165" t="str">
            <v>R9</v>
          </cell>
          <cell r="D2165">
            <v>49915</v>
          </cell>
        </row>
        <row r="2166">
          <cell r="A2166">
            <v>340532</v>
          </cell>
          <cell r="B2166" t="str">
            <v>PERFUME 0-1685 (LEMON)</v>
          </cell>
          <cell r="C2166" t="str">
            <v>R9</v>
          </cell>
          <cell r="D2166">
            <v>69808</v>
          </cell>
        </row>
        <row r="2167">
          <cell r="A2167">
            <v>340594</v>
          </cell>
          <cell r="B2167" t="str">
            <v>PERFUME A302-450 GREEN MINT</v>
          </cell>
          <cell r="C2167" t="str">
            <v>R9</v>
          </cell>
          <cell r="D2167">
            <v>61502</v>
          </cell>
        </row>
        <row r="2168">
          <cell r="A2168">
            <v>340605</v>
          </cell>
          <cell r="B2168" t="str">
            <v>PERFUME QUEST 921-508 CIRABEL</v>
          </cell>
          <cell r="C2168" t="str">
            <v>R9</v>
          </cell>
          <cell r="D2168">
            <v>61502</v>
          </cell>
        </row>
        <row r="2169">
          <cell r="A2169">
            <v>340607</v>
          </cell>
          <cell r="B2169" t="str">
            <v>PERFUME 23454</v>
          </cell>
          <cell r="C2169" t="str">
            <v>R9</v>
          </cell>
          <cell r="D2169">
            <v>27050</v>
          </cell>
        </row>
        <row r="2170">
          <cell r="A2170">
            <v>340665</v>
          </cell>
          <cell r="B2170" t="str">
            <v>PERFUME DELAIRE 10163</v>
          </cell>
          <cell r="C2170" t="str">
            <v>R9</v>
          </cell>
          <cell r="D2170">
            <v>0</v>
          </cell>
        </row>
        <row r="2171">
          <cell r="A2171">
            <v>340666</v>
          </cell>
          <cell r="B2171" t="str">
            <v>PERFUME RF990</v>
          </cell>
          <cell r="C2171" t="str">
            <v>R9</v>
          </cell>
          <cell r="D2171">
            <v>24655</v>
          </cell>
        </row>
        <row r="2172">
          <cell r="A2172">
            <v>340684</v>
          </cell>
          <cell r="B2172" t="str">
            <v>PERFUME O-4138 (KINMOKUSEI)</v>
          </cell>
          <cell r="C2172" t="str">
            <v>R9</v>
          </cell>
          <cell r="D2172">
            <v>69808</v>
          </cell>
        </row>
        <row r="2173">
          <cell r="A2173">
            <v>340685</v>
          </cell>
          <cell r="B2173" t="str">
            <v>PERFUME 23108 EVERGREEN</v>
          </cell>
          <cell r="C2173" t="str">
            <v>R9</v>
          </cell>
          <cell r="D2173">
            <v>27050</v>
          </cell>
        </row>
        <row r="2174">
          <cell r="A2174">
            <v>340747</v>
          </cell>
          <cell r="B2174" t="str">
            <v>PERFUME 23401 SUNNY LEMON</v>
          </cell>
          <cell r="C2174" t="str">
            <v>R0</v>
          </cell>
          <cell r="D2174">
            <v>27050</v>
          </cell>
        </row>
        <row r="2175">
          <cell r="A2175">
            <v>340843</v>
          </cell>
          <cell r="B2175" t="str">
            <v>PERFUME RF1106</v>
          </cell>
          <cell r="C2175" t="str">
            <v>R9</v>
          </cell>
          <cell r="D2175">
            <v>24655</v>
          </cell>
        </row>
        <row r="2176">
          <cell r="A2176">
            <v>340864</v>
          </cell>
          <cell r="B2176" t="str">
            <v>PERFUME K203-437 FRESH HERBAL</v>
          </cell>
          <cell r="C2176" t="str">
            <v>R0</v>
          </cell>
          <cell r="D2176">
            <v>61502</v>
          </cell>
        </row>
        <row r="2177">
          <cell r="A2177">
            <v>340864</v>
          </cell>
          <cell r="B2177" t="str">
            <v>PERFUME K203-437 FRESH HERBAL</v>
          </cell>
          <cell r="C2177" t="str">
            <v>R0</v>
          </cell>
        </row>
        <row r="2178">
          <cell r="A2178">
            <v>340864</v>
          </cell>
          <cell r="B2178" t="str">
            <v>PERFUME K203-437 FRESH HERBAL</v>
          </cell>
          <cell r="C2178" t="str">
            <v>R0</v>
          </cell>
        </row>
        <row r="2179">
          <cell r="A2179">
            <v>340864</v>
          </cell>
          <cell r="B2179" t="str">
            <v>PERFUME K203-437 FRESH HERBAL</v>
          </cell>
          <cell r="C2179" t="str">
            <v>R0</v>
          </cell>
        </row>
        <row r="2180">
          <cell r="A2180">
            <v>340870</v>
          </cell>
          <cell r="B2180" t="str">
            <v>PERFUME A725079</v>
          </cell>
          <cell r="C2180" t="str">
            <v>R0</v>
          </cell>
          <cell r="D2180">
            <v>61502</v>
          </cell>
        </row>
        <row r="2181">
          <cell r="A2181">
            <v>340870</v>
          </cell>
          <cell r="B2181" t="str">
            <v>PERFUME A725079</v>
          </cell>
          <cell r="C2181" t="str">
            <v>R0</v>
          </cell>
        </row>
        <row r="2182">
          <cell r="A2182">
            <v>340870</v>
          </cell>
          <cell r="B2182" t="str">
            <v>PERFUME A725079</v>
          </cell>
          <cell r="C2182" t="str">
            <v>R0</v>
          </cell>
        </row>
        <row r="2183">
          <cell r="A2183">
            <v>340870</v>
          </cell>
          <cell r="B2183" t="str">
            <v>PERFUME A725079</v>
          </cell>
          <cell r="C2183" t="str">
            <v>R0</v>
          </cell>
        </row>
        <row r="2184">
          <cell r="A2184">
            <v>340891</v>
          </cell>
          <cell r="B2184" t="str">
            <v>PERFUME 339960 TROPICAL</v>
          </cell>
          <cell r="C2184" t="str">
            <v>R0</v>
          </cell>
          <cell r="D2184">
            <v>7306</v>
          </cell>
        </row>
        <row r="2185">
          <cell r="A2185">
            <v>340891</v>
          </cell>
          <cell r="B2185" t="str">
            <v>PERFUME 339960 TROPICAL</v>
          </cell>
          <cell r="C2185" t="str">
            <v>R9</v>
          </cell>
        </row>
        <row r="2186">
          <cell r="A2186">
            <v>340891</v>
          </cell>
          <cell r="B2186" t="str">
            <v>PERFUME 339960 TROPICAL</v>
          </cell>
          <cell r="C2186" t="str">
            <v>R9</v>
          </cell>
        </row>
        <row r="2187">
          <cell r="A2187">
            <v>340915</v>
          </cell>
          <cell r="B2187" t="str">
            <v>PERFUME O/A10085</v>
          </cell>
          <cell r="C2187" t="str">
            <v>R0</v>
          </cell>
          <cell r="D2187">
            <v>13969</v>
          </cell>
        </row>
        <row r="2188">
          <cell r="A2188">
            <v>340919</v>
          </cell>
          <cell r="B2188" t="str">
            <v>PERFUME 23422 RIVER GUM</v>
          </cell>
          <cell r="C2188" t="str">
            <v>R9</v>
          </cell>
          <cell r="D2188">
            <v>27050</v>
          </cell>
        </row>
        <row r="2189">
          <cell r="A2189">
            <v>341008</v>
          </cell>
          <cell r="B2189" t="str">
            <v>DYE WAXOLINE ORANGE EPEW</v>
          </cell>
          <cell r="C2189" t="str">
            <v>R2</v>
          </cell>
          <cell r="D2189">
            <v>31269</v>
          </cell>
        </row>
        <row r="2190">
          <cell r="A2190">
            <v>341012</v>
          </cell>
          <cell r="B2190" t="str">
            <v>Fat Blue B</v>
          </cell>
          <cell r="C2190" t="str">
            <v>R2</v>
          </cell>
          <cell r="D2190">
            <v>0</v>
          </cell>
        </row>
        <row r="2191">
          <cell r="A2191">
            <v>341017</v>
          </cell>
          <cell r="B2191" t="str">
            <v>DYE OIL SOL BROWN 178118</v>
          </cell>
          <cell r="C2191" t="str">
            <v>R9</v>
          </cell>
          <cell r="D2191">
            <v>7073</v>
          </cell>
        </row>
        <row r="2192">
          <cell r="A2192">
            <v>341024</v>
          </cell>
          <cell r="B2192" t="str">
            <v>DYE OIL BLACK 141</v>
          </cell>
          <cell r="C2192" t="str">
            <v>R9</v>
          </cell>
          <cell r="D2192">
            <v>28982</v>
          </cell>
        </row>
        <row r="2193">
          <cell r="A2193">
            <v>341025</v>
          </cell>
          <cell r="B2193" t="str">
            <v>DYE LISSAMINE RED 2G</v>
          </cell>
          <cell r="C2193" t="str">
            <v>R9</v>
          </cell>
          <cell r="D2193">
            <v>27452</v>
          </cell>
        </row>
        <row r="2194">
          <cell r="A2194">
            <v>341038</v>
          </cell>
          <cell r="B2194" t="str">
            <v>DYE NEOLAN BLUE E-V 250%</v>
          </cell>
          <cell r="C2194" t="str">
            <v>R2</v>
          </cell>
          <cell r="D2194">
            <v>8548</v>
          </cell>
        </row>
        <row r="2195">
          <cell r="A2195">
            <v>341038</v>
          </cell>
          <cell r="B2195" t="str">
            <v>DYE NEOLAN BLUE E-V 250%</v>
          </cell>
          <cell r="C2195" t="str">
            <v>R2</v>
          </cell>
        </row>
        <row r="2196">
          <cell r="A2196">
            <v>341038</v>
          </cell>
          <cell r="B2196" t="str">
            <v>DYE NEOLAN BLUE E-V 250%</v>
          </cell>
          <cell r="C2196" t="str">
            <v>R2</v>
          </cell>
        </row>
        <row r="2197">
          <cell r="A2197">
            <v>341038</v>
          </cell>
          <cell r="B2197" t="str">
            <v>DYE NEOLAN BLUE E-V 250%</v>
          </cell>
          <cell r="C2197" t="str">
            <v>R2</v>
          </cell>
        </row>
        <row r="2198">
          <cell r="A2198">
            <v>341047</v>
          </cell>
          <cell r="B2198" t="str">
            <v>DYE LISSAMINE BLUE PFN</v>
          </cell>
          <cell r="C2198" t="str">
            <v>R9</v>
          </cell>
          <cell r="D2198">
            <v>31269</v>
          </cell>
        </row>
        <row r="2199">
          <cell r="A2199">
            <v>341060</v>
          </cell>
          <cell r="B2199" t="str">
            <v>VIBRACOLOR YELLOW AYE 17</v>
          </cell>
          <cell r="C2199" t="str">
            <v>R2</v>
          </cell>
          <cell r="D2199">
            <v>8548</v>
          </cell>
        </row>
        <row r="2200">
          <cell r="A2200">
            <v>341060</v>
          </cell>
          <cell r="B2200" t="str">
            <v>VIBRACOLOR YELLOW AYE 17</v>
          </cell>
          <cell r="C2200" t="str">
            <v>R9</v>
          </cell>
        </row>
        <row r="2201">
          <cell r="A2201">
            <v>341060</v>
          </cell>
          <cell r="B2201" t="str">
            <v>VIBRACOLOR YELLOW AYE 17</v>
          </cell>
          <cell r="C2201" t="str">
            <v>R9</v>
          </cell>
        </row>
        <row r="2202">
          <cell r="A2202">
            <v>341066</v>
          </cell>
          <cell r="B2202" t="str">
            <v>SOLOPHENYL BROWN AGL</v>
          </cell>
          <cell r="C2202" t="str">
            <v>R9</v>
          </cell>
          <cell r="D2202">
            <v>8548</v>
          </cell>
        </row>
        <row r="2203">
          <cell r="A2203">
            <v>341084</v>
          </cell>
          <cell r="B2203" t="str">
            <v>BROWN HT WITH DYE MIX</v>
          </cell>
          <cell r="C2203" t="str">
            <v>R2</v>
          </cell>
          <cell r="D2203">
            <v>8532</v>
          </cell>
        </row>
        <row r="2204">
          <cell r="A2204">
            <v>341084</v>
          </cell>
          <cell r="B2204" t="str">
            <v>BROWN HT WITH DYE MIX</v>
          </cell>
          <cell r="C2204" t="str">
            <v>R2</v>
          </cell>
        </row>
        <row r="2205">
          <cell r="A2205">
            <v>341084</v>
          </cell>
          <cell r="B2205" t="str">
            <v>BROWN HT WITH DYE MIX</v>
          </cell>
          <cell r="C2205" t="str">
            <v>R2</v>
          </cell>
        </row>
        <row r="2206">
          <cell r="A2206">
            <v>341084</v>
          </cell>
          <cell r="B2206" t="str">
            <v>BROWN HT WITH DYE MIX</v>
          </cell>
          <cell r="C2206" t="str">
            <v>R2</v>
          </cell>
        </row>
        <row r="2207">
          <cell r="A2207">
            <v>341097</v>
          </cell>
          <cell r="B2207" t="str">
            <v>DYE DIR LT TURQ BLUE GLL 250%</v>
          </cell>
          <cell r="C2207" t="str">
            <v>R9</v>
          </cell>
          <cell r="D2207">
            <v>27452</v>
          </cell>
        </row>
        <row r="2208">
          <cell r="A2208">
            <v>341105</v>
          </cell>
          <cell r="B2208" t="str">
            <v>DYE POLAR BRILL BLUE GAW 180%</v>
          </cell>
          <cell r="C2208" t="str">
            <v>R9</v>
          </cell>
          <cell r="D2208">
            <v>8548</v>
          </cell>
        </row>
        <row r="2209">
          <cell r="A2209">
            <v>341110</v>
          </cell>
          <cell r="B2209" t="str">
            <v>LANASOL BLUE 8G-01 150%</v>
          </cell>
          <cell r="C2209" t="str">
            <v>R2</v>
          </cell>
          <cell r="D2209">
            <v>0</v>
          </cell>
        </row>
        <row r="2210">
          <cell r="A2210">
            <v>341125</v>
          </cell>
          <cell r="B2210" t="str">
            <v>DYE SOLOPHENYL TURQ BRLE 400%</v>
          </cell>
          <cell r="C2210" t="str">
            <v>R2</v>
          </cell>
          <cell r="D2210">
            <v>8548</v>
          </cell>
        </row>
        <row r="2211">
          <cell r="A2211">
            <v>341125</v>
          </cell>
          <cell r="B2211" t="str">
            <v>DYE SOLOPHENYL TURQ BRLE 400%</v>
          </cell>
          <cell r="C2211" t="str">
            <v>R2</v>
          </cell>
        </row>
        <row r="2212">
          <cell r="A2212">
            <v>341125</v>
          </cell>
          <cell r="B2212" t="str">
            <v>DYE SOLOPHENYL TURQ BRLE 400%</v>
          </cell>
          <cell r="C2212" t="str">
            <v>R2</v>
          </cell>
        </row>
        <row r="2213">
          <cell r="A2213">
            <v>341125</v>
          </cell>
          <cell r="B2213" t="str">
            <v>DYE SOLOPHENYL TURQ BRLE 400%</v>
          </cell>
          <cell r="C2213" t="str">
            <v>R2</v>
          </cell>
        </row>
        <row r="2214">
          <cell r="A2214">
            <v>341131</v>
          </cell>
          <cell r="B2214" t="str">
            <v>VIBRACOLOR RED ARE 52</v>
          </cell>
          <cell r="C2214" t="str">
            <v>R2</v>
          </cell>
          <cell r="D2214">
            <v>8548</v>
          </cell>
        </row>
        <row r="2215">
          <cell r="A2215">
            <v>341131</v>
          </cell>
          <cell r="B2215" t="str">
            <v>VIBRACOLOR RED ARE 52</v>
          </cell>
          <cell r="C2215" t="str">
            <v>R9</v>
          </cell>
        </row>
        <row r="2216">
          <cell r="A2216">
            <v>341131</v>
          </cell>
          <cell r="B2216" t="str">
            <v>VIBRACOLOR RED ARE 52</v>
          </cell>
          <cell r="C2216" t="str">
            <v>R9</v>
          </cell>
        </row>
        <row r="2217">
          <cell r="A2217">
            <v>341185</v>
          </cell>
          <cell r="B2217" t="str">
            <v>DYE LANASET YELLOW 4G</v>
          </cell>
          <cell r="C2217" t="str">
            <v>R9</v>
          </cell>
          <cell r="D2217">
            <v>8548</v>
          </cell>
        </row>
        <row r="2218">
          <cell r="A2218">
            <v>341187</v>
          </cell>
          <cell r="B2218" t="str">
            <v>DYE RED BASONYL 555</v>
          </cell>
          <cell r="C2218" t="str">
            <v>R2</v>
          </cell>
          <cell r="D2218">
            <v>4210</v>
          </cell>
        </row>
        <row r="2219">
          <cell r="A2219">
            <v>341187</v>
          </cell>
          <cell r="B2219" t="str">
            <v>DYE RED BASONYL 555</v>
          </cell>
          <cell r="C2219" t="str">
            <v>R2</v>
          </cell>
        </row>
        <row r="2220">
          <cell r="A2220">
            <v>341187</v>
          </cell>
          <cell r="B2220" t="str">
            <v>DYE RED BASONYL 555</v>
          </cell>
          <cell r="C2220" t="str">
            <v>R2</v>
          </cell>
        </row>
        <row r="2221">
          <cell r="A2221">
            <v>341187</v>
          </cell>
          <cell r="B2221" t="str">
            <v>DYE RED BASONYL 555</v>
          </cell>
          <cell r="C2221" t="str">
            <v>R2</v>
          </cell>
        </row>
        <row r="2222">
          <cell r="A2222">
            <v>341199</v>
          </cell>
          <cell r="B2222" t="str">
            <v>DYE CHOCOLATE BROW HT</v>
          </cell>
          <cell r="C2222" t="str">
            <v>R9</v>
          </cell>
          <cell r="D2222">
            <v>27452</v>
          </cell>
        </row>
        <row r="2223">
          <cell r="A2223">
            <v>341283</v>
          </cell>
          <cell r="B2223" t="str">
            <v>PURICOLOR YELLOW FYE 13</v>
          </cell>
          <cell r="C2223" t="str">
            <v>R2</v>
          </cell>
          <cell r="D2223">
            <v>8548</v>
          </cell>
        </row>
        <row r="2224">
          <cell r="A2224">
            <v>341283</v>
          </cell>
          <cell r="B2224" t="str">
            <v>PURICOLOR YELLOW FYE 13</v>
          </cell>
          <cell r="C2224" t="str">
            <v>R2</v>
          </cell>
        </row>
        <row r="2225">
          <cell r="A2225">
            <v>341283</v>
          </cell>
          <cell r="B2225" t="str">
            <v>PURICOLOR YELLOW FYE 13</v>
          </cell>
          <cell r="C2225" t="str">
            <v>R2</v>
          </cell>
        </row>
        <row r="2226">
          <cell r="A2226">
            <v>341283</v>
          </cell>
          <cell r="B2226" t="str">
            <v>PURICOLOR YELLOW FYE 13</v>
          </cell>
          <cell r="C2226" t="str">
            <v>R2</v>
          </cell>
        </row>
        <row r="2227">
          <cell r="A2227">
            <v>341287</v>
          </cell>
          <cell r="B2227" t="str">
            <v>TECTILON YELLOW 3R 200%</v>
          </cell>
          <cell r="C2227" t="str">
            <v>R2</v>
          </cell>
          <cell r="D2227">
            <v>0</v>
          </cell>
        </row>
        <row r="2228">
          <cell r="A2228">
            <v>341288</v>
          </cell>
          <cell r="B2228" t="str">
            <v>DYE SELLA FAST YELLOW 4GL 200%</v>
          </cell>
          <cell r="C2228" t="str">
            <v>R9</v>
          </cell>
          <cell r="D2228">
            <v>8548</v>
          </cell>
        </row>
        <row r="2229">
          <cell r="A2229">
            <v>341291</v>
          </cell>
          <cell r="B2229" t="str">
            <v>PERFUME IFF 8370-HV</v>
          </cell>
          <cell r="C2229" t="str">
            <v>R0</v>
          </cell>
          <cell r="D2229">
            <v>32941</v>
          </cell>
        </row>
        <row r="2230">
          <cell r="A2230">
            <v>341303</v>
          </cell>
          <cell r="B2230" t="str">
            <v>DYE RHODAMINE RED B 540 GRAN</v>
          </cell>
          <cell r="C2230" t="str">
            <v>R2</v>
          </cell>
        </row>
        <row r="2231">
          <cell r="A2231">
            <v>341303</v>
          </cell>
          <cell r="B2231" t="str">
            <v>DYE RHODAMINE RED B 540 GRAN</v>
          </cell>
          <cell r="C2231" t="str">
            <v>R2</v>
          </cell>
        </row>
        <row r="2232">
          <cell r="A2232">
            <v>341303</v>
          </cell>
          <cell r="B2232" t="str">
            <v>DYE RHODAMINE RED B 540 GRAN</v>
          </cell>
          <cell r="C2232" t="str">
            <v>R2</v>
          </cell>
        </row>
        <row r="2233">
          <cell r="A2233">
            <v>342002</v>
          </cell>
          <cell r="B2233" t="str">
            <v>NITROGEN GAS</v>
          </cell>
          <cell r="C2233" t="str">
            <v>RA</v>
          </cell>
          <cell r="D2233">
            <v>0</v>
          </cell>
        </row>
        <row r="2234">
          <cell r="A2234">
            <v>342004</v>
          </cell>
          <cell r="B2234" t="str">
            <v>HYDROCHLORIC ACID 32%</v>
          </cell>
          <cell r="C2234" t="str">
            <v>R9</v>
          </cell>
          <cell r="D2234">
            <v>1151</v>
          </cell>
        </row>
        <row r="2235">
          <cell r="A2235">
            <v>342014</v>
          </cell>
          <cell r="B2235" t="str">
            <v>SODIUM HYDROXIDE 46% LIQUID</v>
          </cell>
          <cell r="C2235" t="str">
            <v>R5</v>
          </cell>
          <cell r="D2235">
            <v>21258</v>
          </cell>
        </row>
        <row r="2236">
          <cell r="A2236">
            <v>342014</v>
          </cell>
          <cell r="B2236" t="str">
            <v>SODIUM HYDROXIDE 46% LIQUID</v>
          </cell>
          <cell r="C2236" t="str">
            <v>R5</v>
          </cell>
        </row>
        <row r="2237">
          <cell r="A2237">
            <v>342014</v>
          </cell>
          <cell r="B2237" t="str">
            <v>SODIUM HYDROXIDE 46% LIQUID</v>
          </cell>
          <cell r="C2237" t="str">
            <v>R5</v>
          </cell>
        </row>
        <row r="2238">
          <cell r="A2238">
            <v>342014</v>
          </cell>
          <cell r="B2238" t="str">
            <v>SODIUM HYDROXIDE 46% LIQUID</v>
          </cell>
          <cell r="C2238" t="str">
            <v>R5</v>
          </cell>
        </row>
        <row r="2239">
          <cell r="A2239">
            <v>342018</v>
          </cell>
          <cell r="B2239" t="str">
            <v>POTASSIUM CABONATE ANHYD</v>
          </cell>
          <cell r="C2239" t="str">
            <v>R5</v>
          </cell>
          <cell r="D2239">
            <v>65631</v>
          </cell>
        </row>
        <row r="2240">
          <cell r="A2240">
            <v>342024</v>
          </cell>
          <cell r="B2240" t="str">
            <v>SODIUM THIOSULPHATE</v>
          </cell>
          <cell r="C2240" t="str">
            <v>RA</v>
          </cell>
          <cell r="D2240">
            <v>6915</v>
          </cell>
        </row>
        <row r="2241">
          <cell r="A2241">
            <v>342025</v>
          </cell>
          <cell r="B2241" t="str">
            <v>TRI SODIUM PHOSPHATE CRYSTALS</v>
          </cell>
          <cell r="C2241" t="str">
            <v>R9</v>
          </cell>
          <cell r="D2241">
            <v>0</v>
          </cell>
        </row>
        <row r="2242">
          <cell r="A2242">
            <v>342054</v>
          </cell>
          <cell r="B2242" t="str">
            <v>PHOSPHORIC ACID 81% TECH GRADE</v>
          </cell>
          <cell r="C2242" t="str">
            <v>RA</v>
          </cell>
          <cell r="D2242">
            <v>1254</v>
          </cell>
        </row>
        <row r="2243">
          <cell r="A2243">
            <v>342069</v>
          </cell>
          <cell r="B2243" t="str">
            <v>BIORESMETHRIN 93%</v>
          </cell>
          <cell r="C2243" t="str">
            <v>R9</v>
          </cell>
          <cell r="D2243">
            <v>68261</v>
          </cell>
        </row>
        <row r="2244">
          <cell r="A2244">
            <v>342077</v>
          </cell>
          <cell r="B2244" t="str">
            <v>EMPILAN FD</v>
          </cell>
          <cell r="C2244" t="str">
            <v>R7</v>
          </cell>
          <cell r="D2244">
            <v>1254</v>
          </cell>
        </row>
        <row r="2245">
          <cell r="A2245">
            <v>342077</v>
          </cell>
          <cell r="B2245" t="str">
            <v>EMPILAN FD</v>
          </cell>
          <cell r="C2245" t="str">
            <v>R7</v>
          </cell>
        </row>
        <row r="2246">
          <cell r="A2246">
            <v>342077</v>
          </cell>
          <cell r="B2246" t="str">
            <v>EMPILAN FD</v>
          </cell>
          <cell r="C2246" t="str">
            <v>R7</v>
          </cell>
        </row>
        <row r="2247">
          <cell r="A2247">
            <v>342077</v>
          </cell>
          <cell r="B2247" t="str">
            <v>EMPILAN FD</v>
          </cell>
          <cell r="C2247" t="str">
            <v>R7</v>
          </cell>
        </row>
        <row r="2248">
          <cell r="A2248">
            <v>342078</v>
          </cell>
          <cell r="B2248" t="str">
            <v>Synthecol LMD</v>
          </cell>
          <cell r="C2248" t="str">
            <v>RC</v>
          </cell>
          <cell r="D2248">
            <v>0</v>
          </cell>
        </row>
        <row r="2249">
          <cell r="A2249">
            <v>342087</v>
          </cell>
          <cell r="B2249" t="str">
            <v>TERIC N5</v>
          </cell>
          <cell r="C2249" t="str">
            <v>R7</v>
          </cell>
          <cell r="D2249">
            <v>31269</v>
          </cell>
        </row>
        <row r="2250">
          <cell r="A2250">
            <v>342087</v>
          </cell>
          <cell r="B2250" t="str">
            <v>TERIC N5</v>
          </cell>
          <cell r="C2250" t="str">
            <v>R7</v>
          </cell>
        </row>
        <row r="2251">
          <cell r="A2251">
            <v>342087</v>
          </cell>
          <cell r="B2251" t="str">
            <v>TERIC N5</v>
          </cell>
          <cell r="C2251" t="str">
            <v>R7</v>
          </cell>
        </row>
        <row r="2252">
          <cell r="A2252">
            <v>342087</v>
          </cell>
          <cell r="B2252" t="str">
            <v>TERIC N5</v>
          </cell>
          <cell r="C2252" t="str">
            <v>R7</v>
          </cell>
        </row>
        <row r="2253">
          <cell r="A2253">
            <v>342091</v>
          </cell>
          <cell r="B2253" t="str">
            <v>EMPICOL ESB</v>
          </cell>
          <cell r="C2253" t="str">
            <v>R9</v>
          </cell>
          <cell r="D2253">
            <v>0</v>
          </cell>
        </row>
        <row r="2254">
          <cell r="A2254">
            <v>342096</v>
          </cell>
          <cell r="B2254" t="str">
            <v>TERIC N2</v>
          </cell>
          <cell r="C2254" t="str">
            <v>R9</v>
          </cell>
          <cell r="D2254">
            <v>31269</v>
          </cell>
        </row>
        <row r="2255">
          <cell r="A2255">
            <v>342098</v>
          </cell>
          <cell r="B2255" t="str">
            <v>EMPICOL AL30</v>
          </cell>
          <cell r="C2255" t="str">
            <v>R7</v>
          </cell>
          <cell r="D2255">
            <v>1254</v>
          </cell>
        </row>
        <row r="2256">
          <cell r="A2256">
            <v>342100</v>
          </cell>
          <cell r="B2256" t="str">
            <v>NANSA HS 80AUPF</v>
          </cell>
          <cell r="C2256" t="str">
            <v>R7</v>
          </cell>
          <cell r="D2256">
            <v>1254</v>
          </cell>
        </row>
        <row r="2257">
          <cell r="A2257">
            <v>342100</v>
          </cell>
          <cell r="B2257" t="str">
            <v>NANSA HS 80AUPF</v>
          </cell>
          <cell r="C2257" t="str">
            <v>R7</v>
          </cell>
        </row>
        <row r="2258">
          <cell r="A2258">
            <v>342100</v>
          </cell>
          <cell r="B2258" t="str">
            <v>NANSA HS 80AUPF</v>
          </cell>
          <cell r="C2258" t="str">
            <v>R7</v>
          </cell>
        </row>
        <row r="2259">
          <cell r="A2259">
            <v>342100</v>
          </cell>
          <cell r="B2259" t="str">
            <v>NANSA HS 80AUPF</v>
          </cell>
          <cell r="C2259" t="str">
            <v>R7</v>
          </cell>
        </row>
        <row r="2260">
          <cell r="A2260">
            <v>342102</v>
          </cell>
          <cell r="B2260" t="str">
            <v>MANOXOL OT60%</v>
          </cell>
          <cell r="C2260" t="str">
            <v>R9</v>
          </cell>
          <cell r="D2260">
            <v>27445</v>
          </cell>
        </row>
        <row r="2261">
          <cell r="A2261">
            <v>342110</v>
          </cell>
          <cell r="B2261" t="str">
            <v>TERGITOL 15-S-5</v>
          </cell>
          <cell r="C2261" t="str">
            <v>RA</v>
          </cell>
          <cell r="D2261">
            <v>0</v>
          </cell>
        </row>
        <row r="2262">
          <cell r="A2262">
            <v>342111</v>
          </cell>
          <cell r="B2262" t="str">
            <v>TERIC G12A12</v>
          </cell>
          <cell r="C2262" t="str">
            <v>R7</v>
          </cell>
          <cell r="D2262">
            <v>31269</v>
          </cell>
        </row>
        <row r="2263">
          <cell r="A2263">
            <v>342111</v>
          </cell>
          <cell r="B2263" t="str">
            <v>TERIC G12A12</v>
          </cell>
          <cell r="C2263" t="str">
            <v>R7</v>
          </cell>
        </row>
        <row r="2264">
          <cell r="A2264">
            <v>342111</v>
          </cell>
          <cell r="B2264" t="str">
            <v>TERIC G12A12</v>
          </cell>
          <cell r="C2264" t="str">
            <v>R7</v>
          </cell>
        </row>
        <row r="2265">
          <cell r="A2265">
            <v>342111</v>
          </cell>
          <cell r="B2265" t="str">
            <v>TERIC G12A12</v>
          </cell>
          <cell r="C2265" t="str">
            <v>R7</v>
          </cell>
        </row>
        <row r="2266">
          <cell r="A2266">
            <v>342117</v>
          </cell>
          <cell r="B2266" t="str">
            <v>STEARYL MERCAPTAN G-18</v>
          </cell>
          <cell r="C2266" t="str">
            <v>R9</v>
          </cell>
          <cell r="D2266">
            <v>1803</v>
          </cell>
        </row>
        <row r="2267">
          <cell r="A2267">
            <v>342122</v>
          </cell>
          <cell r="B2267" t="str">
            <v>THIOUREA</v>
          </cell>
          <cell r="C2267" t="str">
            <v>R9</v>
          </cell>
          <cell r="D2267">
            <v>6915</v>
          </cell>
        </row>
        <row r="2268">
          <cell r="A2268">
            <v>342126</v>
          </cell>
          <cell r="B2268" t="str">
            <v>BENZOTRIAZOLE (COBRATE 99)</v>
          </cell>
          <cell r="C2268" t="str">
            <v>RA</v>
          </cell>
          <cell r="D2268">
            <v>65631</v>
          </cell>
        </row>
        <row r="2269">
          <cell r="A2269">
            <v>342126</v>
          </cell>
          <cell r="B2269" t="str">
            <v>BENZOTRIAZOLE (COBRATE 99)</v>
          </cell>
          <cell r="C2269" t="str">
            <v>RA</v>
          </cell>
        </row>
        <row r="2270">
          <cell r="A2270">
            <v>342126</v>
          </cell>
          <cell r="B2270" t="str">
            <v>BENZOTRIAZOLE (COBRATE 99)</v>
          </cell>
          <cell r="C2270" t="str">
            <v>RA</v>
          </cell>
        </row>
        <row r="2271">
          <cell r="A2271">
            <v>342126</v>
          </cell>
          <cell r="B2271" t="str">
            <v>BENZOTRIAZOLE (COBRATE 99)</v>
          </cell>
          <cell r="C2271" t="str">
            <v>RA</v>
          </cell>
        </row>
        <row r="2272">
          <cell r="A2272">
            <v>342128</v>
          </cell>
          <cell r="B2272" t="str">
            <v>BLANKOPHOR BBU</v>
          </cell>
          <cell r="C2272" t="str">
            <v>RA</v>
          </cell>
          <cell r="D2272">
            <v>6915</v>
          </cell>
        </row>
        <row r="2273">
          <cell r="A2273">
            <v>342129</v>
          </cell>
          <cell r="B2273" t="str">
            <v>VPI 260</v>
          </cell>
          <cell r="C2273" t="str">
            <v>R9</v>
          </cell>
          <cell r="D2273">
            <v>70055</v>
          </cell>
        </row>
        <row r="2274">
          <cell r="A2274">
            <v>342154</v>
          </cell>
          <cell r="B2274" t="str">
            <v>TERIC N40</v>
          </cell>
          <cell r="C2274" t="str">
            <v>R9</v>
          </cell>
          <cell r="D2274">
            <v>65631</v>
          </cell>
        </row>
        <row r="2275">
          <cell r="A2275">
            <v>342158</v>
          </cell>
          <cell r="B2275" t="str">
            <v>TRISODIUM PHOSPHATE CHLORINATE</v>
          </cell>
          <cell r="C2275" t="str">
            <v>R5</v>
          </cell>
          <cell r="D2275">
            <v>65631</v>
          </cell>
        </row>
        <row r="2276">
          <cell r="A2276">
            <v>342171</v>
          </cell>
          <cell r="B2276" t="str">
            <v>MALIC ACID SOL. 50%</v>
          </cell>
          <cell r="C2276" t="str">
            <v>R9</v>
          </cell>
          <cell r="D2276">
            <v>29182</v>
          </cell>
        </row>
        <row r="2277">
          <cell r="A2277">
            <v>342174</v>
          </cell>
          <cell r="B2277" t="str">
            <v>TERIC 17A2</v>
          </cell>
          <cell r="C2277" t="str">
            <v>R9</v>
          </cell>
          <cell r="D2277">
            <v>31269</v>
          </cell>
        </row>
        <row r="2278">
          <cell r="A2278">
            <v>342178</v>
          </cell>
          <cell r="B2278" t="str">
            <v>TERIC LA8</v>
          </cell>
          <cell r="C2278" t="str">
            <v>R7</v>
          </cell>
          <cell r="D2278">
            <v>31269</v>
          </cell>
        </row>
        <row r="2279">
          <cell r="A2279">
            <v>342178</v>
          </cell>
          <cell r="B2279" t="str">
            <v>TERIC LA8</v>
          </cell>
          <cell r="C2279" t="str">
            <v>R7</v>
          </cell>
        </row>
        <row r="2280">
          <cell r="A2280">
            <v>342178</v>
          </cell>
          <cell r="B2280" t="str">
            <v>TERIC LA8</v>
          </cell>
          <cell r="C2280" t="str">
            <v>R7</v>
          </cell>
        </row>
        <row r="2281">
          <cell r="A2281">
            <v>342178</v>
          </cell>
          <cell r="B2281" t="str">
            <v>TERIC LA8</v>
          </cell>
          <cell r="C2281" t="str">
            <v>R7</v>
          </cell>
        </row>
        <row r="2282">
          <cell r="A2282">
            <v>342179</v>
          </cell>
          <cell r="B2282" t="str">
            <v>OXAMIN LO/ AMMONYX LO</v>
          </cell>
          <cell r="C2282" t="str">
            <v>R7</v>
          </cell>
          <cell r="D2282">
            <v>31269</v>
          </cell>
        </row>
        <row r="2283">
          <cell r="A2283">
            <v>342179</v>
          </cell>
          <cell r="B2283" t="str">
            <v>OXAMIN LO/ AMMONYX LO</v>
          </cell>
          <cell r="C2283" t="str">
            <v>R7</v>
          </cell>
        </row>
        <row r="2284">
          <cell r="A2284">
            <v>342179</v>
          </cell>
          <cell r="B2284" t="str">
            <v>OXAMIN LO/ AMMONYX LO</v>
          </cell>
          <cell r="C2284" t="str">
            <v>R7</v>
          </cell>
        </row>
        <row r="2285">
          <cell r="A2285">
            <v>342179</v>
          </cell>
          <cell r="B2285" t="str">
            <v>OXAMIN LO/ AMMONYX LO</v>
          </cell>
          <cell r="C2285" t="str">
            <v>R7</v>
          </cell>
        </row>
        <row r="2286">
          <cell r="A2286">
            <v>342180</v>
          </cell>
          <cell r="B2286" t="str">
            <v>ACETIC ACID 90%</v>
          </cell>
          <cell r="C2286" t="str">
            <v>R9</v>
          </cell>
          <cell r="D2286">
            <v>1151</v>
          </cell>
        </row>
        <row r="2287">
          <cell r="A2287">
            <v>342185</v>
          </cell>
          <cell r="B2287" t="str">
            <v>SULPHONIC ACID/NANSA ACID SSA/</v>
          </cell>
          <cell r="C2287" t="str">
            <v>R7</v>
          </cell>
          <cell r="D2287">
            <v>1254</v>
          </cell>
        </row>
        <row r="2288">
          <cell r="A2288">
            <v>342185</v>
          </cell>
          <cell r="B2288" t="str">
            <v>SULPHONIC ACID/NANSA ACID SSA/</v>
          </cell>
          <cell r="C2288" t="str">
            <v>R7</v>
          </cell>
        </row>
        <row r="2289">
          <cell r="A2289">
            <v>342185</v>
          </cell>
          <cell r="B2289" t="str">
            <v>SULPHONIC ACID/NANSA ACID SSA/</v>
          </cell>
          <cell r="C2289" t="str">
            <v>R7</v>
          </cell>
        </row>
        <row r="2290">
          <cell r="A2290">
            <v>342185</v>
          </cell>
          <cell r="B2290" t="str">
            <v>SULPHONIC ACID/NANSA ACID SSA/</v>
          </cell>
          <cell r="C2290" t="str">
            <v>R7</v>
          </cell>
        </row>
        <row r="2291">
          <cell r="A2291">
            <v>342187</v>
          </cell>
          <cell r="B2291" t="str">
            <v>SLS NEEDLES 90%/EMAL 10</v>
          </cell>
          <cell r="C2291" t="str">
            <v>R9</v>
          </cell>
          <cell r="D2291">
            <v>29182</v>
          </cell>
        </row>
        <row r="2292">
          <cell r="A2292">
            <v>342195</v>
          </cell>
          <cell r="B2292" t="str">
            <v>SODIUM PERBORATE</v>
          </cell>
          <cell r="C2292" t="str">
            <v>R9</v>
          </cell>
          <cell r="D2292">
            <v>58290</v>
          </cell>
        </row>
        <row r="2293">
          <cell r="A2293">
            <v>342196</v>
          </cell>
          <cell r="B2293" t="str">
            <v>TERIC 151</v>
          </cell>
          <cell r="C2293" t="str">
            <v>R7</v>
          </cell>
          <cell r="D2293">
            <v>31269</v>
          </cell>
        </row>
        <row r="2294">
          <cell r="A2294">
            <v>342206</v>
          </cell>
          <cell r="B2294" t="str">
            <v>GLYOXAL SOL 40%</v>
          </cell>
          <cell r="C2294" t="str">
            <v>R9</v>
          </cell>
          <cell r="D2294">
            <v>6915</v>
          </cell>
        </row>
        <row r="2295">
          <cell r="A2295">
            <v>342251</v>
          </cell>
          <cell r="B2295" t="str">
            <v>ALUMINIUM SULPHATE 18H20 PDR</v>
          </cell>
          <cell r="C2295" t="str">
            <v>RA</v>
          </cell>
          <cell r="D2295">
            <v>1200</v>
          </cell>
        </row>
        <row r="2296">
          <cell r="A2296">
            <v>342252</v>
          </cell>
          <cell r="B2296" t="str">
            <v>TANACHROME S33%/CHROMIUM SULPH</v>
          </cell>
          <cell r="C2296" t="str">
            <v>RA</v>
          </cell>
          <cell r="D2296">
            <v>7073</v>
          </cell>
        </row>
        <row r="2297">
          <cell r="A2297">
            <v>342257</v>
          </cell>
          <cell r="B2297" t="str">
            <v>CALCIUM CHLORIDE</v>
          </cell>
          <cell r="C2297" t="str">
            <v>R5</v>
          </cell>
          <cell r="D2297">
            <v>65631</v>
          </cell>
        </row>
        <row r="2298">
          <cell r="A2298">
            <v>342257</v>
          </cell>
          <cell r="B2298" t="str">
            <v>CALCIUM CHLORIDE</v>
          </cell>
          <cell r="C2298" t="str">
            <v>R5</v>
          </cell>
        </row>
        <row r="2299">
          <cell r="A2299">
            <v>342257</v>
          </cell>
          <cell r="B2299" t="str">
            <v>CALCIUM CHLORIDE</v>
          </cell>
          <cell r="C2299" t="str">
            <v>R5</v>
          </cell>
        </row>
        <row r="2300">
          <cell r="A2300">
            <v>342260</v>
          </cell>
          <cell r="B2300" t="str">
            <v>KEMMAT SA-17PB</v>
          </cell>
          <cell r="C2300" t="str">
            <v>R9</v>
          </cell>
          <cell r="D2300">
            <v>27445</v>
          </cell>
        </row>
        <row r="2301">
          <cell r="A2301">
            <v>342266</v>
          </cell>
          <cell r="B2301" t="str">
            <v>SODA ASH DENSE</v>
          </cell>
          <cell r="C2301" t="str">
            <v>R5</v>
          </cell>
          <cell r="D2301">
            <v>70839</v>
          </cell>
        </row>
        <row r="2302">
          <cell r="A2302">
            <v>342266</v>
          </cell>
          <cell r="B2302" t="str">
            <v>SODA ASH DENSE</v>
          </cell>
          <cell r="C2302" t="str">
            <v>R5</v>
          </cell>
        </row>
        <row r="2303">
          <cell r="A2303">
            <v>342266</v>
          </cell>
          <cell r="B2303" t="str">
            <v>SODA ASH DENSE</v>
          </cell>
          <cell r="C2303" t="str">
            <v>R5</v>
          </cell>
        </row>
        <row r="2304">
          <cell r="A2304">
            <v>342266</v>
          </cell>
          <cell r="B2304" t="str">
            <v>SODA ASH DENSE</v>
          </cell>
          <cell r="C2304" t="str">
            <v>R5</v>
          </cell>
        </row>
        <row r="2305">
          <cell r="A2305">
            <v>342292</v>
          </cell>
          <cell r="B2305" t="str">
            <v>EMPIMIN SQ25</v>
          </cell>
          <cell r="C2305" t="str">
            <v>R7</v>
          </cell>
          <cell r="D2305">
            <v>1254</v>
          </cell>
        </row>
        <row r="2306">
          <cell r="A2306">
            <v>342296</v>
          </cell>
          <cell r="B2306" t="str">
            <v>PYNAMIN-FORTE TG 90%</v>
          </cell>
          <cell r="C2306" t="str">
            <v>R3</v>
          </cell>
          <cell r="D2306">
            <v>71405</v>
          </cell>
        </row>
        <row r="2307">
          <cell r="A2307">
            <v>342296</v>
          </cell>
          <cell r="B2307" t="str">
            <v>PYNAMIN-FORTE TG 90%</v>
          </cell>
          <cell r="C2307" t="str">
            <v>R3</v>
          </cell>
        </row>
        <row r="2308">
          <cell r="A2308">
            <v>342296</v>
          </cell>
          <cell r="B2308" t="str">
            <v>PYNAMIN-FORTE TG 90%</v>
          </cell>
          <cell r="C2308" t="str">
            <v>R3</v>
          </cell>
        </row>
        <row r="2309">
          <cell r="A2309">
            <v>342296</v>
          </cell>
          <cell r="B2309" t="str">
            <v>PYNAMIN-FORTE TG 90%</v>
          </cell>
          <cell r="C2309" t="str">
            <v>R3</v>
          </cell>
        </row>
        <row r="2310">
          <cell r="A2310">
            <v>342308</v>
          </cell>
          <cell r="B2310" t="str">
            <v>BIOTERGE AS 40 B&amp;J (201396)</v>
          </cell>
          <cell r="C2310" t="str">
            <v>R7</v>
          </cell>
          <cell r="D2310">
            <v>6915</v>
          </cell>
        </row>
        <row r="2311">
          <cell r="A2311">
            <v>342308</v>
          </cell>
          <cell r="B2311" t="str">
            <v>BIOTERGE AS 40 B&amp;J (201396)</v>
          </cell>
          <cell r="C2311" t="str">
            <v>R7</v>
          </cell>
        </row>
        <row r="2312">
          <cell r="A2312">
            <v>342308</v>
          </cell>
          <cell r="B2312" t="str">
            <v>BIOTERGE AS 40 B&amp;J (201396)</v>
          </cell>
          <cell r="C2312" t="str">
            <v>R7</v>
          </cell>
        </row>
        <row r="2313">
          <cell r="A2313">
            <v>342308</v>
          </cell>
          <cell r="B2313" t="str">
            <v>BIOTERGE AS 40 B&amp;J (201396)</v>
          </cell>
          <cell r="C2313" t="str">
            <v>R7</v>
          </cell>
        </row>
        <row r="2314">
          <cell r="A2314">
            <v>342309</v>
          </cell>
          <cell r="B2314" t="str">
            <v>SUMITHRIN TG / D-PHENOTHRIN</v>
          </cell>
          <cell r="C2314" t="str">
            <v>R3</v>
          </cell>
          <cell r="D2314">
            <v>71405</v>
          </cell>
        </row>
        <row r="2315">
          <cell r="A2315">
            <v>342309</v>
          </cell>
          <cell r="B2315" t="str">
            <v>SUMITHRIN TG / D-PHENOTHRIN</v>
          </cell>
          <cell r="C2315" t="str">
            <v>R3</v>
          </cell>
        </row>
        <row r="2316">
          <cell r="A2316">
            <v>342309</v>
          </cell>
          <cell r="B2316" t="str">
            <v>SUMITHRIN TG / D-PHENOTHRIN</v>
          </cell>
          <cell r="C2316" t="str">
            <v>R3</v>
          </cell>
        </row>
        <row r="2317">
          <cell r="A2317">
            <v>342309</v>
          </cell>
          <cell r="B2317" t="str">
            <v>SUMITHRIN TG / D-PHENOTHRIN</v>
          </cell>
          <cell r="C2317" t="str">
            <v>R3</v>
          </cell>
        </row>
        <row r="2318">
          <cell r="A2318">
            <v>342320</v>
          </cell>
          <cell r="B2318" t="str">
            <v>LUTENSOL AT 25</v>
          </cell>
          <cell r="C2318" t="str">
            <v>R7</v>
          </cell>
          <cell r="D2318">
            <v>4210</v>
          </cell>
        </row>
        <row r="2319">
          <cell r="A2319">
            <v>342320</v>
          </cell>
          <cell r="B2319" t="str">
            <v>LUTENSOL AT 25</v>
          </cell>
          <cell r="C2319" t="str">
            <v>R7</v>
          </cell>
        </row>
        <row r="2320">
          <cell r="A2320">
            <v>342320</v>
          </cell>
          <cell r="B2320" t="str">
            <v>LUTENSOL AT 25</v>
          </cell>
          <cell r="C2320" t="str">
            <v>R7</v>
          </cell>
        </row>
        <row r="2321">
          <cell r="A2321">
            <v>342320</v>
          </cell>
          <cell r="B2321" t="str">
            <v>LUTENSOL AT 25</v>
          </cell>
          <cell r="C2321" t="str">
            <v>R7</v>
          </cell>
        </row>
        <row r="2322">
          <cell r="A2322">
            <v>342329</v>
          </cell>
          <cell r="B2322" t="str">
            <v>REWOPOL TS35</v>
          </cell>
          <cell r="C2322" t="str">
            <v>R7</v>
          </cell>
          <cell r="D2322">
            <v>1803</v>
          </cell>
        </row>
        <row r="2323">
          <cell r="A2323">
            <v>342329</v>
          </cell>
          <cell r="B2323" t="str">
            <v>REWOPOL TS35</v>
          </cell>
          <cell r="C2323" t="str">
            <v>R7</v>
          </cell>
        </row>
        <row r="2324">
          <cell r="A2324">
            <v>342329</v>
          </cell>
          <cell r="B2324" t="str">
            <v>REWOPOL TS35</v>
          </cell>
          <cell r="C2324" t="str">
            <v>R7</v>
          </cell>
        </row>
        <row r="2325">
          <cell r="A2325">
            <v>342329</v>
          </cell>
          <cell r="B2325" t="str">
            <v>REWOPOL TS35</v>
          </cell>
          <cell r="C2325" t="str">
            <v>R7</v>
          </cell>
        </row>
        <row r="2326">
          <cell r="A2326">
            <v>342332</v>
          </cell>
          <cell r="B2326" t="str">
            <v>DEQUEST 2000</v>
          </cell>
          <cell r="C2326" t="str">
            <v>RA</v>
          </cell>
          <cell r="D2326">
            <v>48033</v>
          </cell>
        </row>
        <row r="2327">
          <cell r="A2327">
            <v>342332</v>
          </cell>
          <cell r="B2327" t="str">
            <v>DEQUEST 2000</v>
          </cell>
          <cell r="C2327" t="str">
            <v>RA</v>
          </cell>
        </row>
        <row r="2328">
          <cell r="A2328">
            <v>342332</v>
          </cell>
          <cell r="B2328" t="str">
            <v>DEQUEST 2000</v>
          </cell>
          <cell r="C2328" t="str">
            <v>RA</v>
          </cell>
        </row>
        <row r="2329">
          <cell r="A2329">
            <v>342332</v>
          </cell>
          <cell r="B2329" t="str">
            <v>DEQUEST 2000</v>
          </cell>
          <cell r="C2329" t="str">
            <v>RA</v>
          </cell>
        </row>
        <row r="2330">
          <cell r="A2330">
            <v>342334</v>
          </cell>
          <cell r="B2330" t="str">
            <v>DIAMMONIUM PHOSPHATE</v>
          </cell>
          <cell r="C2330" t="str">
            <v>R5</v>
          </cell>
          <cell r="D2330">
            <v>1254</v>
          </cell>
        </row>
        <row r="2331">
          <cell r="A2331">
            <v>342334</v>
          </cell>
          <cell r="B2331" t="str">
            <v>DIAMMONIUM PHOSPHATE</v>
          </cell>
          <cell r="C2331" t="str">
            <v>R5</v>
          </cell>
        </row>
        <row r="2332">
          <cell r="A2332">
            <v>342334</v>
          </cell>
          <cell r="B2332" t="str">
            <v>DIAMMONIUM PHOSPHATE</v>
          </cell>
          <cell r="C2332" t="str">
            <v>R5</v>
          </cell>
        </row>
        <row r="2333">
          <cell r="A2333">
            <v>342334</v>
          </cell>
          <cell r="B2333" t="str">
            <v>DIAMMONIUM PHOSPHATE</v>
          </cell>
          <cell r="C2333" t="str">
            <v>R5</v>
          </cell>
        </row>
        <row r="2334">
          <cell r="A2334">
            <v>342342</v>
          </cell>
          <cell r="B2334" t="str">
            <v>HOSTAPUR SAS 93%</v>
          </cell>
          <cell r="C2334" t="str">
            <v>R9</v>
          </cell>
          <cell r="D2334">
            <v>29182</v>
          </cell>
        </row>
        <row r="2335">
          <cell r="A2335">
            <v>342367</v>
          </cell>
          <cell r="B2335" t="str">
            <v>EMPILAN CMF - FLAKE</v>
          </cell>
          <cell r="C2335" t="str">
            <v>R7</v>
          </cell>
          <cell r="D2335">
            <v>1254</v>
          </cell>
        </row>
        <row r="2336">
          <cell r="A2336">
            <v>342367</v>
          </cell>
          <cell r="B2336" t="str">
            <v>EMPILAN CMF - FLAKE</v>
          </cell>
          <cell r="C2336" t="str">
            <v>R7</v>
          </cell>
        </row>
        <row r="2337">
          <cell r="A2337">
            <v>342367</v>
          </cell>
          <cell r="B2337" t="str">
            <v>EMPILAN CMF - FLAKE</v>
          </cell>
          <cell r="C2337" t="str">
            <v>R7</v>
          </cell>
        </row>
        <row r="2338">
          <cell r="A2338">
            <v>342367</v>
          </cell>
          <cell r="B2338" t="str">
            <v>EMPILAN CMF - FLAKE</v>
          </cell>
          <cell r="C2338" t="str">
            <v>R7</v>
          </cell>
        </row>
        <row r="2339">
          <cell r="A2339">
            <v>342375</v>
          </cell>
          <cell r="B2339" t="str">
            <v>TERIC G9A6</v>
          </cell>
          <cell r="C2339" t="str">
            <v>R7</v>
          </cell>
          <cell r="D2339">
            <v>31269</v>
          </cell>
        </row>
        <row r="2340">
          <cell r="A2340">
            <v>342375</v>
          </cell>
          <cell r="B2340" t="str">
            <v>TERIC G9A6</v>
          </cell>
          <cell r="C2340" t="str">
            <v>R7</v>
          </cell>
        </row>
        <row r="2341">
          <cell r="A2341">
            <v>342375</v>
          </cell>
          <cell r="B2341" t="str">
            <v>TERIC G9A6</v>
          </cell>
          <cell r="C2341" t="str">
            <v>R7</v>
          </cell>
        </row>
        <row r="2342">
          <cell r="A2342">
            <v>342375</v>
          </cell>
          <cell r="B2342" t="str">
            <v>TERIC G9A6</v>
          </cell>
          <cell r="C2342" t="str">
            <v>R7</v>
          </cell>
        </row>
        <row r="2343">
          <cell r="A2343">
            <v>342390</v>
          </cell>
          <cell r="B2343" t="str">
            <v>TERIC PE64</v>
          </cell>
          <cell r="C2343" t="str">
            <v>R7</v>
          </cell>
          <cell r="D2343">
            <v>31269</v>
          </cell>
        </row>
        <row r="2344">
          <cell r="A2344">
            <v>342400</v>
          </cell>
          <cell r="B2344" t="str">
            <v>TRILON A 92</v>
          </cell>
          <cell r="C2344" t="str">
            <v>R7</v>
          </cell>
          <cell r="D2344">
            <v>4210</v>
          </cell>
        </row>
        <row r="2345">
          <cell r="A2345">
            <v>342427</v>
          </cell>
          <cell r="B2345" t="str">
            <v>MONAMULSE C1</v>
          </cell>
          <cell r="C2345" t="str">
            <v>RA</v>
          </cell>
          <cell r="D2345">
            <v>6915</v>
          </cell>
        </row>
        <row r="2346">
          <cell r="A2346">
            <v>342427</v>
          </cell>
          <cell r="B2346" t="str">
            <v>MONAMULSE C1</v>
          </cell>
          <cell r="C2346" t="str">
            <v>RA</v>
          </cell>
        </row>
        <row r="2347">
          <cell r="A2347">
            <v>342427</v>
          </cell>
          <cell r="B2347" t="str">
            <v>MONAMULSE C1</v>
          </cell>
          <cell r="C2347" t="str">
            <v>RA</v>
          </cell>
        </row>
        <row r="2348">
          <cell r="A2348">
            <v>342429</v>
          </cell>
          <cell r="B2348" t="str">
            <v>DI BASIC ACID</v>
          </cell>
          <cell r="C2348" t="str">
            <v>R9</v>
          </cell>
          <cell r="D2348">
            <v>27445</v>
          </cell>
        </row>
        <row r="2349">
          <cell r="A2349">
            <v>342442</v>
          </cell>
          <cell r="B2349" t="str">
            <v>FC 129  0299537</v>
          </cell>
          <cell r="C2349" t="str">
            <v>R7</v>
          </cell>
          <cell r="D2349">
            <v>48152</v>
          </cell>
        </row>
        <row r="2350">
          <cell r="A2350">
            <v>342442</v>
          </cell>
          <cell r="B2350" t="str">
            <v>FC 129  0299537</v>
          </cell>
          <cell r="C2350" t="str">
            <v>R7</v>
          </cell>
        </row>
        <row r="2351">
          <cell r="A2351">
            <v>342442</v>
          </cell>
          <cell r="B2351" t="str">
            <v>FC 129  0299537</v>
          </cell>
          <cell r="C2351" t="str">
            <v>R7</v>
          </cell>
        </row>
        <row r="2352">
          <cell r="A2352">
            <v>342442</v>
          </cell>
          <cell r="B2352" t="str">
            <v>FC 129  0299537</v>
          </cell>
          <cell r="C2352" t="str">
            <v>R7</v>
          </cell>
        </row>
        <row r="2353">
          <cell r="A2353">
            <v>342442</v>
          </cell>
          <cell r="B2353" t="str">
            <v>FC 129  0299537</v>
          </cell>
          <cell r="C2353" t="str">
            <v>R7</v>
          </cell>
        </row>
        <row r="2354">
          <cell r="A2354">
            <v>342442</v>
          </cell>
          <cell r="B2354" t="str">
            <v>FC 129  0299537</v>
          </cell>
          <cell r="C2354" t="str">
            <v>R7</v>
          </cell>
        </row>
        <row r="2355">
          <cell r="A2355">
            <v>342497</v>
          </cell>
          <cell r="B2355" t="str">
            <v>MOLASSES (STABILIZED)</v>
          </cell>
          <cell r="C2355" t="str">
            <v>R9</v>
          </cell>
          <cell r="D2355">
            <v>0</v>
          </cell>
        </row>
        <row r="2356">
          <cell r="A2356">
            <v>342498</v>
          </cell>
          <cell r="B2356" t="str">
            <v>PERMETHRIN 25.75</v>
          </cell>
          <cell r="C2356" t="str">
            <v>R3</v>
          </cell>
          <cell r="D2356">
            <v>1803</v>
          </cell>
        </row>
        <row r="2357">
          <cell r="A2357">
            <v>342498</v>
          </cell>
          <cell r="B2357" t="str">
            <v>PERMETHRIN 25.75</v>
          </cell>
          <cell r="C2357" t="str">
            <v>R3</v>
          </cell>
        </row>
        <row r="2358">
          <cell r="A2358">
            <v>342498</v>
          </cell>
          <cell r="B2358" t="str">
            <v>PERMETHRIN 25.75</v>
          </cell>
          <cell r="C2358" t="str">
            <v>R3</v>
          </cell>
        </row>
        <row r="2359">
          <cell r="A2359">
            <v>342498</v>
          </cell>
          <cell r="B2359" t="str">
            <v>PERMETHRIN 25.75</v>
          </cell>
          <cell r="C2359" t="str">
            <v>R3</v>
          </cell>
        </row>
        <row r="2360">
          <cell r="A2360">
            <v>342500</v>
          </cell>
          <cell r="B2360" t="str">
            <v>TERIC 12A3</v>
          </cell>
          <cell r="C2360" t="str">
            <v>R7</v>
          </cell>
          <cell r="D2360">
            <v>31269</v>
          </cell>
        </row>
        <row r="2361">
          <cell r="A2361">
            <v>342500</v>
          </cell>
          <cell r="B2361" t="str">
            <v>TERIC 12A3</v>
          </cell>
          <cell r="C2361" t="str">
            <v>R9</v>
          </cell>
        </row>
        <row r="2362">
          <cell r="A2362">
            <v>342500</v>
          </cell>
          <cell r="B2362" t="str">
            <v>TERIC 12A3</v>
          </cell>
          <cell r="C2362" t="str">
            <v>R9</v>
          </cell>
        </row>
        <row r="2363">
          <cell r="A2363">
            <v>342525</v>
          </cell>
          <cell r="B2363" t="str">
            <v>EMPIMIN SQ70</v>
          </cell>
          <cell r="C2363" t="str">
            <v>R9</v>
          </cell>
          <cell r="D2363">
            <v>1254</v>
          </cell>
        </row>
        <row r="2364">
          <cell r="A2364">
            <v>342566</v>
          </cell>
          <cell r="B2364" t="str">
            <v>CYPERMETHRIN TECHNICAL 70%</v>
          </cell>
          <cell r="C2364" t="str">
            <v>R3</v>
          </cell>
          <cell r="D2364">
            <v>31285</v>
          </cell>
        </row>
        <row r="2365">
          <cell r="A2365">
            <v>342566</v>
          </cell>
          <cell r="B2365" t="str">
            <v>CYPERMETHRIN TECHNICAL 70%</v>
          </cell>
          <cell r="C2365" t="str">
            <v>R3</v>
          </cell>
        </row>
        <row r="2366">
          <cell r="A2366">
            <v>342566</v>
          </cell>
          <cell r="B2366" t="str">
            <v>CYPERMETHRIN TECHNICAL 70%</v>
          </cell>
          <cell r="C2366" t="str">
            <v>R3</v>
          </cell>
        </row>
        <row r="2367">
          <cell r="A2367">
            <v>342652</v>
          </cell>
          <cell r="B2367" t="str">
            <v>LUTENSOL ON70</v>
          </cell>
          <cell r="C2367" t="str">
            <v>R7</v>
          </cell>
          <cell r="D2367">
            <v>4210</v>
          </cell>
        </row>
        <row r="2368">
          <cell r="A2368">
            <v>342652</v>
          </cell>
          <cell r="B2368" t="str">
            <v>LUTENSOL ON70</v>
          </cell>
          <cell r="C2368" t="str">
            <v>R7</v>
          </cell>
        </row>
        <row r="2369">
          <cell r="A2369">
            <v>342652</v>
          </cell>
          <cell r="B2369" t="str">
            <v>LUTENSOL ON70</v>
          </cell>
          <cell r="C2369" t="str">
            <v>R7</v>
          </cell>
        </row>
        <row r="2370">
          <cell r="A2370">
            <v>342652</v>
          </cell>
          <cell r="B2370" t="str">
            <v>LUTENSOL ON70</v>
          </cell>
          <cell r="C2370" t="str">
            <v>R7</v>
          </cell>
        </row>
        <row r="2371">
          <cell r="A2371">
            <v>342695</v>
          </cell>
          <cell r="B2371" t="str">
            <v>HYDROGEN PEROXIDE 27.5% TECH</v>
          </cell>
          <cell r="C2371" t="str">
            <v>RA</v>
          </cell>
          <cell r="D2371">
            <v>27445</v>
          </cell>
        </row>
        <row r="2372">
          <cell r="A2372">
            <v>342695</v>
          </cell>
          <cell r="B2372" t="str">
            <v>HYDROGEN PEROXIDE 27.5% TECH</v>
          </cell>
          <cell r="C2372" t="str">
            <v>RA</v>
          </cell>
        </row>
        <row r="2373">
          <cell r="A2373">
            <v>342695</v>
          </cell>
          <cell r="B2373" t="str">
            <v>HYDROGEN PEROXIDE 27.5% TECH</v>
          </cell>
          <cell r="C2373" t="str">
            <v>RA</v>
          </cell>
        </row>
        <row r="2374">
          <cell r="A2374">
            <v>342695</v>
          </cell>
          <cell r="B2374" t="str">
            <v>HYDROGEN PEROXIDE 27.5% TECH</v>
          </cell>
          <cell r="C2374" t="str">
            <v>RA</v>
          </cell>
        </row>
        <row r="2375">
          <cell r="A2375">
            <v>342697</v>
          </cell>
          <cell r="B2375" t="str">
            <v>POTASSIUM PHOSPHATE MONOBASIC</v>
          </cell>
          <cell r="C2375" t="str">
            <v>R9</v>
          </cell>
          <cell r="D2375">
            <v>1151</v>
          </cell>
        </row>
        <row r="2376">
          <cell r="A2376">
            <v>342716</v>
          </cell>
          <cell r="B2376" t="str">
            <v>Bronopol, MYACIDE PHARMA BP</v>
          </cell>
          <cell r="C2376" t="str">
            <v>RA</v>
          </cell>
          <cell r="D2376">
            <v>6915</v>
          </cell>
        </row>
        <row r="2377">
          <cell r="A2377">
            <v>342720</v>
          </cell>
          <cell r="B2377" t="str">
            <v>UVITEX WGS</v>
          </cell>
          <cell r="C2377" t="str">
            <v>R9</v>
          </cell>
          <cell r="D2377">
            <v>8548</v>
          </cell>
        </row>
        <row r="2378">
          <cell r="A2378">
            <v>342721</v>
          </cell>
          <cell r="B2378" t="str">
            <v>AVISCOUR HQ50</v>
          </cell>
          <cell r="C2378" t="str">
            <v>R9</v>
          </cell>
          <cell r="D2378">
            <v>1254</v>
          </cell>
        </row>
        <row r="2379">
          <cell r="A2379">
            <v>342725</v>
          </cell>
          <cell r="B2379" t="str">
            <v>TETRANYL 511</v>
          </cell>
          <cell r="C2379" t="str">
            <v>R9</v>
          </cell>
          <cell r="D2379">
            <v>0</v>
          </cell>
        </row>
        <row r="2380">
          <cell r="A2380">
            <v>342776</v>
          </cell>
          <cell r="B2380" t="str">
            <v>LUTENSOL AO3</v>
          </cell>
          <cell r="C2380" t="str">
            <v>R9</v>
          </cell>
          <cell r="D2380">
            <v>4210</v>
          </cell>
        </row>
        <row r="2381">
          <cell r="A2381">
            <v>342777</v>
          </cell>
          <cell r="B2381" t="str">
            <v>LUTENSOL AO8</v>
          </cell>
          <cell r="C2381" t="str">
            <v>R7</v>
          </cell>
          <cell r="D2381">
            <v>4210</v>
          </cell>
        </row>
        <row r="2382">
          <cell r="A2382">
            <v>342777</v>
          </cell>
          <cell r="B2382" t="str">
            <v>LUTENSOL AO8</v>
          </cell>
          <cell r="C2382" t="str">
            <v>R9</v>
          </cell>
        </row>
        <row r="2383">
          <cell r="A2383">
            <v>342777</v>
          </cell>
          <cell r="B2383" t="str">
            <v>LUTENSOL AO8</v>
          </cell>
          <cell r="C2383" t="str">
            <v>R9</v>
          </cell>
        </row>
        <row r="2384">
          <cell r="A2384">
            <v>342792</v>
          </cell>
          <cell r="B2384" t="str">
            <v>GLYCOLIC ACID 70% SOLUTION</v>
          </cell>
          <cell r="C2384" t="str">
            <v>R9</v>
          </cell>
          <cell r="D2384">
            <v>0</v>
          </cell>
        </row>
        <row r="2385">
          <cell r="A2385">
            <v>342805</v>
          </cell>
          <cell r="B2385" t="str">
            <v>Dextrose</v>
          </cell>
          <cell r="C2385" t="str">
            <v>RA</v>
          </cell>
          <cell r="D2385">
            <v>0</v>
          </cell>
        </row>
        <row r="2386">
          <cell r="A2386">
            <v>342814</v>
          </cell>
          <cell r="B2386" t="str">
            <v>VANTOCIL IB</v>
          </cell>
          <cell r="C2386" t="str">
            <v>RA</v>
          </cell>
          <cell r="D2386">
            <v>31269</v>
          </cell>
        </row>
        <row r="2387">
          <cell r="A2387">
            <v>342872</v>
          </cell>
          <cell r="B2387" t="str">
            <v>ETHOQUAD C/25</v>
          </cell>
          <cell r="C2387" t="str">
            <v>R9</v>
          </cell>
          <cell r="D2387">
            <v>1200</v>
          </cell>
        </row>
        <row r="2388">
          <cell r="A2388">
            <v>342873</v>
          </cell>
          <cell r="B2388" t="str">
            <v>ETHYL HEXANEDIOL</v>
          </cell>
          <cell r="C2388" t="str">
            <v>R9</v>
          </cell>
          <cell r="D2388">
            <v>77405</v>
          </cell>
        </row>
        <row r="2389">
          <cell r="A2389">
            <v>342903</v>
          </cell>
          <cell r="B2389" t="str">
            <v>DOBANIC ACID 500</v>
          </cell>
          <cell r="C2389" t="str">
            <v>R9</v>
          </cell>
          <cell r="D2389">
            <v>70380</v>
          </cell>
        </row>
        <row r="2390">
          <cell r="A2390">
            <v>342926</v>
          </cell>
          <cell r="B2390" t="str">
            <v>DIETHANOLAMINE 85%</v>
          </cell>
          <cell r="C2390" t="str">
            <v>RA</v>
          </cell>
          <cell r="D2390">
            <v>70839</v>
          </cell>
        </row>
        <row r="2391">
          <cell r="A2391">
            <v>342941</v>
          </cell>
          <cell r="B2391" t="str">
            <v>PANNOX 19</v>
          </cell>
          <cell r="C2391" t="str">
            <v>R9</v>
          </cell>
          <cell r="D2391">
            <v>72000</v>
          </cell>
        </row>
        <row r="2392">
          <cell r="A2392">
            <v>343024</v>
          </cell>
          <cell r="B2392" t="str">
            <v>CORFLEX 100</v>
          </cell>
          <cell r="C2392" t="str">
            <v>R1</v>
          </cell>
          <cell r="D2392">
            <v>70839</v>
          </cell>
        </row>
        <row r="2393">
          <cell r="A2393">
            <v>343024</v>
          </cell>
          <cell r="B2393" t="str">
            <v>CORFLEX 100</v>
          </cell>
          <cell r="C2393" t="str">
            <v>R1</v>
          </cell>
        </row>
        <row r="2394">
          <cell r="A2394">
            <v>343024</v>
          </cell>
          <cell r="B2394" t="str">
            <v>CORFLEX 100</v>
          </cell>
          <cell r="C2394" t="str">
            <v>R1</v>
          </cell>
        </row>
        <row r="2395">
          <cell r="A2395">
            <v>343024</v>
          </cell>
          <cell r="B2395" t="str">
            <v>CORFLEX 100</v>
          </cell>
          <cell r="C2395" t="str">
            <v>R1</v>
          </cell>
        </row>
        <row r="2396">
          <cell r="A2396">
            <v>344002</v>
          </cell>
          <cell r="B2396" t="str">
            <v>ALUMINA P6</v>
          </cell>
          <cell r="C2396" t="str">
            <v>R9</v>
          </cell>
          <cell r="D2396">
            <v>72000</v>
          </cell>
        </row>
        <row r="2397">
          <cell r="A2397">
            <v>344004</v>
          </cell>
          <cell r="B2397" t="str">
            <v>BENTONE EW/BEN-A-GEL</v>
          </cell>
          <cell r="C2397" t="str">
            <v>R9</v>
          </cell>
          <cell r="D2397">
            <v>6915</v>
          </cell>
        </row>
        <row r="2398">
          <cell r="A2398">
            <v>344005</v>
          </cell>
          <cell r="B2398" t="str">
            <v>BENTONE 34</v>
          </cell>
          <cell r="C2398" t="str">
            <v>R9</v>
          </cell>
          <cell r="D2398">
            <v>27575</v>
          </cell>
        </row>
        <row r="2399">
          <cell r="A2399">
            <v>344030</v>
          </cell>
          <cell r="B2399" t="str">
            <v>Hostaperm Blue B2G/Blue No 404</v>
          </cell>
          <cell r="C2399" t="str">
            <v>R2</v>
          </cell>
          <cell r="D2399">
            <v>0</v>
          </cell>
        </row>
        <row r="2400">
          <cell r="A2400">
            <v>344032</v>
          </cell>
          <cell r="B2400" t="str">
            <v>DIATOMACEOUS EARTH- ULTRA FLAT</v>
          </cell>
          <cell r="C2400" t="str">
            <v>RA</v>
          </cell>
          <cell r="D2400">
            <v>70658</v>
          </cell>
        </row>
        <row r="2401">
          <cell r="A2401">
            <v>344036</v>
          </cell>
          <cell r="B2401" t="str">
            <v>VEEGUM T</v>
          </cell>
          <cell r="C2401" t="str">
            <v>R9</v>
          </cell>
          <cell r="D2401">
            <v>6915</v>
          </cell>
        </row>
        <row r="2402">
          <cell r="A2402">
            <v>344036</v>
          </cell>
          <cell r="B2402" t="str">
            <v>VEEGUM T</v>
          </cell>
          <cell r="C2402" t="str">
            <v>R9</v>
          </cell>
        </row>
        <row r="2403">
          <cell r="A2403">
            <v>344040</v>
          </cell>
          <cell r="B2403" t="str">
            <v>FELSPAR 200 MESH</v>
          </cell>
          <cell r="C2403" t="str">
            <v>R9</v>
          </cell>
          <cell r="D2403">
            <v>9457</v>
          </cell>
        </row>
        <row r="2404">
          <cell r="A2404">
            <v>344045</v>
          </cell>
          <cell r="B2404" t="str">
            <v>GRAPHITOL BLUE 6825-2</v>
          </cell>
          <cell r="C2404" t="str">
            <v>R2</v>
          </cell>
          <cell r="D2404">
            <v>8810</v>
          </cell>
        </row>
        <row r="2405">
          <cell r="A2405">
            <v>344045</v>
          </cell>
          <cell r="B2405" t="str">
            <v>GRAPHITOL BLUE 6825-2</v>
          </cell>
          <cell r="C2405" t="str">
            <v>R2</v>
          </cell>
        </row>
        <row r="2406">
          <cell r="A2406">
            <v>344045</v>
          </cell>
          <cell r="B2406" t="str">
            <v>GRAPHITOL BLUE 6825-2</v>
          </cell>
          <cell r="C2406" t="str">
            <v>R2</v>
          </cell>
        </row>
        <row r="2407">
          <cell r="A2407">
            <v>344045</v>
          </cell>
          <cell r="B2407" t="str">
            <v>GRAPHITOL BLUE 6825-2</v>
          </cell>
          <cell r="C2407" t="str">
            <v>R2</v>
          </cell>
        </row>
        <row r="2408">
          <cell r="A2408">
            <v>344107</v>
          </cell>
          <cell r="B2408" t="str">
            <v>FLEXONYL WHITE R100 VP2049</v>
          </cell>
          <cell r="C2408" t="str">
            <v>R2</v>
          </cell>
          <cell r="D2408">
            <v>29182</v>
          </cell>
        </row>
        <row r="2409">
          <cell r="A2409">
            <v>344107</v>
          </cell>
          <cell r="B2409" t="str">
            <v>FLEXONYL WHITE R100 VP2049</v>
          </cell>
          <cell r="C2409" t="str">
            <v>R9</v>
          </cell>
        </row>
        <row r="2410">
          <cell r="A2410">
            <v>344107</v>
          </cell>
          <cell r="B2410" t="str">
            <v>FLEXONYL WHITE R100 VP2049</v>
          </cell>
          <cell r="C2410" t="str">
            <v>R9</v>
          </cell>
        </row>
        <row r="2411">
          <cell r="A2411">
            <v>344116</v>
          </cell>
          <cell r="B2411" t="str">
            <v>ULTRASIL VN3 (157780)</v>
          </cell>
          <cell r="C2411" t="str">
            <v>RA</v>
          </cell>
          <cell r="D2411">
            <v>6915</v>
          </cell>
        </row>
        <row r="2412">
          <cell r="A2412">
            <v>344116</v>
          </cell>
          <cell r="B2412" t="str">
            <v>ULTRASIL VN3 (157780)</v>
          </cell>
          <cell r="C2412" t="str">
            <v>RA</v>
          </cell>
        </row>
        <row r="2413">
          <cell r="A2413">
            <v>344116</v>
          </cell>
          <cell r="B2413" t="str">
            <v>ULTRASIL VN3 (157780)</v>
          </cell>
          <cell r="C2413" t="str">
            <v>RA</v>
          </cell>
        </row>
        <row r="2414">
          <cell r="A2414">
            <v>344116</v>
          </cell>
          <cell r="B2414" t="str">
            <v>ULTRASIL VN3 (157780)</v>
          </cell>
          <cell r="C2414" t="str">
            <v>RA</v>
          </cell>
        </row>
        <row r="2415">
          <cell r="A2415">
            <v>344171</v>
          </cell>
          <cell r="B2415" t="str">
            <v>SYLOID 244</v>
          </cell>
          <cell r="C2415" t="str">
            <v>RA</v>
          </cell>
          <cell r="D2415">
            <v>6915</v>
          </cell>
        </row>
        <row r="2416">
          <cell r="A2416">
            <v>344171</v>
          </cell>
          <cell r="B2416" t="str">
            <v>SYLOID 244</v>
          </cell>
          <cell r="C2416" t="str">
            <v>R9</v>
          </cell>
        </row>
        <row r="2417">
          <cell r="A2417">
            <v>344171</v>
          </cell>
          <cell r="B2417" t="str">
            <v>SYLOID 244</v>
          </cell>
          <cell r="C2417" t="str">
            <v>R9</v>
          </cell>
        </row>
        <row r="2418">
          <cell r="A2418">
            <v>344175</v>
          </cell>
          <cell r="B2418" t="str">
            <v>OMYACARB 20</v>
          </cell>
          <cell r="C2418" t="str">
            <v>R9</v>
          </cell>
          <cell r="D2418">
            <v>70658</v>
          </cell>
        </row>
        <row r="2419">
          <cell r="A2419">
            <v>344197</v>
          </cell>
          <cell r="B2419" t="str">
            <v>ZEOLEX 23A</v>
          </cell>
          <cell r="C2419" t="str">
            <v>RA</v>
          </cell>
          <cell r="D2419">
            <v>120</v>
          </cell>
        </row>
        <row r="2420">
          <cell r="A2420">
            <v>344197</v>
          </cell>
          <cell r="B2420" t="str">
            <v>ZEOLEX 23A</v>
          </cell>
          <cell r="C2420" t="str">
            <v>R9</v>
          </cell>
        </row>
        <row r="2421">
          <cell r="A2421">
            <v>344197</v>
          </cell>
          <cell r="B2421" t="str">
            <v>ZEOLEX 23A</v>
          </cell>
          <cell r="C2421" t="str">
            <v>R9</v>
          </cell>
        </row>
        <row r="2422">
          <cell r="A2422">
            <v>344205</v>
          </cell>
          <cell r="B2422" t="str">
            <v>TALC POWDER WHITE SA50</v>
          </cell>
          <cell r="C2422" t="str">
            <v>RA</v>
          </cell>
          <cell r="D2422">
            <v>70658</v>
          </cell>
        </row>
        <row r="2423">
          <cell r="A2423">
            <v>344359</v>
          </cell>
          <cell r="B2423" t="str">
            <v>GRAPHTOL ORANGE 3333-2</v>
          </cell>
          <cell r="C2423" t="str">
            <v>R2</v>
          </cell>
          <cell r="D2423">
            <v>8810</v>
          </cell>
        </row>
        <row r="2424">
          <cell r="A2424">
            <v>344359</v>
          </cell>
          <cell r="B2424" t="str">
            <v>GRAPHTOL ORANGE 3333-2</v>
          </cell>
          <cell r="C2424" t="str">
            <v>R2</v>
          </cell>
        </row>
        <row r="2425">
          <cell r="A2425">
            <v>344359</v>
          </cell>
          <cell r="B2425" t="str">
            <v>GRAPHTOL ORANGE 3333-2</v>
          </cell>
          <cell r="C2425" t="str">
            <v>R2</v>
          </cell>
        </row>
        <row r="2426">
          <cell r="A2426">
            <v>344359</v>
          </cell>
          <cell r="B2426" t="str">
            <v>GRAPHTOL ORANGE 3333-2</v>
          </cell>
          <cell r="C2426" t="str">
            <v>R2</v>
          </cell>
        </row>
        <row r="2427">
          <cell r="A2427">
            <v>344384</v>
          </cell>
          <cell r="B2427" t="str">
            <v>DYE BLUE COLANYL B2G 100</v>
          </cell>
          <cell r="C2427" t="str">
            <v>R2</v>
          </cell>
          <cell r="D2427">
            <v>29182</v>
          </cell>
        </row>
        <row r="2428">
          <cell r="A2428">
            <v>344384</v>
          </cell>
          <cell r="B2428" t="str">
            <v>DYE BLUE COLANYL B2G 100</v>
          </cell>
          <cell r="C2428" t="str">
            <v>R2</v>
          </cell>
        </row>
        <row r="2429">
          <cell r="A2429">
            <v>344384</v>
          </cell>
          <cell r="B2429" t="str">
            <v>DYE BLUE COLANYL B2G 100</v>
          </cell>
          <cell r="C2429" t="str">
            <v>R2</v>
          </cell>
        </row>
        <row r="2430">
          <cell r="A2430">
            <v>344384</v>
          </cell>
          <cell r="B2430" t="str">
            <v>DYE BLUE COLANYL B2G 100</v>
          </cell>
          <cell r="C2430" t="str">
            <v>R2</v>
          </cell>
        </row>
        <row r="2431">
          <cell r="A2431">
            <v>344387</v>
          </cell>
          <cell r="B2431" t="str">
            <v>SICOMIX BLUE 66-0030</v>
          </cell>
          <cell r="C2431" t="str">
            <v>R2</v>
          </cell>
          <cell r="D2431">
            <v>4210</v>
          </cell>
        </row>
        <row r="2432">
          <cell r="A2432">
            <v>344387</v>
          </cell>
          <cell r="B2432" t="str">
            <v>SICOMIX BLUE 66-0030</v>
          </cell>
          <cell r="C2432" t="str">
            <v>R9</v>
          </cell>
        </row>
        <row r="2433">
          <cell r="A2433">
            <v>344387</v>
          </cell>
          <cell r="B2433" t="str">
            <v>SICOMIX BLUE 66-0030</v>
          </cell>
          <cell r="C2433" t="str">
            <v>R9</v>
          </cell>
        </row>
        <row r="2434">
          <cell r="A2434">
            <v>344388</v>
          </cell>
          <cell r="B2434" t="str">
            <v>NOVOPERM CARMIN HF4C</v>
          </cell>
          <cell r="C2434" t="str">
            <v>R2</v>
          </cell>
          <cell r="D2434">
            <v>29182</v>
          </cell>
        </row>
        <row r="2435">
          <cell r="A2435">
            <v>344388</v>
          </cell>
          <cell r="B2435" t="str">
            <v>NOVOPERM CARMIN HF4C</v>
          </cell>
          <cell r="C2435" t="str">
            <v>R2</v>
          </cell>
        </row>
        <row r="2436">
          <cell r="A2436">
            <v>344388</v>
          </cell>
          <cell r="B2436" t="str">
            <v>NOVOPERM CARMIN HF4C</v>
          </cell>
          <cell r="C2436" t="str">
            <v>R2</v>
          </cell>
        </row>
        <row r="2437">
          <cell r="A2437">
            <v>344388</v>
          </cell>
          <cell r="B2437" t="str">
            <v>NOVOPERM CARMIN HF4C</v>
          </cell>
          <cell r="C2437" t="str">
            <v>R2</v>
          </cell>
        </row>
        <row r="2438">
          <cell r="A2438">
            <v>344389</v>
          </cell>
          <cell r="B2438" t="str">
            <v>HOSTAPERM GRUN GN</v>
          </cell>
          <cell r="C2438" t="str">
            <v>R2</v>
          </cell>
          <cell r="D2438">
            <v>29182</v>
          </cell>
        </row>
        <row r="2439">
          <cell r="A2439">
            <v>344390</v>
          </cell>
          <cell r="B2439" t="str">
            <v>NOVOPERM YELLOW HR02</v>
          </cell>
          <cell r="C2439" t="str">
            <v>R9</v>
          </cell>
          <cell r="D2439">
            <v>29182</v>
          </cell>
        </row>
        <row r="2440">
          <cell r="A2440">
            <v>344395</v>
          </cell>
          <cell r="B2440" t="str">
            <v>AEROSIL R972</v>
          </cell>
          <cell r="C2440" t="str">
            <v>RA</v>
          </cell>
          <cell r="D2440">
            <v>6915</v>
          </cell>
        </row>
        <row r="2441">
          <cell r="A2441">
            <v>344431</v>
          </cell>
          <cell r="B2441" t="str">
            <v>VAN GEL ES</v>
          </cell>
          <cell r="C2441" t="str">
            <v>R9</v>
          </cell>
          <cell r="D2441">
            <v>6915</v>
          </cell>
        </row>
        <row r="2442">
          <cell r="A2442">
            <v>344434</v>
          </cell>
          <cell r="B2442" t="str">
            <v>DYE IRGALITE GREEN GLPO</v>
          </cell>
          <cell r="C2442" t="str">
            <v>R2</v>
          </cell>
          <cell r="D2442">
            <v>8548</v>
          </cell>
        </row>
        <row r="2443">
          <cell r="A2443">
            <v>344434</v>
          </cell>
          <cell r="B2443" t="str">
            <v>DYE IRGALITE GREEN GLPO</v>
          </cell>
          <cell r="C2443" t="str">
            <v>R2</v>
          </cell>
        </row>
        <row r="2444">
          <cell r="A2444">
            <v>344434</v>
          </cell>
          <cell r="B2444" t="str">
            <v>DYE IRGALITE GREEN GLPO</v>
          </cell>
          <cell r="C2444" t="str">
            <v>R2</v>
          </cell>
        </row>
        <row r="2445">
          <cell r="A2445">
            <v>344434</v>
          </cell>
          <cell r="B2445" t="str">
            <v>DYE IRGALITE GREEN GLPO</v>
          </cell>
          <cell r="C2445" t="str">
            <v>R2</v>
          </cell>
        </row>
        <row r="2446">
          <cell r="A2446">
            <v>344435</v>
          </cell>
          <cell r="B2446" t="str">
            <v>Artilene Blue 6825-9 Pigment</v>
          </cell>
          <cell r="C2446" t="str">
            <v>R2</v>
          </cell>
          <cell r="D2446">
            <v>8810</v>
          </cell>
        </row>
        <row r="2447">
          <cell r="A2447">
            <v>344437</v>
          </cell>
          <cell r="B2447" t="str">
            <v>DYE CROMOPHTAL RED 2B</v>
          </cell>
          <cell r="C2447" t="str">
            <v>R2</v>
          </cell>
          <cell r="D2447">
            <v>8548</v>
          </cell>
        </row>
        <row r="2448">
          <cell r="A2448">
            <v>344438</v>
          </cell>
          <cell r="B2448" t="str">
            <v>DYE IRGALITE RED RBS</v>
          </cell>
          <cell r="C2448" t="str">
            <v>R2</v>
          </cell>
          <cell r="D2448">
            <v>8548</v>
          </cell>
        </row>
        <row r="2449">
          <cell r="A2449">
            <v>345003</v>
          </cell>
          <cell r="B2449" t="str">
            <v>KELZAN S</v>
          </cell>
          <cell r="C2449" t="str">
            <v>R9</v>
          </cell>
          <cell r="D2449">
            <v>6915</v>
          </cell>
        </row>
        <row r="2450">
          <cell r="A2450">
            <v>345003</v>
          </cell>
          <cell r="B2450" t="str">
            <v>KELZAN S</v>
          </cell>
          <cell r="C2450" t="str">
            <v>RA</v>
          </cell>
        </row>
        <row r="2451">
          <cell r="A2451">
            <v>345003</v>
          </cell>
          <cell r="B2451" t="str">
            <v>KELZAN S</v>
          </cell>
          <cell r="C2451" t="str">
            <v>RA</v>
          </cell>
        </row>
        <row r="2452">
          <cell r="A2452">
            <v>345024</v>
          </cell>
          <cell r="B2452" t="str">
            <v>PRIMAL B252</v>
          </cell>
          <cell r="C2452" t="str">
            <v>R9</v>
          </cell>
          <cell r="D2452">
            <v>68240</v>
          </cell>
        </row>
        <row r="2453">
          <cell r="A2453">
            <v>345025</v>
          </cell>
          <cell r="B2453" t="str">
            <v>PRIMAL B336</v>
          </cell>
          <cell r="C2453" t="str">
            <v>R9</v>
          </cell>
          <cell r="D2453">
            <v>68240</v>
          </cell>
        </row>
        <row r="2454">
          <cell r="A2454">
            <v>345041</v>
          </cell>
          <cell r="B2454" t="str">
            <v>FOAMASTER NXZ</v>
          </cell>
          <cell r="C2454" t="str">
            <v>R9</v>
          </cell>
          <cell r="D2454">
            <v>28550</v>
          </cell>
        </row>
        <row r="2455">
          <cell r="A2455">
            <v>345047</v>
          </cell>
          <cell r="B2455" t="str">
            <v>PRIMAL B924</v>
          </cell>
          <cell r="C2455" t="str">
            <v>R8</v>
          </cell>
          <cell r="D2455">
            <v>68240</v>
          </cell>
        </row>
        <row r="2456">
          <cell r="A2456">
            <v>345050</v>
          </cell>
          <cell r="B2456" t="str">
            <v>ANTARA 430</v>
          </cell>
          <cell r="C2456" t="str">
            <v>R9</v>
          </cell>
          <cell r="D2456">
            <v>33260</v>
          </cell>
        </row>
        <row r="2457">
          <cell r="A2457">
            <v>345051</v>
          </cell>
          <cell r="B2457" t="str">
            <v>NATROSOL250HR</v>
          </cell>
          <cell r="C2457" t="str">
            <v>R9</v>
          </cell>
          <cell r="D2457">
            <v>29182</v>
          </cell>
        </row>
        <row r="2458">
          <cell r="A2458">
            <v>345054</v>
          </cell>
          <cell r="B2458" t="str">
            <v>Antifoam KM-72A</v>
          </cell>
          <cell r="C2458" t="str">
            <v>RA</v>
          </cell>
          <cell r="D2458">
            <v>0</v>
          </cell>
        </row>
        <row r="2459">
          <cell r="A2459">
            <v>345061</v>
          </cell>
          <cell r="B2459" t="str">
            <v>SYNTHEMUL 63218</v>
          </cell>
          <cell r="C2459" t="str">
            <v>R9</v>
          </cell>
          <cell r="D2459">
            <v>28282</v>
          </cell>
        </row>
        <row r="2460">
          <cell r="A2460">
            <v>345063</v>
          </cell>
          <cell r="B2460" t="str">
            <v>OPEX</v>
          </cell>
          <cell r="C2460" t="str">
            <v>R9</v>
          </cell>
          <cell r="D2460">
            <v>31269</v>
          </cell>
        </row>
        <row r="2461">
          <cell r="A2461">
            <v>345075</v>
          </cell>
          <cell r="B2461" t="str">
            <v>PRIMAL E2968 / E-711</v>
          </cell>
          <cell r="C2461" t="str">
            <v>RA</v>
          </cell>
          <cell r="D2461">
            <v>0</v>
          </cell>
        </row>
        <row r="2462">
          <cell r="A2462">
            <v>345091</v>
          </cell>
          <cell r="B2462" t="str">
            <v>Genugel RLV</v>
          </cell>
          <cell r="C2462" t="str">
            <v>RA</v>
          </cell>
          <cell r="D2462">
            <v>0</v>
          </cell>
        </row>
        <row r="2463">
          <cell r="A2463">
            <v>345091</v>
          </cell>
          <cell r="B2463" t="str">
            <v>Genugel RLV</v>
          </cell>
          <cell r="C2463" t="str">
            <v>RA</v>
          </cell>
        </row>
        <row r="2464">
          <cell r="A2464">
            <v>345091</v>
          </cell>
          <cell r="B2464" t="str">
            <v>Genugel RLV</v>
          </cell>
          <cell r="C2464" t="str">
            <v>RA</v>
          </cell>
        </row>
        <row r="2465">
          <cell r="A2465">
            <v>345091</v>
          </cell>
          <cell r="B2465" t="str">
            <v>Genugel RLV</v>
          </cell>
          <cell r="C2465" t="str">
            <v>RA</v>
          </cell>
        </row>
        <row r="2466">
          <cell r="A2466">
            <v>345092</v>
          </cell>
          <cell r="B2466" t="str">
            <v>JONCRYL 67</v>
          </cell>
          <cell r="C2466" t="str">
            <v>R8</v>
          </cell>
          <cell r="D2466">
            <v>1256</v>
          </cell>
        </row>
        <row r="2467">
          <cell r="A2467">
            <v>345092</v>
          </cell>
          <cell r="B2467" t="str">
            <v>JONCRYL 67</v>
          </cell>
          <cell r="C2467" t="str">
            <v>R8</v>
          </cell>
        </row>
        <row r="2468">
          <cell r="A2468">
            <v>345092</v>
          </cell>
          <cell r="B2468" t="str">
            <v>JONCRYL 67</v>
          </cell>
          <cell r="C2468" t="str">
            <v>R8</v>
          </cell>
        </row>
        <row r="2469">
          <cell r="A2469">
            <v>345092</v>
          </cell>
          <cell r="B2469" t="str">
            <v>JONCRYL 67</v>
          </cell>
          <cell r="C2469" t="str">
            <v>R8</v>
          </cell>
        </row>
        <row r="2470">
          <cell r="A2470">
            <v>345096</v>
          </cell>
          <cell r="B2470" t="str">
            <v>VANDENE P 58</v>
          </cell>
          <cell r="C2470" t="str">
            <v>RA</v>
          </cell>
          <cell r="D2470">
            <v>28282</v>
          </cell>
        </row>
        <row r="2471">
          <cell r="A2471">
            <v>345102</v>
          </cell>
          <cell r="B2471" t="str">
            <v>JONCRYL 678</v>
          </cell>
          <cell r="C2471" t="str">
            <v>R8</v>
          </cell>
          <cell r="D2471">
            <v>1256</v>
          </cell>
        </row>
        <row r="2472">
          <cell r="A2472">
            <v>345102</v>
          </cell>
          <cell r="B2472" t="str">
            <v>JONCRYL 678</v>
          </cell>
          <cell r="C2472" t="str">
            <v>R8</v>
          </cell>
        </row>
        <row r="2473">
          <cell r="A2473">
            <v>345102</v>
          </cell>
          <cell r="B2473" t="str">
            <v>JONCRYL 678</v>
          </cell>
          <cell r="C2473" t="str">
            <v>R8</v>
          </cell>
        </row>
        <row r="2474">
          <cell r="A2474">
            <v>345102</v>
          </cell>
          <cell r="B2474" t="str">
            <v>JONCRYL 678</v>
          </cell>
          <cell r="C2474" t="str">
            <v>R8</v>
          </cell>
        </row>
        <row r="2475">
          <cell r="A2475">
            <v>345116</v>
          </cell>
          <cell r="B2475" t="str">
            <v>PRIMAL B-832</v>
          </cell>
          <cell r="C2475" t="str">
            <v>R8</v>
          </cell>
          <cell r="D2475">
            <v>68240</v>
          </cell>
        </row>
        <row r="2476">
          <cell r="A2476">
            <v>345125</v>
          </cell>
          <cell r="B2476" t="str">
            <v>CELLOGEN HE 600 / FINE GUM</v>
          </cell>
          <cell r="C2476" t="str">
            <v>RA</v>
          </cell>
          <cell r="D2476">
            <v>6915</v>
          </cell>
        </row>
        <row r="2477">
          <cell r="A2477">
            <v>345125</v>
          </cell>
          <cell r="B2477" t="str">
            <v>CELLOGEN HE 600 / FINE GUM</v>
          </cell>
          <cell r="C2477" t="str">
            <v>R9</v>
          </cell>
        </row>
        <row r="2478">
          <cell r="A2478">
            <v>345125</v>
          </cell>
          <cell r="B2478" t="str">
            <v>CELLOGEN HE 600 / FINE GUM</v>
          </cell>
          <cell r="C2478" t="str">
            <v>R9</v>
          </cell>
        </row>
        <row r="2479">
          <cell r="A2479">
            <v>345134</v>
          </cell>
          <cell r="B2479" t="str">
            <v>SILICONE EMULSION 346</v>
          </cell>
          <cell r="C2479" t="str">
            <v>R9</v>
          </cell>
          <cell r="D2479">
            <v>6915</v>
          </cell>
        </row>
        <row r="2480">
          <cell r="A2480">
            <v>345155</v>
          </cell>
          <cell r="B2480" t="str">
            <v>ACUSOL 820</v>
          </cell>
          <cell r="C2480" t="str">
            <v>R8</v>
          </cell>
          <cell r="D2480">
            <v>68240</v>
          </cell>
        </row>
        <row r="2481">
          <cell r="A2481">
            <v>345188</v>
          </cell>
          <cell r="B2481" t="str">
            <v>POLIGEN MN 550</v>
          </cell>
          <cell r="C2481" t="str">
            <v>R8</v>
          </cell>
          <cell r="D2481">
            <v>4210</v>
          </cell>
        </row>
        <row r="2482">
          <cell r="A2482">
            <v>345195</v>
          </cell>
          <cell r="B2482" t="str">
            <v>C51 POLYMER EMULSION</v>
          </cell>
          <cell r="C2482" t="str">
            <v>R8</v>
          </cell>
          <cell r="D2482">
            <v>38031</v>
          </cell>
        </row>
        <row r="2483">
          <cell r="A2483">
            <v>345195</v>
          </cell>
          <cell r="B2483" t="str">
            <v>C51 POLYMER EMULSION</v>
          </cell>
          <cell r="C2483" t="str">
            <v>R8</v>
          </cell>
        </row>
        <row r="2484">
          <cell r="A2484">
            <v>345195</v>
          </cell>
          <cell r="B2484" t="str">
            <v>C51 POLYMER EMULSION</v>
          </cell>
          <cell r="C2484" t="str">
            <v>R8</v>
          </cell>
        </row>
        <row r="2485">
          <cell r="A2485">
            <v>345195</v>
          </cell>
          <cell r="B2485" t="str">
            <v>C51 POLYMER EMULSION</v>
          </cell>
          <cell r="C2485" t="str">
            <v>R8</v>
          </cell>
        </row>
        <row r="2486">
          <cell r="A2486">
            <v>345205</v>
          </cell>
          <cell r="B2486" t="str">
            <v>KELZAN D (407500)</v>
          </cell>
          <cell r="C2486" t="str">
            <v>RA</v>
          </cell>
          <cell r="D2486">
            <v>6915</v>
          </cell>
        </row>
        <row r="2487">
          <cell r="A2487">
            <v>345205</v>
          </cell>
          <cell r="B2487" t="str">
            <v>KELZAN D (407500)</v>
          </cell>
          <cell r="C2487" t="str">
            <v>R9</v>
          </cell>
        </row>
        <row r="2488">
          <cell r="A2488">
            <v>345205</v>
          </cell>
          <cell r="B2488" t="str">
            <v>KELZAN D (407500)</v>
          </cell>
          <cell r="C2488" t="str">
            <v>R9</v>
          </cell>
        </row>
        <row r="2489">
          <cell r="A2489">
            <v>345205</v>
          </cell>
          <cell r="B2489" t="str">
            <v>KELZAN D (407500)</v>
          </cell>
          <cell r="C2489" t="str">
            <v>R9</v>
          </cell>
        </row>
        <row r="2490">
          <cell r="A2490">
            <v>345246</v>
          </cell>
          <cell r="B2490" t="str">
            <v>PRIMAL B1604</v>
          </cell>
          <cell r="C2490" t="str">
            <v>R9</v>
          </cell>
          <cell r="D2490">
            <v>68240</v>
          </cell>
        </row>
        <row r="2491">
          <cell r="A2491">
            <v>345252</v>
          </cell>
          <cell r="B2491" t="str">
            <v>B 50 RESIN (SB0)</v>
          </cell>
          <cell r="C2491" t="str">
            <v>R8</v>
          </cell>
          <cell r="D2491">
            <v>38031</v>
          </cell>
        </row>
        <row r="2492">
          <cell r="A2492">
            <v>345252</v>
          </cell>
          <cell r="B2492" t="str">
            <v>B 50 RESIN (SB0)</v>
          </cell>
          <cell r="C2492" t="str">
            <v>R8</v>
          </cell>
        </row>
        <row r="2493">
          <cell r="A2493">
            <v>345252</v>
          </cell>
          <cell r="B2493" t="str">
            <v>B 50 RESIN (SB0)</v>
          </cell>
          <cell r="C2493" t="str">
            <v>R8</v>
          </cell>
        </row>
        <row r="2494">
          <cell r="A2494">
            <v>345252</v>
          </cell>
          <cell r="B2494" t="str">
            <v>B 50 RESIN (SB0)</v>
          </cell>
          <cell r="C2494" t="str">
            <v>R8</v>
          </cell>
        </row>
        <row r="2495">
          <cell r="A2495">
            <v>345266</v>
          </cell>
          <cell r="B2495" t="str">
            <v>POLYCOTE NM(42085)</v>
          </cell>
          <cell r="C2495" t="str">
            <v>R9</v>
          </cell>
          <cell r="D2495">
            <v>28282</v>
          </cell>
        </row>
        <row r="2496">
          <cell r="A2496">
            <v>345294</v>
          </cell>
          <cell r="B2496" t="str">
            <v>DURAMAL 633</v>
          </cell>
          <cell r="C2496" t="str">
            <v>R9</v>
          </cell>
          <cell r="D2496">
            <v>1256</v>
          </cell>
        </row>
        <row r="2497">
          <cell r="A2497">
            <v>345295</v>
          </cell>
          <cell r="B2497" t="str">
            <v>ESI CRYL SEAL</v>
          </cell>
          <cell r="C2497" t="str">
            <v>R6</v>
          </cell>
          <cell r="D2497">
            <v>31269</v>
          </cell>
        </row>
        <row r="2498">
          <cell r="A2498">
            <v>345296</v>
          </cell>
          <cell r="B2498" t="str">
            <v>PRIMAL B1339</v>
          </cell>
          <cell r="C2498" t="str">
            <v>R9</v>
          </cell>
          <cell r="D2498">
            <v>68240</v>
          </cell>
        </row>
        <row r="2499">
          <cell r="A2499">
            <v>345297</v>
          </cell>
          <cell r="B2499" t="str">
            <v>UBATOL U3400</v>
          </cell>
          <cell r="C2499" t="str">
            <v>R9</v>
          </cell>
          <cell r="D2499">
            <v>66780</v>
          </cell>
        </row>
        <row r="2500">
          <cell r="A2500">
            <v>345298</v>
          </cell>
          <cell r="B2500" t="str">
            <v>SMA 2625H 15% SOLN.</v>
          </cell>
          <cell r="C2500" t="str">
            <v>R9</v>
          </cell>
          <cell r="D2500">
            <v>1803</v>
          </cell>
        </row>
        <row r="2501">
          <cell r="A2501">
            <v>345320</v>
          </cell>
          <cell r="B2501" t="str">
            <v>JONCRYL 8660</v>
          </cell>
          <cell r="C2501" t="str">
            <v>R8</v>
          </cell>
          <cell r="D2501">
            <v>38046</v>
          </cell>
        </row>
        <row r="2502">
          <cell r="A2502">
            <v>345320</v>
          </cell>
          <cell r="B2502" t="str">
            <v>JONCRYL 8660</v>
          </cell>
          <cell r="C2502" t="str">
            <v>R8</v>
          </cell>
        </row>
        <row r="2503">
          <cell r="A2503">
            <v>345320</v>
          </cell>
          <cell r="B2503" t="str">
            <v>JONCRYL 8660</v>
          </cell>
          <cell r="C2503" t="str">
            <v>R8</v>
          </cell>
        </row>
        <row r="2504">
          <cell r="A2504">
            <v>345320</v>
          </cell>
          <cell r="B2504" t="str">
            <v>JONCRYL 8660</v>
          </cell>
          <cell r="C2504" t="str">
            <v>R8</v>
          </cell>
        </row>
        <row r="2505">
          <cell r="A2505">
            <v>345335</v>
          </cell>
          <cell r="B2505" t="str">
            <v>C59 POLYMER EMULSION 59140</v>
          </cell>
          <cell r="C2505" t="str">
            <v>R8</v>
          </cell>
          <cell r="D2505">
            <v>10</v>
          </cell>
        </row>
        <row r="2506">
          <cell r="A2506">
            <v>345346</v>
          </cell>
          <cell r="B2506" t="str">
            <v>ACUSOL 445</v>
          </cell>
          <cell r="C2506" t="str">
            <v>R9</v>
          </cell>
          <cell r="D2506">
            <v>68240</v>
          </cell>
        </row>
        <row r="2507">
          <cell r="A2507">
            <v>345369</v>
          </cell>
          <cell r="B2507" t="str">
            <v>C69 POLYMER EMULSION 59110</v>
          </cell>
          <cell r="C2507" t="str">
            <v>R8</v>
          </cell>
          <cell r="D2507">
            <v>10</v>
          </cell>
        </row>
        <row r="2508">
          <cell r="A2508">
            <v>345369</v>
          </cell>
          <cell r="B2508" t="str">
            <v>C69 POLYMER EMULSION 59110</v>
          </cell>
          <cell r="C2508" t="str">
            <v>R9</v>
          </cell>
        </row>
        <row r="2509">
          <cell r="A2509">
            <v>345369</v>
          </cell>
          <cell r="B2509" t="str">
            <v>C69 POLYMER EMULSION 59110</v>
          </cell>
          <cell r="C2509" t="str">
            <v>R9</v>
          </cell>
        </row>
        <row r="2510">
          <cell r="A2510">
            <v>345375</v>
          </cell>
          <cell r="B2510" t="str">
            <v>C75 POLYMER EMULSION</v>
          </cell>
          <cell r="C2510" t="str">
            <v>R8</v>
          </cell>
          <cell r="D2510">
            <v>38031</v>
          </cell>
        </row>
        <row r="2511">
          <cell r="A2511">
            <v>345384</v>
          </cell>
          <cell r="B2511" t="str">
            <v>C71 POLYMER</v>
          </cell>
          <cell r="C2511" t="str">
            <v>R8</v>
          </cell>
          <cell r="D2511">
            <v>38031</v>
          </cell>
        </row>
        <row r="2512">
          <cell r="A2512">
            <v>345384</v>
          </cell>
          <cell r="B2512" t="str">
            <v>C71 POLYMER</v>
          </cell>
          <cell r="C2512" t="str">
            <v>R8</v>
          </cell>
        </row>
        <row r="2513">
          <cell r="A2513">
            <v>345384</v>
          </cell>
          <cell r="B2513" t="str">
            <v>C71 POLYMER</v>
          </cell>
          <cell r="C2513" t="str">
            <v>R8</v>
          </cell>
        </row>
        <row r="2514">
          <cell r="A2514">
            <v>345384</v>
          </cell>
          <cell r="B2514" t="str">
            <v>C71 POLYMER</v>
          </cell>
          <cell r="C2514" t="str">
            <v>R8</v>
          </cell>
        </row>
        <row r="2515">
          <cell r="A2515">
            <v>345384</v>
          </cell>
          <cell r="B2515" t="str">
            <v>C71 POLYMER</v>
          </cell>
          <cell r="C2515" t="str">
            <v>R8</v>
          </cell>
        </row>
        <row r="2516">
          <cell r="A2516">
            <v>345384</v>
          </cell>
          <cell r="B2516" t="str">
            <v>C71 POLYMER</v>
          </cell>
          <cell r="C2516" t="str">
            <v>R8</v>
          </cell>
        </row>
        <row r="2517">
          <cell r="A2517">
            <v>345387</v>
          </cell>
          <cell r="B2517" t="str">
            <v>ESI-CRYL 11</v>
          </cell>
          <cell r="C2517" t="str">
            <v>R8</v>
          </cell>
          <cell r="D2517">
            <v>31269</v>
          </cell>
        </row>
        <row r="2518">
          <cell r="A2518">
            <v>345387</v>
          </cell>
          <cell r="B2518" t="str">
            <v>ESI-CRYL 11</v>
          </cell>
          <cell r="C2518" t="str">
            <v>R8</v>
          </cell>
        </row>
        <row r="2519">
          <cell r="A2519">
            <v>345387</v>
          </cell>
          <cell r="B2519" t="str">
            <v>ESI-CRYL 11</v>
          </cell>
          <cell r="C2519" t="str">
            <v>R8</v>
          </cell>
        </row>
        <row r="2520">
          <cell r="A2520">
            <v>345387</v>
          </cell>
          <cell r="B2520" t="str">
            <v>ESI-CRYL 11</v>
          </cell>
          <cell r="C2520" t="str">
            <v>R8</v>
          </cell>
        </row>
        <row r="2521">
          <cell r="A2521">
            <v>345396</v>
          </cell>
          <cell r="B2521" t="str">
            <v>DURAPLUS 2</v>
          </cell>
          <cell r="C2521" t="str">
            <v>R9</v>
          </cell>
          <cell r="D2521">
            <v>68240</v>
          </cell>
        </row>
        <row r="2522">
          <cell r="A2522">
            <v>345404</v>
          </cell>
          <cell r="B2522" t="str">
            <v>Gelcarin AF 650B Carrageenan</v>
          </cell>
          <cell r="C2522" t="str">
            <v>RA</v>
          </cell>
          <cell r="D2522">
            <v>6915</v>
          </cell>
        </row>
        <row r="2523">
          <cell r="A2523">
            <v>345404</v>
          </cell>
          <cell r="B2523" t="str">
            <v>Gelcarin AF 650B Carrageenan</v>
          </cell>
          <cell r="C2523" t="str">
            <v>RA</v>
          </cell>
        </row>
        <row r="2524">
          <cell r="A2524">
            <v>345404</v>
          </cell>
          <cell r="B2524" t="str">
            <v>Gelcarin AF 650B Carrageenan</v>
          </cell>
          <cell r="C2524" t="str">
            <v>RA</v>
          </cell>
        </row>
        <row r="2525">
          <cell r="A2525">
            <v>345404</v>
          </cell>
          <cell r="B2525" t="str">
            <v>Gelcarin AF 650B Carrageenan</v>
          </cell>
          <cell r="C2525" t="str">
            <v>RA</v>
          </cell>
        </row>
        <row r="2526">
          <cell r="A2526">
            <v>345415</v>
          </cell>
          <cell r="B2526" t="str">
            <v>RESINALL 802 SOLUTION</v>
          </cell>
          <cell r="C2526" t="str">
            <v>R9</v>
          </cell>
          <cell r="D2526">
            <v>68240</v>
          </cell>
        </row>
        <row r="2527">
          <cell r="A2527">
            <v>345416</v>
          </cell>
          <cell r="B2527" t="str">
            <v>POLIGEN MV 470</v>
          </cell>
          <cell r="C2527" t="str">
            <v>R9</v>
          </cell>
          <cell r="D2527">
            <v>4210</v>
          </cell>
        </row>
        <row r="2528">
          <cell r="A2528">
            <v>345419</v>
          </cell>
          <cell r="B2528" t="str">
            <v>SANCURE 1818</v>
          </cell>
          <cell r="C2528" t="str">
            <v>R9</v>
          </cell>
          <cell r="D2528">
            <v>6915</v>
          </cell>
        </row>
        <row r="2529">
          <cell r="A2529">
            <v>345438</v>
          </cell>
          <cell r="B2529" t="str">
            <v>LATEKOLL D (25%SOLN)</v>
          </cell>
          <cell r="C2529" t="str">
            <v>R8</v>
          </cell>
          <cell r="D2529">
            <v>4210</v>
          </cell>
        </row>
        <row r="2530">
          <cell r="A2530">
            <v>345476</v>
          </cell>
          <cell r="B2530" t="str">
            <v>PEMULEN TR-2</v>
          </cell>
          <cell r="C2530" t="str">
            <v>RA</v>
          </cell>
          <cell r="D2530">
            <v>10293</v>
          </cell>
        </row>
        <row r="2531">
          <cell r="A2531">
            <v>345490</v>
          </cell>
          <cell r="B2531" t="str">
            <v>ACUSOL 445N</v>
          </cell>
          <cell r="C2531" t="str">
            <v>R8</v>
          </cell>
          <cell r="D2531">
            <v>68240</v>
          </cell>
        </row>
        <row r="2532">
          <cell r="A2532">
            <v>345490</v>
          </cell>
          <cell r="B2532" t="str">
            <v>ACUSOL 445N</v>
          </cell>
          <cell r="C2532" t="str">
            <v>R8</v>
          </cell>
        </row>
        <row r="2533">
          <cell r="A2533">
            <v>345490</v>
          </cell>
          <cell r="B2533" t="str">
            <v>ACUSOL 445N</v>
          </cell>
          <cell r="C2533" t="str">
            <v>R8</v>
          </cell>
        </row>
        <row r="2534">
          <cell r="A2534">
            <v>345490</v>
          </cell>
          <cell r="B2534" t="str">
            <v>ACUSOL 445N</v>
          </cell>
          <cell r="C2534" t="str">
            <v>R8</v>
          </cell>
        </row>
        <row r="2535">
          <cell r="A2535">
            <v>345528</v>
          </cell>
          <cell r="B2535" t="str">
            <v>POLIGEN MV 350</v>
          </cell>
          <cell r="C2535" t="str">
            <v>R9</v>
          </cell>
          <cell r="D2535">
            <v>4210</v>
          </cell>
        </row>
        <row r="2536">
          <cell r="A2536">
            <v>345548</v>
          </cell>
          <cell r="B2536" t="str">
            <v>Takaragen BK-20</v>
          </cell>
          <cell r="C2536" t="str">
            <v>RA</v>
          </cell>
          <cell r="D2536">
            <v>6915</v>
          </cell>
        </row>
        <row r="2537">
          <cell r="A2537">
            <v>345548</v>
          </cell>
          <cell r="B2537" t="str">
            <v>Takaragen BK-20</v>
          </cell>
          <cell r="C2537" t="str">
            <v>RA</v>
          </cell>
        </row>
        <row r="2538">
          <cell r="A2538">
            <v>345548</v>
          </cell>
          <cell r="B2538" t="str">
            <v>Takaragen BK-20</v>
          </cell>
          <cell r="C2538" t="str">
            <v>RA</v>
          </cell>
        </row>
        <row r="2539">
          <cell r="A2539">
            <v>346003</v>
          </cell>
          <cell r="B2539" t="str">
            <v>ETHANOL 95%</v>
          </cell>
          <cell r="C2539" t="str">
            <v>R1</v>
          </cell>
          <cell r="D2539">
            <v>10635</v>
          </cell>
        </row>
        <row r="2540">
          <cell r="A2540">
            <v>346004</v>
          </cell>
          <cell r="B2540" t="str">
            <v>PROPASOL B/DOWANOL PNB</v>
          </cell>
          <cell r="C2540" t="str">
            <v>R1</v>
          </cell>
          <cell r="D2540">
            <v>72000</v>
          </cell>
        </row>
        <row r="2541">
          <cell r="A2541">
            <v>346008</v>
          </cell>
          <cell r="B2541" t="str">
            <v>SOLVESSO 100</v>
          </cell>
          <cell r="C2541" t="str">
            <v>R1</v>
          </cell>
          <cell r="D2541">
            <v>60810</v>
          </cell>
        </row>
        <row r="2542">
          <cell r="A2542">
            <v>346017</v>
          </cell>
          <cell r="B2542" t="str">
            <v>EXSOL D 60</v>
          </cell>
          <cell r="C2542" t="str">
            <v>R1</v>
          </cell>
          <cell r="D2542">
            <v>18465</v>
          </cell>
        </row>
        <row r="2543">
          <cell r="A2543">
            <v>346017</v>
          </cell>
          <cell r="B2543" t="str">
            <v>EXSOL D 60</v>
          </cell>
          <cell r="C2543" t="str">
            <v>R1</v>
          </cell>
        </row>
        <row r="2544">
          <cell r="A2544">
            <v>346017</v>
          </cell>
          <cell r="B2544" t="str">
            <v>EXSOL D 60</v>
          </cell>
          <cell r="C2544" t="str">
            <v>R1</v>
          </cell>
        </row>
        <row r="2545">
          <cell r="A2545">
            <v>346017</v>
          </cell>
          <cell r="B2545" t="str">
            <v>EXSOL D 60</v>
          </cell>
          <cell r="C2545" t="str">
            <v>R1</v>
          </cell>
        </row>
        <row r="2546">
          <cell r="A2546">
            <v>346019</v>
          </cell>
          <cell r="B2546" t="str">
            <v>TEROINOLONE</v>
          </cell>
          <cell r="C2546" t="str">
            <v>RC</v>
          </cell>
          <cell r="D2546">
            <v>0</v>
          </cell>
        </row>
        <row r="2547">
          <cell r="A2547">
            <v>346022</v>
          </cell>
          <cell r="B2547" t="str">
            <v>L P GAS 45 PS1</v>
          </cell>
          <cell r="C2547" t="str">
            <v>R1</v>
          </cell>
          <cell r="D2547">
            <v>39284</v>
          </cell>
        </row>
        <row r="2548">
          <cell r="A2548">
            <v>346022</v>
          </cell>
          <cell r="B2548" t="str">
            <v>L P GAS 45 PS1</v>
          </cell>
          <cell r="C2548" t="str">
            <v>R1</v>
          </cell>
        </row>
        <row r="2549">
          <cell r="A2549">
            <v>346022</v>
          </cell>
          <cell r="B2549" t="str">
            <v>L P GAS 45 PS1</v>
          </cell>
          <cell r="C2549" t="str">
            <v>R1</v>
          </cell>
        </row>
        <row r="2550">
          <cell r="A2550">
            <v>346022</v>
          </cell>
          <cell r="B2550" t="str">
            <v>L P GAS 45 PS1</v>
          </cell>
          <cell r="C2550" t="str">
            <v>R1</v>
          </cell>
        </row>
        <row r="2551">
          <cell r="A2551">
            <v>346033</v>
          </cell>
          <cell r="B2551" t="str">
            <v>L P GAS 55 PS1</v>
          </cell>
          <cell r="C2551" t="str">
            <v>R9</v>
          </cell>
          <cell r="D2551">
            <v>5750</v>
          </cell>
        </row>
        <row r="2552">
          <cell r="A2552">
            <v>346038</v>
          </cell>
          <cell r="B2552" t="str">
            <v>HEAVY AROMATIC NAPHTHA (HAN)</v>
          </cell>
          <cell r="C2552" t="str">
            <v>R9</v>
          </cell>
          <cell r="D2552">
            <v>60810</v>
          </cell>
        </row>
        <row r="2553">
          <cell r="A2553">
            <v>346058</v>
          </cell>
          <cell r="B2553" t="str">
            <v>L P GAS 25-40 PS1</v>
          </cell>
          <cell r="C2553" t="str">
            <v>R1</v>
          </cell>
          <cell r="D2553">
            <v>39284</v>
          </cell>
        </row>
        <row r="2554">
          <cell r="A2554">
            <v>346058</v>
          </cell>
          <cell r="B2554" t="str">
            <v>L P GAS 25-40 PS1</v>
          </cell>
          <cell r="C2554" t="str">
            <v>R1</v>
          </cell>
        </row>
        <row r="2555">
          <cell r="A2555">
            <v>346058</v>
          </cell>
          <cell r="B2555" t="str">
            <v>L P GAS 25-40 PS1</v>
          </cell>
          <cell r="C2555" t="str">
            <v>R1</v>
          </cell>
        </row>
        <row r="2556">
          <cell r="A2556">
            <v>346101</v>
          </cell>
          <cell r="B2556" t="str">
            <v>EXSOL D 80</v>
          </cell>
          <cell r="C2556" t="str">
            <v>R9</v>
          </cell>
          <cell r="D2556">
            <v>18465</v>
          </cell>
        </row>
        <row r="2557">
          <cell r="A2557">
            <v>346106</v>
          </cell>
          <cell r="B2557" t="str">
            <v>EXSOL D 100</v>
          </cell>
          <cell r="C2557" t="str">
            <v>R9</v>
          </cell>
          <cell r="D2557">
            <v>18465</v>
          </cell>
        </row>
        <row r="2558">
          <cell r="A2558">
            <v>346129</v>
          </cell>
          <cell r="B2558" t="str">
            <v>DOWANOL PPH</v>
          </cell>
          <cell r="C2558" t="str">
            <v>R1</v>
          </cell>
          <cell r="D2558">
            <v>72000</v>
          </cell>
        </row>
        <row r="2559">
          <cell r="A2559">
            <v>346133</v>
          </cell>
          <cell r="B2559" t="str">
            <v>EXSOL D240/270</v>
          </cell>
          <cell r="C2559" t="str">
            <v>R9</v>
          </cell>
          <cell r="D2559">
            <v>18465</v>
          </cell>
        </row>
        <row r="2560">
          <cell r="A2560">
            <v>346172</v>
          </cell>
          <cell r="B2560" t="str">
            <v>ICINOL EE22</v>
          </cell>
          <cell r="C2560" t="str">
            <v>R9</v>
          </cell>
          <cell r="D2560">
            <v>31269</v>
          </cell>
        </row>
        <row r="2561">
          <cell r="A2561">
            <v>346173</v>
          </cell>
          <cell r="B2561" t="str">
            <v>NORPAR 13</v>
          </cell>
          <cell r="C2561" t="str">
            <v>R1</v>
          </cell>
          <cell r="D2561">
            <v>18465</v>
          </cell>
        </row>
        <row r="2562">
          <cell r="A2562">
            <v>346173</v>
          </cell>
          <cell r="B2562" t="str">
            <v>NORPAR 13</v>
          </cell>
          <cell r="C2562" t="str">
            <v>R1</v>
          </cell>
        </row>
        <row r="2563">
          <cell r="A2563">
            <v>346173</v>
          </cell>
          <cell r="B2563" t="str">
            <v>NORPAR 13</v>
          </cell>
          <cell r="C2563" t="str">
            <v>R1</v>
          </cell>
        </row>
        <row r="2564">
          <cell r="A2564">
            <v>346173</v>
          </cell>
          <cell r="B2564" t="str">
            <v>NORPAR 13</v>
          </cell>
          <cell r="C2564" t="str">
            <v>R1</v>
          </cell>
        </row>
        <row r="2565">
          <cell r="A2565">
            <v>346189</v>
          </cell>
          <cell r="B2565" t="str">
            <v>Isopar V</v>
          </cell>
          <cell r="C2565" t="str">
            <v>R1</v>
          </cell>
          <cell r="D2565">
            <v>0</v>
          </cell>
        </row>
        <row r="2566">
          <cell r="A2566">
            <v>347001</v>
          </cell>
          <cell r="B2566" t="str">
            <v>PARAFFIN WAX 50</v>
          </cell>
          <cell r="C2566" t="str">
            <v>R9</v>
          </cell>
          <cell r="D2566">
            <v>14370</v>
          </cell>
        </row>
        <row r="2567">
          <cell r="A2567">
            <v>347002</v>
          </cell>
          <cell r="B2567" t="str">
            <v>PARAFFIN WAX FRPW 60J</v>
          </cell>
          <cell r="C2567" t="str">
            <v>R6</v>
          </cell>
          <cell r="D2567">
            <v>47631</v>
          </cell>
        </row>
        <row r="2568">
          <cell r="A2568">
            <v>347006</v>
          </cell>
          <cell r="B2568" t="str">
            <v>CARNAUBA WAX PRIME YELLOW</v>
          </cell>
          <cell r="C2568" t="str">
            <v>R9</v>
          </cell>
          <cell r="D2568">
            <v>6915</v>
          </cell>
        </row>
        <row r="2569">
          <cell r="A2569">
            <v>347019</v>
          </cell>
          <cell r="B2569" t="str">
            <v>KSE WAX/LGE WAX</v>
          </cell>
          <cell r="C2569" t="str">
            <v>R9</v>
          </cell>
          <cell r="D2569">
            <v>29182</v>
          </cell>
        </row>
        <row r="2570">
          <cell r="A2570">
            <v>347041</v>
          </cell>
          <cell r="B2570" t="str">
            <v>POLYCOTE 42063 OR 63231</v>
          </cell>
          <cell r="C2570" t="str">
            <v>R9</v>
          </cell>
          <cell r="D2570">
            <v>28282</v>
          </cell>
        </row>
        <row r="2571">
          <cell r="A2571">
            <v>347045</v>
          </cell>
          <cell r="B2571" t="str">
            <v>POLIGEN PE / HORDAMER PE02</v>
          </cell>
          <cell r="C2571" t="str">
            <v>R8</v>
          </cell>
          <cell r="D2571">
            <v>4210</v>
          </cell>
        </row>
        <row r="2572">
          <cell r="A2572">
            <v>347048</v>
          </cell>
          <cell r="B2572" t="str">
            <v>LANFRAX 1776 / 1776N Grade</v>
          </cell>
          <cell r="C2572" t="str">
            <v>R6</v>
          </cell>
          <cell r="D2572">
            <v>28550</v>
          </cell>
        </row>
        <row r="2573">
          <cell r="A2573">
            <v>347048</v>
          </cell>
          <cell r="B2573" t="str">
            <v>LANFRAX 1776 / 1776N Grade</v>
          </cell>
          <cell r="C2573" t="str">
            <v>R6</v>
          </cell>
        </row>
        <row r="2574">
          <cell r="A2574">
            <v>347048</v>
          </cell>
          <cell r="B2574" t="str">
            <v>LANFRAX 1776 / 1776N Grade</v>
          </cell>
          <cell r="C2574" t="str">
            <v>R6</v>
          </cell>
        </row>
        <row r="2575">
          <cell r="A2575">
            <v>347048</v>
          </cell>
          <cell r="B2575" t="str">
            <v>LANFRAX 1776 / 1776N Grade</v>
          </cell>
          <cell r="C2575" t="str">
            <v>R6</v>
          </cell>
        </row>
        <row r="2576">
          <cell r="A2576">
            <v>347062</v>
          </cell>
          <cell r="B2576" t="str">
            <v>JONWAX 39 /E43 EMULSION</v>
          </cell>
          <cell r="C2576" t="str">
            <v>R8</v>
          </cell>
          <cell r="D2576">
            <v>38031</v>
          </cell>
        </row>
        <row r="2577">
          <cell r="A2577">
            <v>347062</v>
          </cell>
          <cell r="B2577" t="str">
            <v>E43 EMULSION / 227142</v>
          </cell>
          <cell r="C2577" t="str">
            <v>R8</v>
          </cell>
        </row>
        <row r="2578">
          <cell r="A2578">
            <v>347062</v>
          </cell>
          <cell r="B2578" t="str">
            <v>E43 EMULSION / 227142</v>
          </cell>
          <cell r="C2578" t="str">
            <v>R8</v>
          </cell>
        </row>
        <row r="2579">
          <cell r="A2579">
            <v>347062</v>
          </cell>
          <cell r="B2579" t="str">
            <v>E43 EMULSION / 227142</v>
          </cell>
          <cell r="C2579" t="str">
            <v>R8</v>
          </cell>
        </row>
        <row r="2580">
          <cell r="A2580">
            <v>347062</v>
          </cell>
          <cell r="B2580" t="str">
            <v>E43 EMULSION / 227142</v>
          </cell>
          <cell r="C2580" t="str">
            <v>R8</v>
          </cell>
        </row>
        <row r="2581">
          <cell r="A2581">
            <v>347062</v>
          </cell>
          <cell r="B2581" t="str">
            <v>E43 EMULSION / 227142</v>
          </cell>
          <cell r="C2581" t="str">
            <v>R8</v>
          </cell>
        </row>
        <row r="2582">
          <cell r="A2582">
            <v>347115</v>
          </cell>
          <cell r="B2582" t="str">
            <v>POLYCOTE 42078 OR 63221</v>
          </cell>
          <cell r="C2582" t="str">
            <v>R8</v>
          </cell>
          <cell r="D2582">
            <v>28282</v>
          </cell>
        </row>
        <row r="2583">
          <cell r="A2583">
            <v>347115</v>
          </cell>
          <cell r="B2583" t="str">
            <v>POLYCOTE 42078 OR 63221</v>
          </cell>
          <cell r="C2583" t="str">
            <v>R8</v>
          </cell>
        </row>
        <row r="2584">
          <cell r="A2584">
            <v>347115</v>
          </cell>
          <cell r="B2584" t="str">
            <v>POLYCOTE 42078 OR 63221</v>
          </cell>
          <cell r="C2584" t="str">
            <v>R8</v>
          </cell>
        </row>
        <row r="2585">
          <cell r="A2585">
            <v>347115</v>
          </cell>
          <cell r="B2585" t="str">
            <v>POLYCOTE 42078 OR 63221</v>
          </cell>
          <cell r="C2585" t="str">
            <v>R8</v>
          </cell>
        </row>
        <row r="2586">
          <cell r="A2586">
            <v>347139</v>
          </cell>
          <cell r="B2586" t="str">
            <v>POLIGEN WE 1</v>
          </cell>
          <cell r="C2586" t="str">
            <v>R8</v>
          </cell>
          <cell r="D2586">
            <v>4210</v>
          </cell>
        </row>
        <row r="2587">
          <cell r="A2587">
            <v>347139</v>
          </cell>
          <cell r="B2587" t="str">
            <v>POLIGEN WE 1</v>
          </cell>
          <cell r="C2587" t="str">
            <v>R8</v>
          </cell>
        </row>
        <row r="2588">
          <cell r="A2588">
            <v>347139</v>
          </cell>
          <cell r="B2588" t="str">
            <v>POLIGEN WE 1</v>
          </cell>
          <cell r="C2588" t="str">
            <v>R8</v>
          </cell>
        </row>
        <row r="2589">
          <cell r="A2589">
            <v>347139</v>
          </cell>
          <cell r="B2589" t="str">
            <v>POLIGEN WE 1</v>
          </cell>
          <cell r="C2589" t="str">
            <v>R8</v>
          </cell>
        </row>
        <row r="2590">
          <cell r="A2590">
            <v>347148</v>
          </cell>
          <cell r="B2590" t="str">
            <v>POLIGEN ES9689</v>
          </cell>
          <cell r="C2590" t="str">
            <v>R8</v>
          </cell>
          <cell r="D2590">
            <v>4210</v>
          </cell>
        </row>
        <row r="2591">
          <cell r="A2591">
            <v>347154</v>
          </cell>
          <cell r="B2591" t="str">
            <v>AC-316 EMULSION</v>
          </cell>
          <cell r="C2591" t="str">
            <v>R8</v>
          </cell>
          <cell r="D2591">
            <v>10</v>
          </cell>
        </row>
        <row r="2592">
          <cell r="A2592">
            <v>347158</v>
          </cell>
          <cell r="B2592" t="str">
            <v>AC-54OPE EMULSION</v>
          </cell>
          <cell r="C2592" t="str">
            <v>R8</v>
          </cell>
          <cell r="D2592">
            <v>10</v>
          </cell>
        </row>
        <row r="2593">
          <cell r="A2593">
            <v>348001</v>
          </cell>
          <cell r="B2593" t="str">
            <v>GANTREZ ES-225 RESIN</v>
          </cell>
          <cell r="C2593" t="str">
            <v>R9</v>
          </cell>
          <cell r="D2593">
            <v>38031</v>
          </cell>
        </row>
        <row r="2594">
          <cell r="A2594">
            <v>348016</v>
          </cell>
          <cell r="B2594" t="str">
            <v>DYE FD&amp;C YELLOW #6</v>
          </cell>
          <cell r="C2594" t="str">
            <v>R2</v>
          </cell>
          <cell r="D2594">
            <v>28982</v>
          </cell>
        </row>
        <row r="2595">
          <cell r="A2595">
            <v>348016</v>
          </cell>
          <cell r="B2595" t="str">
            <v>DYE FD&amp;C YELLOW #6</v>
          </cell>
          <cell r="C2595" t="str">
            <v>R2</v>
          </cell>
        </row>
        <row r="2596">
          <cell r="A2596">
            <v>348016</v>
          </cell>
          <cell r="B2596" t="str">
            <v>DYE FD&amp;C YELLOW #6</v>
          </cell>
          <cell r="C2596" t="str">
            <v>R2</v>
          </cell>
        </row>
        <row r="2597">
          <cell r="A2597">
            <v>348016</v>
          </cell>
          <cell r="B2597" t="str">
            <v>DYE FD&amp;C YELLOW #6</v>
          </cell>
          <cell r="C2597" t="str">
            <v>R2</v>
          </cell>
        </row>
        <row r="2598">
          <cell r="A2598">
            <v>348023</v>
          </cell>
          <cell r="B2598" t="str">
            <v>CRODALAN AWS</v>
          </cell>
          <cell r="C2598" t="str">
            <v>R7</v>
          </cell>
          <cell r="D2598">
            <v>10293</v>
          </cell>
        </row>
        <row r="2599">
          <cell r="A2599">
            <v>348023</v>
          </cell>
          <cell r="B2599" t="str">
            <v>CRODALAN AWS</v>
          </cell>
          <cell r="C2599" t="str">
            <v>R7</v>
          </cell>
        </row>
        <row r="2600">
          <cell r="A2600">
            <v>348023</v>
          </cell>
          <cell r="B2600" t="str">
            <v>CRODALAN AWS</v>
          </cell>
          <cell r="C2600" t="str">
            <v>R7</v>
          </cell>
        </row>
        <row r="2601">
          <cell r="A2601">
            <v>348024</v>
          </cell>
          <cell r="B2601" t="str">
            <v>MAYPON 4CT</v>
          </cell>
          <cell r="C2601" t="str">
            <v>R9</v>
          </cell>
          <cell r="D2601">
            <v>6915</v>
          </cell>
        </row>
        <row r="2602">
          <cell r="A2602">
            <v>348030</v>
          </cell>
          <cell r="B2602" t="str">
            <v>TEGO BETAINE L7</v>
          </cell>
          <cell r="C2602" t="str">
            <v>R9</v>
          </cell>
          <cell r="D2602">
            <v>69240</v>
          </cell>
        </row>
        <row r="2603">
          <cell r="A2603">
            <v>348034</v>
          </cell>
          <cell r="B2603" t="str">
            <v>DYE D&amp;C ORANGE #4</v>
          </cell>
          <cell r="C2603" t="str">
            <v>R2</v>
          </cell>
          <cell r="D2603">
            <v>28982</v>
          </cell>
        </row>
        <row r="2604">
          <cell r="A2604">
            <v>348034</v>
          </cell>
          <cell r="B2604" t="str">
            <v>DYE D&amp;C ORANGE #4</v>
          </cell>
          <cell r="C2604" t="str">
            <v>R9</v>
          </cell>
        </row>
        <row r="2605">
          <cell r="A2605">
            <v>348034</v>
          </cell>
          <cell r="B2605" t="str">
            <v>DYE D&amp;C ORANGE #4</v>
          </cell>
          <cell r="C2605" t="str">
            <v>R9</v>
          </cell>
        </row>
        <row r="2606">
          <cell r="A2606">
            <v>348044</v>
          </cell>
          <cell r="B2606" t="str">
            <v>LEXEIN X250 (204290)</v>
          </cell>
          <cell r="C2606" t="str">
            <v>R9</v>
          </cell>
          <cell r="D2606">
            <v>6915</v>
          </cell>
        </row>
        <row r="2607">
          <cell r="A2607">
            <v>348045</v>
          </cell>
          <cell r="B2607" t="str">
            <v>DYE D&amp;C RED #19</v>
          </cell>
          <cell r="C2607" t="str">
            <v>R9</v>
          </cell>
          <cell r="D2607">
            <v>28982</v>
          </cell>
        </row>
        <row r="2608">
          <cell r="A2608">
            <v>348071</v>
          </cell>
          <cell r="B2608" t="str">
            <v>DYE FD&amp;C RED #40</v>
          </cell>
          <cell r="C2608" t="str">
            <v>R2</v>
          </cell>
          <cell r="D2608">
            <v>28982</v>
          </cell>
        </row>
        <row r="2609">
          <cell r="A2609">
            <v>348071</v>
          </cell>
          <cell r="B2609" t="str">
            <v>DYE FD&amp;C RED #40</v>
          </cell>
          <cell r="C2609" t="str">
            <v>R2</v>
          </cell>
        </row>
        <row r="2610">
          <cell r="A2610">
            <v>348071</v>
          </cell>
          <cell r="B2610" t="str">
            <v>DYE FD&amp;C RED #40</v>
          </cell>
          <cell r="C2610" t="str">
            <v>R2</v>
          </cell>
        </row>
        <row r="2611">
          <cell r="A2611">
            <v>348071</v>
          </cell>
          <cell r="B2611" t="str">
            <v>DYE FD&amp;C RED #40</v>
          </cell>
          <cell r="C2611" t="str">
            <v>R2</v>
          </cell>
        </row>
        <row r="2612">
          <cell r="A2612">
            <v>348075</v>
          </cell>
          <cell r="B2612" t="str">
            <v>EUMULGIN RO40</v>
          </cell>
          <cell r="C2612" t="str">
            <v>R9</v>
          </cell>
          <cell r="D2612">
            <v>28550</v>
          </cell>
        </row>
        <row r="2613">
          <cell r="A2613">
            <v>348119</v>
          </cell>
          <cell r="B2613" t="str">
            <v>ANTIFOAM AF</v>
          </cell>
          <cell r="C2613" t="str">
            <v>RA</v>
          </cell>
          <cell r="D2613">
            <v>6915</v>
          </cell>
        </row>
        <row r="2614">
          <cell r="A2614">
            <v>348183</v>
          </cell>
          <cell r="B2614" t="str">
            <v>EMPICOL ESB/(NEODOL 24-2NS/27)</v>
          </cell>
          <cell r="C2614" t="str">
            <v>R7</v>
          </cell>
          <cell r="D2614">
            <v>1254</v>
          </cell>
        </row>
        <row r="2615">
          <cell r="A2615">
            <v>348185</v>
          </cell>
          <cell r="B2615" t="str">
            <v>CO-POLYMER 845</v>
          </cell>
          <cell r="C2615" t="str">
            <v>R9</v>
          </cell>
          <cell r="D2615">
            <v>38031</v>
          </cell>
        </row>
        <row r="2616">
          <cell r="A2616">
            <v>348187</v>
          </cell>
          <cell r="B2616" t="str">
            <v>KEMAMINE BQB</v>
          </cell>
          <cell r="C2616" t="str">
            <v>R9</v>
          </cell>
          <cell r="D2616">
            <v>38028</v>
          </cell>
        </row>
        <row r="2617">
          <cell r="A2617">
            <v>348188</v>
          </cell>
          <cell r="B2617" t="str">
            <v>PERFUME 509782</v>
          </cell>
          <cell r="C2617" t="str">
            <v>R9</v>
          </cell>
          <cell r="D2617">
            <v>38028</v>
          </cell>
        </row>
        <row r="2618">
          <cell r="A2618">
            <v>348193</v>
          </cell>
          <cell r="B2618" t="str">
            <v>EMPICOL XC</v>
          </cell>
          <cell r="C2618" t="str">
            <v>R7</v>
          </cell>
          <cell r="D2618">
            <v>1254</v>
          </cell>
        </row>
        <row r="2619">
          <cell r="A2619">
            <v>348197</v>
          </cell>
          <cell r="B2619" t="str">
            <v>TRILON BS</v>
          </cell>
          <cell r="C2619" t="str">
            <v>RA</v>
          </cell>
          <cell r="D2619">
            <v>4210</v>
          </cell>
        </row>
        <row r="2620">
          <cell r="A2620">
            <v>348214</v>
          </cell>
          <cell r="B2620" t="str">
            <v>PVP/VA E535</v>
          </cell>
          <cell r="C2620" t="str">
            <v>R9</v>
          </cell>
          <cell r="D2620">
            <v>0</v>
          </cell>
        </row>
        <row r="2621">
          <cell r="A2621">
            <v>348221</v>
          </cell>
          <cell r="B2621" t="str">
            <v>LANOGENE / FLUILAN</v>
          </cell>
          <cell r="C2621" t="str">
            <v>R9</v>
          </cell>
          <cell r="D2621">
            <v>6915</v>
          </cell>
        </row>
        <row r="2622">
          <cell r="A2622">
            <v>348236</v>
          </cell>
          <cell r="B2622" t="str">
            <v>EMPICOL 0934</v>
          </cell>
          <cell r="C2622" t="str">
            <v>R9</v>
          </cell>
          <cell r="D2622">
            <v>1254</v>
          </cell>
        </row>
        <row r="2623">
          <cell r="A2623">
            <v>348257</v>
          </cell>
          <cell r="B2623" t="str">
            <v>PERFUME SERANADE MUSK</v>
          </cell>
          <cell r="C2623" t="str">
            <v>R9</v>
          </cell>
          <cell r="D2623">
            <v>38028</v>
          </cell>
        </row>
        <row r="2624">
          <cell r="A2624">
            <v>348264</v>
          </cell>
          <cell r="B2624" t="str">
            <v>UVINOL N-539</v>
          </cell>
          <cell r="C2624" t="str">
            <v>R9</v>
          </cell>
          <cell r="D2624">
            <v>0</v>
          </cell>
        </row>
        <row r="2625">
          <cell r="A2625">
            <v>348268</v>
          </cell>
          <cell r="B2625" t="str">
            <v>PERFUME BELLMAY 20527/486</v>
          </cell>
          <cell r="C2625" t="str">
            <v>R9</v>
          </cell>
          <cell r="D2625">
            <v>0</v>
          </cell>
        </row>
        <row r="2626">
          <cell r="A2626">
            <v>348278</v>
          </cell>
          <cell r="B2626" t="str">
            <v>PERFUME JN1872 HASEGAWA</v>
          </cell>
          <cell r="C2626" t="str">
            <v>R9</v>
          </cell>
          <cell r="D2626">
            <v>28175</v>
          </cell>
        </row>
        <row r="2627">
          <cell r="A2627">
            <v>348282</v>
          </cell>
          <cell r="B2627" t="str">
            <v>SEAWEED SUP.2/032453 EXTRAPONE</v>
          </cell>
          <cell r="C2627" t="str">
            <v>R9</v>
          </cell>
          <cell r="D2627">
            <v>13969</v>
          </cell>
        </row>
        <row r="2628">
          <cell r="A2628">
            <v>348284</v>
          </cell>
          <cell r="B2628" t="str">
            <v>CROTEIN HWE</v>
          </cell>
          <cell r="C2628" t="str">
            <v>R9</v>
          </cell>
          <cell r="D2628">
            <v>10293</v>
          </cell>
        </row>
        <row r="2629">
          <cell r="A2629">
            <v>348285</v>
          </cell>
          <cell r="B2629" t="str">
            <v>ALMOND PROTEIN LIQUID</v>
          </cell>
          <cell r="C2629" t="str">
            <v>R9</v>
          </cell>
          <cell r="D2629">
            <v>10293</v>
          </cell>
        </row>
        <row r="2630">
          <cell r="A2630">
            <v>348298</v>
          </cell>
          <cell r="B2630" t="str">
            <v>ALOE VERA 2/A10021</v>
          </cell>
          <cell r="C2630" t="str">
            <v>RA</v>
          </cell>
          <cell r="D2630">
            <v>13969</v>
          </cell>
        </row>
        <row r="2631">
          <cell r="A2631">
            <v>348298</v>
          </cell>
          <cell r="B2631" t="str">
            <v>ALOE VERA 2/A10021</v>
          </cell>
          <cell r="C2631" t="str">
            <v>RA</v>
          </cell>
        </row>
        <row r="2632">
          <cell r="A2632">
            <v>348298</v>
          </cell>
          <cell r="B2632" t="str">
            <v>ALOE VERA 2/A10021</v>
          </cell>
          <cell r="C2632" t="str">
            <v>RA</v>
          </cell>
        </row>
        <row r="2633">
          <cell r="A2633">
            <v>348298</v>
          </cell>
          <cell r="B2633" t="str">
            <v>ALOE VERA 2/A10021</v>
          </cell>
          <cell r="C2633" t="str">
            <v>RA</v>
          </cell>
        </row>
        <row r="2634">
          <cell r="A2634">
            <v>348322</v>
          </cell>
          <cell r="B2634" t="str">
            <v>SODIUM GLUCONATE</v>
          </cell>
          <cell r="C2634" t="str">
            <v>RA</v>
          </cell>
          <cell r="D2634">
            <v>6915</v>
          </cell>
        </row>
        <row r="2635">
          <cell r="A2635">
            <v>348322</v>
          </cell>
          <cell r="B2635" t="str">
            <v>SODIUM GLUCONATE</v>
          </cell>
          <cell r="C2635" t="str">
            <v>R9</v>
          </cell>
        </row>
        <row r="2636">
          <cell r="A2636">
            <v>348322</v>
          </cell>
          <cell r="B2636" t="str">
            <v>SODIUM GLUCONATE</v>
          </cell>
          <cell r="C2636" t="str">
            <v>R9</v>
          </cell>
        </row>
        <row r="2637">
          <cell r="A2637">
            <v>348324</v>
          </cell>
          <cell r="B2637" t="str">
            <v>PERFUME 23381A H&amp;R ETERNEL</v>
          </cell>
          <cell r="C2637" t="str">
            <v>R9</v>
          </cell>
          <cell r="D2637">
            <v>27050</v>
          </cell>
        </row>
        <row r="2638">
          <cell r="A2638">
            <v>348343</v>
          </cell>
          <cell r="B2638" t="str">
            <v>PERFUME MARIGOLD A40074/1</v>
          </cell>
          <cell r="C2638" t="str">
            <v>R9</v>
          </cell>
          <cell r="D2638">
            <v>27050</v>
          </cell>
        </row>
        <row r="2639">
          <cell r="A2639">
            <v>348370</v>
          </cell>
          <cell r="B2639" t="str">
            <v>PERFUME O/A10201</v>
          </cell>
          <cell r="C2639" t="str">
            <v>R9</v>
          </cell>
          <cell r="D2639">
            <v>13969</v>
          </cell>
        </row>
        <row r="2640">
          <cell r="A2640">
            <v>348372</v>
          </cell>
          <cell r="B2640" t="str">
            <v>PERFUME PEGGY 79451 PSCJ</v>
          </cell>
          <cell r="C2640" t="str">
            <v>R9</v>
          </cell>
          <cell r="D2640">
            <v>27050</v>
          </cell>
        </row>
        <row r="2641">
          <cell r="A2641">
            <v>348375</v>
          </cell>
          <cell r="B2641" t="str">
            <v>ELASTIN CLR</v>
          </cell>
          <cell r="C2641" t="str">
            <v>R9</v>
          </cell>
          <cell r="D2641">
            <v>6915</v>
          </cell>
        </row>
        <row r="2642">
          <cell r="A2642">
            <v>348380</v>
          </cell>
          <cell r="B2642" t="str">
            <v>HERBASOL EXTRACT ALMOND</v>
          </cell>
          <cell r="C2642" t="str">
            <v>R9</v>
          </cell>
          <cell r="D2642">
            <v>43975</v>
          </cell>
        </row>
        <row r="2643">
          <cell r="A2643">
            <v>348381</v>
          </cell>
          <cell r="B2643" t="str">
            <v>SPRAY DRIED WHOLE EGG ES4</v>
          </cell>
          <cell r="C2643" t="str">
            <v>R9</v>
          </cell>
          <cell r="D2643">
            <v>6915</v>
          </cell>
        </row>
        <row r="2644">
          <cell r="A2644">
            <v>348401</v>
          </cell>
          <cell r="B2644" t="str">
            <v>PERFUME BSV3801/3S</v>
          </cell>
          <cell r="C2644" t="str">
            <v>R9</v>
          </cell>
          <cell r="D2644">
            <v>24655</v>
          </cell>
        </row>
        <row r="2645">
          <cell r="A2645">
            <v>348406</v>
          </cell>
          <cell r="B2645" t="str">
            <v>PERFUME MARIGOLD A40074 IMCR</v>
          </cell>
          <cell r="C2645" t="str">
            <v>R9</v>
          </cell>
          <cell r="D2645">
            <v>27050</v>
          </cell>
        </row>
        <row r="2646">
          <cell r="A2646">
            <v>348407</v>
          </cell>
          <cell r="B2646" t="str">
            <v>PERFUME PEGGY T30058</v>
          </cell>
          <cell r="C2646" t="str">
            <v>R9</v>
          </cell>
          <cell r="D2646">
            <v>27050</v>
          </cell>
        </row>
        <row r="2647">
          <cell r="A2647">
            <v>348411</v>
          </cell>
          <cell r="B2647" t="str">
            <v>PERFUME JN-2285</v>
          </cell>
          <cell r="C2647" t="str">
            <v>R9</v>
          </cell>
          <cell r="D2647">
            <v>28175</v>
          </cell>
        </row>
        <row r="2648">
          <cell r="A2648">
            <v>348426</v>
          </cell>
          <cell r="B2648" t="str">
            <v>STEARALKONIUM CHLORIDE 99%</v>
          </cell>
          <cell r="C2648" t="str">
            <v>R9</v>
          </cell>
          <cell r="D2648">
            <v>50899</v>
          </cell>
        </row>
        <row r="2649">
          <cell r="A2649">
            <v>348431</v>
          </cell>
          <cell r="B2649" t="str">
            <v>CRODAMOL MM / CERAPHYL 424</v>
          </cell>
          <cell r="C2649" t="str">
            <v>R9</v>
          </cell>
          <cell r="D2649">
            <v>10293</v>
          </cell>
        </row>
        <row r="2650">
          <cell r="A2650">
            <v>348436</v>
          </cell>
          <cell r="B2650" t="str">
            <v>PERFUME JN-2341</v>
          </cell>
          <cell r="C2650" t="str">
            <v>R0</v>
          </cell>
          <cell r="D2650">
            <v>0</v>
          </cell>
        </row>
        <row r="2651">
          <cell r="A2651">
            <v>348477</v>
          </cell>
          <cell r="B2651" t="str">
            <v>CRODACEL QL</v>
          </cell>
          <cell r="C2651" t="str">
            <v>R9</v>
          </cell>
          <cell r="D2651">
            <v>10293</v>
          </cell>
        </row>
        <row r="2652">
          <cell r="A2652">
            <v>348478</v>
          </cell>
          <cell r="B2652" t="str">
            <v>INCROMECTANT LAMEA 100</v>
          </cell>
          <cell r="C2652" t="str">
            <v>R9</v>
          </cell>
          <cell r="D2652">
            <v>10293</v>
          </cell>
        </row>
        <row r="2653">
          <cell r="A2653">
            <v>348479</v>
          </cell>
          <cell r="B2653" t="str">
            <v>CYCLOSHEEN 202</v>
          </cell>
          <cell r="C2653" t="str">
            <v>R9</v>
          </cell>
          <cell r="D2653">
            <v>98654</v>
          </cell>
        </row>
        <row r="2654">
          <cell r="A2654">
            <v>348480</v>
          </cell>
          <cell r="B2654" t="str">
            <v>TEGO BETAIN HS</v>
          </cell>
          <cell r="C2654" t="str">
            <v>R9</v>
          </cell>
          <cell r="D2654">
            <v>69240</v>
          </cell>
        </row>
        <row r="2655">
          <cell r="A2655">
            <v>348481</v>
          </cell>
          <cell r="B2655" t="str">
            <v>COSMEDIA GUAR C 261</v>
          </cell>
          <cell r="C2655" t="str">
            <v>R9</v>
          </cell>
          <cell r="D2655">
            <v>28550</v>
          </cell>
        </row>
        <row r="2656">
          <cell r="A2656">
            <v>348482</v>
          </cell>
          <cell r="B2656" t="str">
            <v>NUTRILAN I</v>
          </cell>
          <cell r="C2656" t="str">
            <v>R9</v>
          </cell>
          <cell r="D2656">
            <v>28550</v>
          </cell>
        </row>
        <row r="2657">
          <cell r="A2657">
            <v>348483</v>
          </cell>
          <cell r="B2657" t="str">
            <v>LAMESOFT LMG</v>
          </cell>
          <cell r="C2657" t="str">
            <v>R9</v>
          </cell>
          <cell r="D2657">
            <v>28550</v>
          </cell>
        </row>
        <row r="2658">
          <cell r="A2658">
            <v>348484</v>
          </cell>
          <cell r="B2658" t="str">
            <v>EXTRAPONE JUNIPER SP 2/033461</v>
          </cell>
          <cell r="C2658" t="str">
            <v>R9</v>
          </cell>
          <cell r="D2658">
            <v>13969</v>
          </cell>
        </row>
        <row r="2659">
          <cell r="A2659">
            <v>348524</v>
          </cell>
          <cell r="B2659" t="str">
            <v>PERFUME BOUQUET A922895</v>
          </cell>
          <cell r="C2659" t="str">
            <v>R9</v>
          </cell>
          <cell r="D2659">
            <v>61502</v>
          </cell>
        </row>
        <row r="2660">
          <cell r="A2660">
            <v>348624</v>
          </cell>
          <cell r="B2660" t="str">
            <v>PERFUME LUMEA A923067</v>
          </cell>
          <cell r="C2660" t="str">
            <v>R9</v>
          </cell>
          <cell r="D2660">
            <v>61502</v>
          </cell>
        </row>
        <row r="2661">
          <cell r="A2661">
            <v>349700</v>
          </cell>
          <cell r="B2661" t="str">
            <v>FLUSHING ALCOHOL 100SGF4</v>
          </cell>
          <cell r="C2661" t="str">
            <v>R1</v>
          </cell>
          <cell r="D2661">
            <v>0</v>
          </cell>
        </row>
        <row r="2662">
          <cell r="A2662">
            <v>349760</v>
          </cell>
          <cell r="B2662" t="str">
            <v>PERFUME A920-682 NAARDEN</v>
          </cell>
          <cell r="C2662" t="str">
            <v>R9</v>
          </cell>
          <cell r="D2662">
            <v>0</v>
          </cell>
        </row>
        <row r="2663">
          <cell r="A2663">
            <v>352304</v>
          </cell>
          <cell r="B2663" t="str">
            <v>GAFAC RS 600</v>
          </cell>
          <cell r="C2663" t="str">
            <v>R9</v>
          </cell>
          <cell r="D2663">
            <v>0</v>
          </cell>
        </row>
        <row r="2664">
          <cell r="A2664">
            <v>352313</v>
          </cell>
          <cell r="B2664" t="str">
            <v>POTASSIUM IODIDE BP</v>
          </cell>
          <cell r="C2664" t="str">
            <v>R9</v>
          </cell>
          <cell r="D2664">
            <v>6915</v>
          </cell>
        </row>
        <row r="2665">
          <cell r="A2665">
            <v>352322</v>
          </cell>
          <cell r="B2665" t="str">
            <v>SODIUM HYPOCHLORITE 12.5% SOLN</v>
          </cell>
          <cell r="C2665" t="str">
            <v>R7</v>
          </cell>
          <cell r="D2665">
            <v>1400</v>
          </cell>
        </row>
        <row r="2666">
          <cell r="A2666">
            <v>352344</v>
          </cell>
          <cell r="B2666" t="str">
            <v>ZINC CHLORIDE ANHYDROUS</v>
          </cell>
          <cell r="C2666" t="str">
            <v>HR</v>
          </cell>
          <cell r="D2666">
            <v>27445</v>
          </cell>
        </row>
        <row r="2667">
          <cell r="A2667">
            <v>352346</v>
          </cell>
          <cell r="B2667" t="str">
            <v>ZINC SULPHATE HEPTAHYDRATE</v>
          </cell>
          <cell r="C2667" t="str">
            <v>HR</v>
          </cell>
          <cell r="D2667">
            <v>65631</v>
          </cell>
        </row>
        <row r="2668">
          <cell r="A2668">
            <v>352503</v>
          </cell>
          <cell r="B2668" t="str">
            <v>HAMPOSYL C30</v>
          </cell>
          <cell r="C2668" t="str">
            <v>R7</v>
          </cell>
          <cell r="D2668">
            <v>7073</v>
          </cell>
        </row>
        <row r="2669">
          <cell r="A2669">
            <v>352504</v>
          </cell>
          <cell r="B2669" t="str">
            <v>GAFAC RA 600</v>
          </cell>
          <cell r="C2669" t="str">
            <v>R9</v>
          </cell>
          <cell r="D2669">
            <v>5274</v>
          </cell>
        </row>
        <row r="2670">
          <cell r="A2670">
            <v>352514</v>
          </cell>
          <cell r="B2670" t="str">
            <v>DERIPHAT 160C</v>
          </cell>
          <cell r="C2670" t="str">
            <v>R9</v>
          </cell>
          <cell r="D2670">
            <v>88007</v>
          </cell>
        </row>
        <row r="2671">
          <cell r="A2671">
            <v>352534</v>
          </cell>
          <cell r="B2671" t="str">
            <v>SODIUM DICHLOROISOCYANURATE DI</v>
          </cell>
          <cell r="C2671" t="str">
            <v>RA</v>
          </cell>
          <cell r="D2671">
            <v>65631</v>
          </cell>
        </row>
        <row r="2672">
          <cell r="A2672">
            <v>352534</v>
          </cell>
          <cell r="B2672" t="str">
            <v>SODIUM DICHLOROISOCYANURATE DI</v>
          </cell>
          <cell r="C2672" t="str">
            <v>RA</v>
          </cell>
        </row>
        <row r="2673">
          <cell r="A2673">
            <v>352534</v>
          </cell>
          <cell r="B2673" t="str">
            <v>SODIUM DICHLOROISOCYANURATE DI</v>
          </cell>
          <cell r="C2673" t="str">
            <v>RA</v>
          </cell>
        </row>
        <row r="2674">
          <cell r="A2674">
            <v>352534</v>
          </cell>
          <cell r="B2674" t="str">
            <v>SODIUM DICHLOROISOCYANURATE DI</v>
          </cell>
          <cell r="C2674" t="str">
            <v>RA</v>
          </cell>
        </row>
        <row r="2675">
          <cell r="A2675">
            <v>352542</v>
          </cell>
          <cell r="B2675" t="str">
            <v>TRITON DF20</v>
          </cell>
          <cell r="C2675" t="str">
            <v>R7</v>
          </cell>
          <cell r="D2675">
            <v>65631</v>
          </cell>
        </row>
        <row r="2676">
          <cell r="A2676">
            <v>352559</v>
          </cell>
          <cell r="B2676" t="str">
            <v>PEANUT BUTTER</v>
          </cell>
          <cell r="C2676" t="str">
            <v>RA</v>
          </cell>
          <cell r="D2676">
            <v>0</v>
          </cell>
        </row>
        <row r="2677">
          <cell r="A2677">
            <v>352560</v>
          </cell>
          <cell r="B2677" t="str">
            <v>FIX-X</v>
          </cell>
          <cell r="C2677" t="str">
            <v>RA</v>
          </cell>
          <cell r="D2677">
            <v>0</v>
          </cell>
        </row>
        <row r="2678">
          <cell r="A2678">
            <v>352561</v>
          </cell>
          <cell r="B2678" t="str">
            <v>Peanut Oil</v>
          </cell>
          <cell r="C2678" t="str">
            <v>RA</v>
          </cell>
          <cell r="D2678">
            <v>0</v>
          </cell>
        </row>
        <row r="2679">
          <cell r="A2679">
            <v>352562</v>
          </cell>
          <cell r="B2679" t="str">
            <v>SUGAR</v>
          </cell>
          <cell r="C2679" t="str">
            <v>R9</v>
          </cell>
          <cell r="D2679">
            <v>91803</v>
          </cell>
        </row>
        <row r="2680">
          <cell r="A2680">
            <v>352564</v>
          </cell>
          <cell r="B2680" t="str">
            <v>Meat-Bone Meal</v>
          </cell>
          <cell r="C2680" t="str">
            <v>RA</v>
          </cell>
          <cell r="D2680">
            <v>0</v>
          </cell>
        </row>
        <row r="2681">
          <cell r="A2681">
            <v>352577</v>
          </cell>
          <cell r="B2681" t="str">
            <v>PETRO LBAF (50%)</v>
          </cell>
          <cell r="C2681" t="str">
            <v>R9</v>
          </cell>
          <cell r="D2681">
            <v>6915</v>
          </cell>
        </row>
        <row r="2682">
          <cell r="A2682">
            <v>352707</v>
          </cell>
          <cell r="B2682" t="str">
            <v>Arcon F</v>
          </cell>
          <cell r="C2682" t="str">
            <v>RA</v>
          </cell>
          <cell r="D2682">
            <v>0</v>
          </cell>
        </row>
        <row r="2683">
          <cell r="A2683">
            <v>352726</v>
          </cell>
          <cell r="B2683" t="str">
            <v>DURAZYM 16.0L EX</v>
          </cell>
          <cell r="C2683" t="str">
            <v>RA</v>
          </cell>
          <cell r="D2683">
            <v>51597</v>
          </cell>
        </row>
        <row r="2684">
          <cell r="A2684">
            <v>352729</v>
          </cell>
          <cell r="B2684" t="str">
            <v>LANKRAPOL OPA</v>
          </cell>
          <cell r="C2684" t="str">
            <v>R7</v>
          </cell>
          <cell r="D2684">
            <v>27445</v>
          </cell>
        </row>
        <row r="2685">
          <cell r="A2685">
            <v>352739</v>
          </cell>
          <cell r="B2685" t="str">
            <v>ZONYL 7950</v>
          </cell>
          <cell r="C2685" t="str">
            <v>RA</v>
          </cell>
          <cell r="D2685">
            <v>14115</v>
          </cell>
        </row>
        <row r="2686">
          <cell r="A2686">
            <v>352739</v>
          </cell>
          <cell r="B2686" t="str">
            <v>ZONYL 7950</v>
          </cell>
          <cell r="C2686" t="str">
            <v>RA</v>
          </cell>
        </row>
        <row r="2687">
          <cell r="A2687">
            <v>352739</v>
          </cell>
          <cell r="B2687" t="str">
            <v>ZONYL 7950</v>
          </cell>
          <cell r="C2687" t="str">
            <v>RA</v>
          </cell>
        </row>
        <row r="2688">
          <cell r="A2688">
            <v>352739</v>
          </cell>
          <cell r="B2688" t="str">
            <v>ZONYL 7950</v>
          </cell>
          <cell r="C2688" t="str">
            <v>RA</v>
          </cell>
        </row>
        <row r="2689">
          <cell r="A2689">
            <v>352741</v>
          </cell>
          <cell r="B2689" t="str">
            <v>DYTEK A 100%</v>
          </cell>
          <cell r="C2689" t="str">
            <v>R8</v>
          </cell>
          <cell r="D2689">
            <v>10</v>
          </cell>
        </row>
        <row r="2690">
          <cell r="A2690">
            <v>352742</v>
          </cell>
          <cell r="B2690" t="str">
            <v>SURFYNOL 61</v>
          </cell>
          <cell r="C2690" t="str">
            <v>RA</v>
          </cell>
          <cell r="D2690">
            <v>6915</v>
          </cell>
        </row>
        <row r="2691">
          <cell r="A2691">
            <v>352746</v>
          </cell>
          <cell r="B2691" t="str">
            <v>RHODOSURF TB 670</v>
          </cell>
          <cell r="C2691" t="str">
            <v>RC</v>
          </cell>
          <cell r="D2691">
            <v>0</v>
          </cell>
        </row>
        <row r="2692">
          <cell r="A2692">
            <v>352762</v>
          </cell>
          <cell r="B2692" t="str">
            <v>VAN-GEL B</v>
          </cell>
          <cell r="C2692" t="str">
            <v>RA</v>
          </cell>
          <cell r="D2692">
            <v>2271</v>
          </cell>
        </row>
        <row r="2693">
          <cell r="A2693">
            <v>352762</v>
          </cell>
          <cell r="B2693" t="str">
            <v>VAN-GEL B</v>
          </cell>
          <cell r="C2693" t="str">
            <v>RA</v>
          </cell>
        </row>
        <row r="2694">
          <cell r="A2694">
            <v>352762</v>
          </cell>
          <cell r="B2694" t="str">
            <v>VAN-GEL B</v>
          </cell>
          <cell r="C2694" t="str">
            <v>RA</v>
          </cell>
        </row>
        <row r="2695">
          <cell r="A2695">
            <v>352762</v>
          </cell>
          <cell r="B2695" t="str">
            <v>VAN-GEL B</v>
          </cell>
          <cell r="C2695" t="str">
            <v>RA</v>
          </cell>
        </row>
        <row r="2696">
          <cell r="A2696">
            <v>352802</v>
          </cell>
          <cell r="B2696" t="str">
            <v>DOWFAX C10L</v>
          </cell>
          <cell r="C2696" t="str">
            <v>R7</v>
          </cell>
          <cell r="D2696">
            <v>72000</v>
          </cell>
        </row>
        <row r="2697">
          <cell r="A2697">
            <v>352802</v>
          </cell>
          <cell r="B2697" t="str">
            <v>DOWFAX C10L</v>
          </cell>
          <cell r="C2697" t="str">
            <v>R7</v>
          </cell>
        </row>
        <row r="2698">
          <cell r="A2698">
            <v>352802</v>
          </cell>
          <cell r="B2698" t="str">
            <v>DOWFAX C10L</v>
          </cell>
          <cell r="C2698" t="str">
            <v>R7</v>
          </cell>
        </row>
        <row r="2699">
          <cell r="A2699">
            <v>352802</v>
          </cell>
          <cell r="B2699" t="str">
            <v>DOWFAX C10L</v>
          </cell>
          <cell r="C2699" t="str">
            <v>R7</v>
          </cell>
        </row>
        <row r="2700">
          <cell r="A2700">
            <v>352802</v>
          </cell>
          <cell r="B2700" t="str">
            <v>DOWFAX C10L</v>
          </cell>
          <cell r="C2700" t="str">
            <v>R7</v>
          </cell>
        </row>
        <row r="2701">
          <cell r="A2701">
            <v>352802</v>
          </cell>
          <cell r="B2701" t="str">
            <v>DOWFAX C10L</v>
          </cell>
          <cell r="C2701" t="str">
            <v>R7</v>
          </cell>
        </row>
        <row r="2702">
          <cell r="A2702">
            <v>352810</v>
          </cell>
          <cell r="B2702" t="str">
            <v>MAXAPEM L30</v>
          </cell>
          <cell r="C2702" t="str">
            <v>RA</v>
          </cell>
          <cell r="D2702">
            <v>0</v>
          </cell>
        </row>
        <row r="2703">
          <cell r="A2703">
            <v>352827</v>
          </cell>
          <cell r="B2703" t="str">
            <v>TERGITOL 15-S-30</v>
          </cell>
          <cell r="C2703" t="str">
            <v>R7</v>
          </cell>
          <cell r="D2703">
            <v>65631</v>
          </cell>
        </row>
        <row r="2704">
          <cell r="A2704">
            <v>352840</v>
          </cell>
          <cell r="B2704" t="str">
            <v>NEODOL23 C12-C13 FATTY ALCOHOL</v>
          </cell>
          <cell r="C2704" t="str">
            <v>RA</v>
          </cell>
          <cell r="D2704">
            <v>0</v>
          </cell>
        </row>
        <row r="2705">
          <cell r="A2705">
            <v>352892</v>
          </cell>
          <cell r="B2705" t="str">
            <v>NEO DECANOIC ACID</v>
          </cell>
          <cell r="C2705" t="str">
            <v>R1</v>
          </cell>
          <cell r="D2705">
            <v>18465</v>
          </cell>
        </row>
        <row r="2706">
          <cell r="A2706">
            <v>352896</v>
          </cell>
          <cell r="B2706" t="str">
            <v>TOXIMUL 8304</v>
          </cell>
          <cell r="C2706" t="str">
            <v>R7</v>
          </cell>
          <cell r="D2706">
            <v>0</v>
          </cell>
        </row>
        <row r="2707">
          <cell r="A2707">
            <v>352919</v>
          </cell>
          <cell r="B2707" t="str">
            <v>SANDOXYLATE SX-424</v>
          </cell>
          <cell r="C2707" t="str">
            <v>R7</v>
          </cell>
        </row>
        <row r="2708">
          <cell r="A2708">
            <v>352920</v>
          </cell>
          <cell r="B2708" t="str">
            <v>AMMONYX (NINOX) DO</v>
          </cell>
          <cell r="C2708" t="str">
            <v>R7</v>
          </cell>
          <cell r="D2708">
            <v>6915</v>
          </cell>
        </row>
        <row r="2709">
          <cell r="A2709">
            <v>352920</v>
          </cell>
          <cell r="B2709" t="str">
            <v>AMMONYX (NINOX) DO</v>
          </cell>
          <cell r="C2709" t="str">
            <v>R7</v>
          </cell>
        </row>
        <row r="2710">
          <cell r="A2710">
            <v>352920</v>
          </cell>
          <cell r="B2710" t="str">
            <v>AMMONYX (NINOX) DO</v>
          </cell>
          <cell r="C2710" t="str">
            <v>R7</v>
          </cell>
        </row>
        <row r="2711">
          <cell r="A2711">
            <v>352920</v>
          </cell>
          <cell r="B2711" t="str">
            <v>AMMONYX (NINOX) DO</v>
          </cell>
          <cell r="C2711" t="str">
            <v>R7</v>
          </cell>
        </row>
        <row r="2712">
          <cell r="A2712">
            <v>352921</v>
          </cell>
          <cell r="B2712" t="str">
            <v>GLUCOPON 325 NK</v>
          </cell>
          <cell r="C2712" t="str">
            <v>R7</v>
          </cell>
          <cell r="D2712">
            <v>28550</v>
          </cell>
        </row>
        <row r="2713">
          <cell r="A2713">
            <v>352921</v>
          </cell>
          <cell r="B2713" t="str">
            <v>GLUCOPON 325 NK</v>
          </cell>
          <cell r="C2713" t="str">
            <v>R7</v>
          </cell>
        </row>
        <row r="2714">
          <cell r="A2714">
            <v>352921</v>
          </cell>
          <cell r="B2714" t="str">
            <v>GLUCOPON 325 NK</v>
          </cell>
          <cell r="C2714" t="str">
            <v>R7</v>
          </cell>
        </row>
        <row r="2715">
          <cell r="A2715">
            <v>352921</v>
          </cell>
          <cell r="B2715" t="str">
            <v>GLUCOPON 325 NK</v>
          </cell>
          <cell r="C2715" t="str">
            <v>R7</v>
          </cell>
        </row>
        <row r="2716">
          <cell r="A2716">
            <v>352952</v>
          </cell>
          <cell r="B2716" t="str">
            <v>SANDOPAN DTC</v>
          </cell>
          <cell r="C2716" t="str">
            <v>R7</v>
          </cell>
          <cell r="D2716">
            <v>29182</v>
          </cell>
        </row>
        <row r="2717">
          <cell r="A2717">
            <v>352952</v>
          </cell>
          <cell r="B2717" t="str">
            <v>SANDOPAN DTC</v>
          </cell>
          <cell r="C2717" t="str">
            <v>R7</v>
          </cell>
        </row>
        <row r="2718">
          <cell r="A2718">
            <v>352952</v>
          </cell>
          <cell r="B2718" t="str">
            <v>SANDOPAN DTC</v>
          </cell>
          <cell r="C2718" t="str">
            <v>R7</v>
          </cell>
        </row>
        <row r="2719">
          <cell r="A2719">
            <v>352952</v>
          </cell>
          <cell r="B2719" t="str">
            <v>SANDOPAN DTC</v>
          </cell>
          <cell r="C2719" t="str">
            <v>R7</v>
          </cell>
        </row>
        <row r="2720">
          <cell r="A2720">
            <v>352953</v>
          </cell>
          <cell r="B2720" t="str">
            <v>SANDOPAN LS-24</v>
          </cell>
          <cell r="C2720" t="str">
            <v>R7</v>
          </cell>
          <cell r="D2720">
            <v>29182</v>
          </cell>
        </row>
        <row r="2721">
          <cell r="A2721">
            <v>352972</v>
          </cell>
          <cell r="B2721" t="str">
            <v>SANDOPAN LS-24</v>
          </cell>
          <cell r="C2721" t="str">
            <v>R7</v>
          </cell>
          <cell r="D2721">
            <v>29182</v>
          </cell>
        </row>
        <row r="2722">
          <cell r="A2722">
            <v>352972</v>
          </cell>
          <cell r="B2722" t="str">
            <v>SANDOPAN LS-24</v>
          </cell>
          <cell r="C2722" t="str">
            <v>R7</v>
          </cell>
        </row>
        <row r="2723">
          <cell r="A2723">
            <v>352972</v>
          </cell>
          <cell r="B2723" t="str">
            <v>SANDOPAN LS-24</v>
          </cell>
          <cell r="C2723" t="str">
            <v>R7</v>
          </cell>
        </row>
        <row r="2724">
          <cell r="A2724">
            <v>352972</v>
          </cell>
          <cell r="B2724" t="str">
            <v>SANDOPAN LS-24</v>
          </cell>
          <cell r="C2724" t="str">
            <v>R7</v>
          </cell>
        </row>
        <row r="2725">
          <cell r="A2725">
            <v>360011</v>
          </cell>
          <cell r="B2725" t="str">
            <v>PER K288-860 PINE NEEDLE/HW286</v>
          </cell>
          <cell r="C2725" t="str">
            <v>R0</v>
          </cell>
          <cell r="D2725">
            <v>61502</v>
          </cell>
        </row>
        <row r="2726">
          <cell r="A2726">
            <v>360012</v>
          </cell>
          <cell r="B2726" t="str">
            <v>PERFUME ZESTOFRESH 133285 D</v>
          </cell>
          <cell r="C2726" t="str">
            <v>R0</v>
          </cell>
          <cell r="D2726">
            <v>61502</v>
          </cell>
        </row>
        <row r="2727">
          <cell r="A2727">
            <v>360020</v>
          </cell>
          <cell r="B2727" t="str">
            <v>PERFUME AF905/AD397</v>
          </cell>
          <cell r="C2727" t="str">
            <v>R9</v>
          </cell>
          <cell r="D2727">
            <v>61502</v>
          </cell>
        </row>
        <row r="2728">
          <cell r="A2728">
            <v>360058</v>
          </cell>
          <cell r="B2728" t="str">
            <v>PERFUME ATLANTIS F510-838</v>
          </cell>
          <cell r="C2728" t="str">
            <v>R9</v>
          </cell>
          <cell r="D2728">
            <v>61502</v>
          </cell>
        </row>
        <row r="2729">
          <cell r="A2729">
            <v>360116</v>
          </cell>
          <cell r="B2729" t="str">
            <v>PERFUME PA 61099</v>
          </cell>
          <cell r="C2729" t="str">
            <v>R9</v>
          </cell>
          <cell r="D2729">
            <v>24655</v>
          </cell>
        </row>
        <row r="2730">
          <cell r="A2730">
            <v>360121</v>
          </cell>
          <cell r="B2730" t="str">
            <v>PERFUME FLORAL A921-070</v>
          </cell>
          <cell r="C2730" t="str">
            <v>R9</v>
          </cell>
          <cell r="D2730">
            <v>61502</v>
          </cell>
        </row>
        <row r="2731">
          <cell r="A2731">
            <v>360168</v>
          </cell>
          <cell r="B2731" t="str">
            <v>PERFUME IAH 5030</v>
          </cell>
          <cell r="C2731" t="str">
            <v>R9</v>
          </cell>
          <cell r="D2731">
            <v>32941</v>
          </cell>
        </row>
        <row r="2732">
          <cell r="A2732">
            <v>360198</v>
          </cell>
          <cell r="B2732" t="str">
            <v>PERFUME IAJ 1040</v>
          </cell>
          <cell r="C2732" t="str">
            <v>R9</v>
          </cell>
          <cell r="D2732">
            <v>32941</v>
          </cell>
        </row>
        <row r="2733">
          <cell r="A2733">
            <v>360205</v>
          </cell>
          <cell r="B2733" t="str">
            <v>PERFUME CAREDA</v>
          </cell>
          <cell r="C2733" t="str">
            <v>R9</v>
          </cell>
          <cell r="D2733">
            <v>38028</v>
          </cell>
        </row>
        <row r="2734">
          <cell r="A2734">
            <v>360214</v>
          </cell>
          <cell r="B2734" t="str">
            <v>PERFUME IFF 5181</v>
          </cell>
          <cell r="C2734" t="str">
            <v>R9</v>
          </cell>
          <cell r="D2734">
            <v>32941</v>
          </cell>
        </row>
        <row r="2735">
          <cell r="A2735">
            <v>360215</v>
          </cell>
          <cell r="B2735" t="str">
            <v>PERFUME IAH 5182</v>
          </cell>
          <cell r="C2735" t="str">
            <v>R9</v>
          </cell>
          <cell r="D2735">
            <v>32941</v>
          </cell>
        </row>
        <row r="2736">
          <cell r="A2736">
            <v>360224</v>
          </cell>
          <cell r="B2736" t="str">
            <v>PERFUME 23364 PINE BOOSTER</v>
          </cell>
          <cell r="C2736" t="str">
            <v>R9</v>
          </cell>
          <cell r="D2736">
            <v>27050</v>
          </cell>
        </row>
        <row r="2737">
          <cell r="A2737">
            <v>360303</v>
          </cell>
          <cell r="B2737" t="str">
            <v>PERFUME T60130 MOUNTAIN AIR</v>
          </cell>
          <cell r="C2737" t="str">
            <v>R9</v>
          </cell>
          <cell r="D2737">
            <v>27050</v>
          </cell>
        </row>
        <row r="2738">
          <cell r="A2738">
            <v>360304</v>
          </cell>
          <cell r="B2738" t="str">
            <v>PERFUME A920-527</v>
          </cell>
          <cell r="C2738" t="str">
            <v>R9</v>
          </cell>
          <cell r="D2738">
            <v>61502</v>
          </cell>
        </row>
        <row r="2739">
          <cell r="A2739">
            <v>360307</v>
          </cell>
          <cell r="B2739" t="str">
            <v>PERFUME 28-6965 (BBA)</v>
          </cell>
          <cell r="C2739" t="str">
            <v>R9</v>
          </cell>
          <cell r="D2739">
            <v>7306</v>
          </cell>
        </row>
        <row r="2740">
          <cell r="A2740">
            <v>360314</v>
          </cell>
          <cell r="B2740" t="str">
            <v>PERFUME A921-337 FOREST FRESH</v>
          </cell>
          <cell r="C2740" t="str">
            <v>R0</v>
          </cell>
          <cell r="D2740">
            <v>61502</v>
          </cell>
        </row>
        <row r="2741">
          <cell r="A2741">
            <v>360314</v>
          </cell>
          <cell r="B2741" t="str">
            <v>PERFUME A921-337 FOREST FRESH</v>
          </cell>
          <cell r="C2741" t="str">
            <v>R0</v>
          </cell>
        </row>
        <row r="2742">
          <cell r="A2742">
            <v>360314</v>
          </cell>
          <cell r="B2742" t="str">
            <v>PERFUME A921-337 FOREST FRESH</v>
          </cell>
          <cell r="C2742" t="str">
            <v>R0</v>
          </cell>
        </row>
        <row r="2743">
          <cell r="A2743">
            <v>360314</v>
          </cell>
          <cell r="B2743" t="str">
            <v>PERFUME A921-337 FOREST FRESH</v>
          </cell>
          <cell r="C2743" t="str">
            <v>R0</v>
          </cell>
        </row>
        <row r="2744">
          <cell r="A2744">
            <v>360323</v>
          </cell>
          <cell r="B2744" t="str">
            <v>PERFUME A921-334 O/A SMOKEAWAY</v>
          </cell>
          <cell r="C2744" t="str">
            <v>R9</v>
          </cell>
          <cell r="D2744">
            <v>49915</v>
          </cell>
        </row>
        <row r="2745">
          <cell r="A2745">
            <v>360326</v>
          </cell>
          <cell r="B2745" t="str">
            <v>PERFUME 0-9006</v>
          </cell>
          <cell r="C2745" t="str">
            <v>R0</v>
          </cell>
          <cell r="D2745">
            <v>0</v>
          </cell>
        </row>
        <row r="2746">
          <cell r="A2746">
            <v>360328</v>
          </cell>
          <cell r="B2746" t="str">
            <v>PERFUME SODA 0-9514</v>
          </cell>
          <cell r="C2746" t="str">
            <v>R0</v>
          </cell>
          <cell r="D2746">
            <v>0</v>
          </cell>
        </row>
        <row r="2747">
          <cell r="A2747">
            <v>360339</v>
          </cell>
          <cell r="B2747" t="str">
            <v>PERFUME AF 5928</v>
          </cell>
          <cell r="C2747" t="str">
            <v>R9</v>
          </cell>
          <cell r="D2747">
            <v>61502</v>
          </cell>
        </row>
        <row r="2748">
          <cell r="A2748">
            <v>360408</v>
          </cell>
          <cell r="B2748" t="str">
            <v>PERFUME 32-6540 (BBA)</v>
          </cell>
          <cell r="C2748" t="str">
            <v>R9</v>
          </cell>
          <cell r="D2748">
            <v>7306</v>
          </cell>
        </row>
        <row r="2749">
          <cell r="A2749">
            <v>360410</v>
          </cell>
          <cell r="B2749" t="str">
            <v>PERFUME AF6830</v>
          </cell>
          <cell r="C2749" t="str">
            <v>R9</v>
          </cell>
          <cell r="D2749">
            <v>61502</v>
          </cell>
        </row>
        <row r="2750">
          <cell r="A2750">
            <v>360423</v>
          </cell>
          <cell r="B2750" t="str">
            <v>PERFUME CREATIFF 058 MOD 111C</v>
          </cell>
          <cell r="C2750" t="str">
            <v>R9</v>
          </cell>
          <cell r="D2750">
            <v>32941</v>
          </cell>
        </row>
        <row r="2751">
          <cell r="A2751">
            <v>360451</v>
          </cell>
          <cell r="B2751" t="str">
            <v>PERFUME FRUIT FLORAL D102-443</v>
          </cell>
          <cell r="C2751" t="str">
            <v>R0</v>
          </cell>
          <cell r="D2751">
            <v>61502</v>
          </cell>
        </row>
        <row r="2752">
          <cell r="A2752">
            <v>360501</v>
          </cell>
          <cell r="B2752" t="str">
            <v>PERFUME RF 1821</v>
          </cell>
          <cell r="C2752" t="str">
            <v>R9</v>
          </cell>
          <cell r="D2752">
            <v>24655</v>
          </cell>
        </row>
        <row r="2753">
          <cell r="A2753">
            <v>360542</v>
          </cell>
          <cell r="B2753" t="str">
            <v>PERFUME 420.073/BGEF LAVANDE</v>
          </cell>
          <cell r="C2753" t="str">
            <v>R9</v>
          </cell>
          <cell r="D2753">
            <v>20300</v>
          </cell>
        </row>
        <row r="2754">
          <cell r="A2754">
            <v>360564</v>
          </cell>
          <cell r="B2754" t="str">
            <v>PERFUME D101719/H9657 EUCAL</v>
          </cell>
          <cell r="C2754" t="str">
            <v>R9</v>
          </cell>
          <cell r="D2754">
            <v>61502</v>
          </cell>
        </row>
        <row r="2755">
          <cell r="A2755">
            <v>360588</v>
          </cell>
          <cell r="B2755" t="str">
            <v>PERFUME DEOD D102600</v>
          </cell>
          <cell r="C2755" t="str">
            <v>R0</v>
          </cell>
          <cell r="D2755">
            <v>61502</v>
          </cell>
        </row>
        <row r="2756">
          <cell r="A2756">
            <v>360589</v>
          </cell>
          <cell r="B2756" t="str">
            <v>PERFUME LEMON D101712</v>
          </cell>
          <cell r="C2756" t="str">
            <v>R0</v>
          </cell>
          <cell r="D2756">
            <v>61502</v>
          </cell>
        </row>
        <row r="2757">
          <cell r="A2757">
            <v>360590</v>
          </cell>
          <cell r="B2757" t="str">
            <v>PERFUME FRUITAL D102579</v>
          </cell>
          <cell r="C2757" t="str">
            <v>R0</v>
          </cell>
          <cell r="D2757">
            <v>61502</v>
          </cell>
        </row>
        <row r="2758">
          <cell r="A2758">
            <v>360591</v>
          </cell>
          <cell r="B2758" t="str">
            <v>PERFUME SPICE A922-600</v>
          </cell>
          <cell r="C2758" t="str">
            <v>R9</v>
          </cell>
          <cell r="D2758">
            <v>61502</v>
          </cell>
        </row>
        <row r="2759">
          <cell r="A2759">
            <v>360593</v>
          </cell>
          <cell r="B2759" t="str">
            <v>PERFUME D100137</v>
          </cell>
          <cell r="C2759" t="str">
            <v>R0</v>
          </cell>
          <cell r="D2759">
            <v>61502</v>
          </cell>
        </row>
        <row r="2760">
          <cell r="A2760">
            <v>360594</v>
          </cell>
          <cell r="B2760" t="str">
            <v>PERFUME MEDICOL D102483</v>
          </cell>
          <cell r="C2760" t="str">
            <v>R0</v>
          </cell>
          <cell r="D2760">
            <v>61502</v>
          </cell>
        </row>
        <row r="2761">
          <cell r="A2761">
            <v>360595</v>
          </cell>
          <cell r="B2761" t="str">
            <v>PERFUME NEUTRO INT 804906U</v>
          </cell>
          <cell r="C2761" t="str">
            <v>R9</v>
          </cell>
          <cell r="D2761">
            <v>0</v>
          </cell>
        </row>
        <row r="2762">
          <cell r="A2762">
            <v>360596</v>
          </cell>
          <cell r="B2762" t="str">
            <v>PERFUME RF 2063</v>
          </cell>
          <cell r="C2762" t="str">
            <v>R9</v>
          </cell>
          <cell r="D2762">
            <v>24655</v>
          </cell>
        </row>
        <row r="2763">
          <cell r="A2763">
            <v>360665</v>
          </cell>
          <cell r="B2763" t="str">
            <v>PERF PINK DRA 0/240612</v>
          </cell>
          <cell r="C2763" t="str">
            <v>R0</v>
          </cell>
          <cell r="D2763">
            <v>13969</v>
          </cell>
        </row>
        <row r="2764">
          <cell r="A2764">
            <v>360726</v>
          </cell>
          <cell r="B2764" t="str">
            <v>PERFUME 03070 EUCALYPTUS 80/85</v>
          </cell>
          <cell r="C2764" t="str">
            <v>R0</v>
          </cell>
          <cell r="D2764">
            <v>27780</v>
          </cell>
        </row>
        <row r="2765">
          <cell r="A2765">
            <v>360726</v>
          </cell>
          <cell r="B2765" t="str">
            <v>PERFUME 03070 EUCALYPTUS 80/85</v>
          </cell>
          <cell r="C2765" t="str">
            <v>R0</v>
          </cell>
        </row>
        <row r="2766">
          <cell r="A2766">
            <v>360726</v>
          </cell>
          <cell r="B2766" t="str">
            <v>PERFUME 03070 EUCALYPTUS 80/85</v>
          </cell>
          <cell r="C2766" t="str">
            <v>R0</v>
          </cell>
        </row>
        <row r="2767">
          <cell r="A2767">
            <v>360726</v>
          </cell>
          <cell r="B2767" t="str">
            <v>PERFUME 03070 EUCALYPTUS 80/85</v>
          </cell>
          <cell r="C2767" t="str">
            <v>R0</v>
          </cell>
        </row>
        <row r="2768">
          <cell r="A2768">
            <v>360741</v>
          </cell>
          <cell r="B2768" t="str">
            <v>PERFUME BBA 31-1823 MDW FRESH</v>
          </cell>
          <cell r="C2768" t="str">
            <v>R0</v>
          </cell>
          <cell r="D2768">
            <v>7306</v>
          </cell>
        </row>
        <row r="2769">
          <cell r="A2769">
            <v>360763</v>
          </cell>
          <cell r="B2769" t="str">
            <v>PERFUME A923-573</v>
          </cell>
          <cell r="C2769" t="str">
            <v>R0</v>
          </cell>
          <cell r="D2769">
            <v>61502</v>
          </cell>
        </row>
        <row r="2770">
          <cell r="A2770">
            <v>360763</v>
          </cell>
          <cell r="B2770" t="str">
            <v>PERFUME A923-573</v>
          </cell>
          <cell r="C2770" t="str">
            <v>R0</v>
          </cell>
        </row>
        <row r="2771">
          <cell r="A2771">
            <v>360763</v>
          </cell>
          <cell r="B2771" t="str">
            <v>PERFUME A923-573</v>
          </cell>
          <cell r="C2771" t="str">
            <v>R0</v>
          </cell>
        </row>
        <row r="2772">
          <cell r="A2772">
            <v>360763</v>
          </cell>
          <cell r="B2772" t="str">
            <v>PERFUME A923-573</v>
          </cell>
          <cell r="C2772" t="str">
            <v>R0</v>
          </cell>
        </row>
        <row r="2773">
          <cell r="A2773">
            <v>360814</v>
          </cell>
          <cell r="B2773" t="str">
            <v>PERFUME JEANNY T60801</v>
          </cell>
          <cell r="C2773" t="str">
            <v>R0</v>
          </cell>
          <cell r="D2773">
            <v>27050</v>
          </cell>
        </row>
        <row r="2774">
          <cell r="A2774">
            <v>360814</v>
          </cell>
          <cell r="B2774" t="str">
            <v>PERFUME JEANNY T60801</v>
          </cell>
          <cell r="C2774" t="str">
            <v>R0</v>
          </cell>
        </row>
        <row r="2775">
          <cell r="A2775">
            <v>360814</v>
          </cell>
          <cell r="B2775" t="str">
            <v>PERFUME JEANNY T60801</v>
          </cell>
          <cell r="C2775" t="str">
            <v>R0</v>
          </cell>
        </row>
        <row r="2776">
          <cell r="A2776">
            <v>360814</v>
          </cell>
          <cell r="B2776" t="str">
            <v>PERFUME JEANNY T60801</v>
          </cell>
          <cell r="C2776" t="str">
            <v>R0</v>
          </cell>
        </row>
        <row r="2777">
          <cell r="A2777">
            <v>360816</v>
          </cell>
          <cell r="B2777" t="str">
            <v>PERFUME SN33427</v>
          </cell>
          <cell r="C2777" t="str">
            <v>R0</v>
          </cell>
          <cell r="D2777">
            <v>24655</v>
          </cell>
        </row>
        <row r="2778">
          <cell r="A2778">
            <v>360816</v>
          </cell>
          <cell r="B2778" t="str">
            <v>PERFUME SN33427</v>
          </cell>
          <cell r="C2778" t="str">
            <v>R0</v>
          </cell>
        </row>
        <row r="2779">
          <cell r="A2779">
            <v>360816</v>
          </cell>
          <cell r="B2779" t="str">
            <v>PERFUME SN33427</v>
          </cell>
          <cell r="C2779" t="str">
            <v>R0</v>
          </cell>
        </row>
        <row r="2780">
          <cell r="A2780">
            <v>360853</v>
          </cell>
          <cell r="B2780" t="str">
            <v>PERFUME CITROFRESH F519.145</v>
          </cell>
          <cell r="C2780" t="str">
            <v>R0</v>
          </cell>
          <cell r="D2780">
            <v>61502</v>
          </cell>
        </row>
        <row r="2781">
          <cell r="A2781">
            <v>360868</v>
          </cell>
          <cell r="B2781" t="str">
            <v>PERFUME O/A10318</v>
          </cell>
          <cell r="C2781" t="str">
            <v>R0</v>
          </cell>
          <cell r="D2781">
            <v>13969</v>
          </cell>
        </row>
        <row r="2782">
          <cell r="A2782">
            <v>360868</v>
          </cell>
          <cell r="B2782" t="str">
            <v>PERFUME O/A10318</v>
          </cell>
          <cell r="C2782" t="str">
            <v>R0</v>
          </cell>
        </row>
        <row r="2783">
          <cell r="A2783">
            <v>360868</v>
          </cell>
          <cell r="B2783" t="str">
            <v>PERFUME O/A10318</v>
          </cell>
          <cell r="C2783" t="str">
            <v>R0</v>
          </cell>
        </row>
        <row r="2784">
          <cell r="A2784">
            <v>360876</v>
          </cell>
          <cell r="B2784" t="str">
            <v>PERFUME FRUITY SPICE 112.365</v>
          </cell>
          <cell r="C2784" t="str">
            <v>R9</v>
          </cell>
          <cell r="D2784">
            <v>20300</v>
          </cell>
        </row>
        <row r="2785">
          <cell r="A2785">
            <v>360887</v>
          </cell>
          <cell r="B2785" t="str">
            <v>PERFUME SH6149 B&amp;J (308180)</v>
          </cell>
          <cell r="C2785" t="str">
            <v>R0</v>
          </cell>
          <cell r="D2785">
            <v>6915</v>
          </cell>
        </row>
        <row r="2786">
          <cell r="A2786">
            <v>360887</v>
          </cell>
          <cell r="B2786" t="str">
            <v>PERFUME SH6149 B&amp;J (308180)</v>
          </cell>
          <cell r="C2786" t="str">
            <v>R0</v>
          </cell>
        </row>
        <row r="2787">
          <cell r="A2787">
            <v>360887</v>
          </cell>
          <cell r="B2787" t="str">
            <v>PERFUME SH6149 B&amp;J (308180)</v>
          </cell>
          <cell r="C2787" t="str">
            <v>R0</v>
          </cell>
        </row>
        <row r="2788">
          <cell r="A2788">
            <v>360887</v>
          </cell>
          <cell r="B2788" t="str">
            <v>PERFUME SH6149 B&amp;J (308180)</v>
          </cell>
          <cell r="C2788" t="str">
            <v>R0</v>
          </cell>
        </row>
        <row r="2789">
          <cell r="A2789">
            <v>360900</v>
          </cell>
          <cell r="B2789" t="str">
            <v>PERFUME  T60411 COMFORTABLE</v>
          </cell>
          <cell r="C2789" t="str">
            <v>R0</v>
          </cell>
          <cell r="D2789">
            <v>27050</v>
          </cell>
        </row>
        <row r="2790">
          <cell r="A2790">
            <v>360900</v>
          </cell>
          <cell r="B2790" t="str">
            <v>PERFUME  T60411 COMFORTABLE</v>
          </cell>
          <cell r="C2790" t="str">
            <v>R0</v>
          </cell>
        </row>
        <row r="2791">
          <cell r="A2791">
            <v>360900</v>
          </cell>
          <cell r="B2791" t="str">
            <v>PERFUME  T60411 COMFORTABLE</v>
          </cell>
          <cell r="C2791" t="str">
            <v>R0</v>
          </cell>
        </row>
        <row r="2792">
          <cell r="A2792">
            <v>360900</v>
          </cell>
          <cell r="B2792" t="str">
            <v>PERFUME  T60411 COMFORTABLE</v>
          </cell>
          <cell r="C2792" t="str">
            <v>R0</v>
          </cell>
        </row>
        <row r="2793">
          <cell r="A2793">
            <v>360913</v>
          </cell>
          <cell r="B2793" t="str">
            <v>PERFUME A923-040</v>
          </cell>
          <cell r="C2793" t="str">
            <v>R9</v>
          </cell>
          <cell r="D2793">
            <v>61502</v>
          </cell>
        </row>
        <row r="2794">
          <cell r="A2794">
            <v>360916</v>
          </cell>
          <cell r="B2794" t="str">
            <v>PERFUME COCOON T 90024</v>
          </cell>
          <cell r="C2794" t="str">
            <v>R0</v>
          </cell>
          <cell r="D2794">
            <v>27050</v>
          </cell>
        </row>
        <row r="2795">
          <cell r="A2795">
            <v>360998</v>
          </cell>
          <cell r="B2795" t="str">
            <v>PERFUME FRAGROMA A 922 678</v>
          </cell>
          <cell r="C2795" t="str">
            <v>R9</v>
          </cell>
          <cell r="D2795">
            <v>61502</v>
          </cell>
        </row>
        <row r="2796">
          <cell r="A2796">
            <v>361020</v>
          </cell>
          <cell r="B2796" t="str">
            <v>PERF. IFF 9702 ROSETTE</v>
          </cell>
          <cell r="C2796" t="str">
            <v>R0</v>
          </cell>
          <cell r="D2796">
            <v>32941</v>
          </cell>
        </row>
        <row r="2797">
          <cell r="A2797">
            <v>361026</v>
          </cell>
          <cell r="B2797" t="str">
            <v>PERFUME SN 34921</v>
          </cell>
          <cell r="C2797" t="str">
            <v>R0</v>
          </cell>
          <cell r="D2797">
            <v>24655</v>
          </cell>
        </row>
        <row r="2798">
          <cell r="A2798">
            <v>361026</v>
          </cell>
          <cell r="B2798" t="str">
            <v>PERFUME SN 34921</v>
          </cell>
          <cell r="C2798" t="str">
            <v>R0</v>
          </cell>
        </row>
        <row r="2799">
          <cell r="A2799">
            <v>361026</v>
          </cell>
          <cell r="B2799" t="str">
            <v>PERFUME SN 34921</v>
          </cell>
          <cell r="C2799" t="str">
            <v>R0</v>
          </cell>
        </row>
        <row r="2800">
          <cell r="A2800">
            <v>361026</v>
          </cell>
          <cell r="B2800" t="str">
            <v>PERFUME SN 34921</v>
          </cell>
          <cell r="C2800" t="str">
            <v>R0</v>
          </cell>
        </row>
        <row r="2801">
          <cell r="A2801">
            <v>361026</v>
          </cell>
          <cell r="B2801" t="str">
            <v>PERFUME SN 34921</v>
          </cell>
          <cell r="C2801" t="str">
            <v>R0</v>
          </cell>
        </row>
        <row r="2802">
          <cell r="A2802">
            <v>361038</v>
          </cell>
          <cell r="B2802" t="str">
            <v>PERFUME F526046 /A923-024</v>
          </cell>
          <cell r="C2802" t="str">
            <v>R9</v>
          </cell>
          <cell r="D2802">
            <v>61502</v>
          </cell>
        </row>
        <row r="2803">
          <cell r="A2803">
            <v>361048</v>
          </cell>
          <cell r="B2803" t="str">
            <v>PERFUME A923-024</v>
          </cell>
          <cell r="C2803" t="str">
            <v>R0</v>
          </cell>
          <cell r="D2803">
            <v>61502</v>
          </cell>
        </row>
        <row r="2804">
          <cell r="A2804">
            <v>361052</v>
          </cell>
          <cell r="B2804" t="str">
            <v>PERFUME 431.280/B VERSION</v>
          </cell>
          <cell r="C2804" t="str">
            <v>R9</v>
          </cell>
          <cell r="D2804">
            <v>20300</v>
          </cell>
        </row>
        <row r="2805">
          <cell r="A2805">
            <v>361053</v>
          </cell>
          <cell r="B2805" t="str">
            <v>PERFUME FRESH FLOWERS 800175A</v>
          </cell>
          <cell r="C2805" t="str">
            <v>R9</v>
          </cell>
          <cell r="D2805">
            <v>27050</v>
          </cell>
        </row>
        <row r="2806">
          <cell r="A2806">
            <v>361069</v>
          </cell>
          <cell r="B2806" t="str">
            <v>PERF EDEN 74-418</v>
          </cell>
          <cell r="C2806" t="str">
            <v>R9</v>
          </cell>
          <cell r="D2806">
            <v>20300</v>
          </cell>
        </row>
        <row r="2807">
          <cell r="A2807">
            <v>361070</v>
          </cell>
          <cell r="B2807" t="str">
            <v>PERFUME F526041</v>
          </cell>
          <cell r="C2807" t="str">
            <v>R9</v>
          </cell>
          <cell r="D2807">
            <v>61502</v>
          </cell>
        </row>
        <row r="2808">
          <cell r="A2808">
            <v>361072</v>
          </cell>
          <cell r="B2808" t="str">
            <v>PERFUME ODOUR ABSORBER 73317C</v>
          </cell>
          <cell r="C2808" t="str">
            <v>R0</v>
          </cell>
          <cell r="D2808">
            <v>27050</v>
          </cell>
        </row>
        <row r="2809">
          <cell r="A2809">
            <v>361079</v>
          </cell>
          <cell r="B2809" t="str">
            <v>PERFUME FIRM GREENCOOL 121-273</v>
          </cell>
          <cell r="C2809" t="str">
            <v>R0</v>
          </cell>
          <cell r="D2809">
            <v>20300</v>
          </cell>
        </row>
        <row r="2810">
          <cell r="A2810">
            <v>361079</v>
          </cell>
          <cell r="B2810" t="str">
            <v>PERFUME FIRM GREENCOOL 121-273</v>
          </cell>
          <cell r="C2810" t="str">
            <v>R0</v>
          </cell>
        </row>
        <row r="2811">
          <cell r="A2811">
            <v>361079</v>
          </cell>
          <cell r="B2811" t="str">
            <v>PERFUME FIRM GREENCOOL 121-273</v>
          </cell>
          <cell r="C2811" t="str">
            <v>R0</v>
          </cell>
        </row>
        <row r="2812">
          <cell r="A2812">
            <v>361079</v>
          </cell>
          <cell r="B2812" t="str">
            <v>PERFUME FIRM GREENCOOL 121-273</v>
          </cell>
          <cell r="C2812" t="str">
            <v>R0</v>
          </cell>
        </row>
        <row r="2813">
          <cell r="A2813">
            <v>361147</v>
          </cell>
          <cell r="B2813" t="str">
            <v>PERFUME 121.278B</v>
          </cell>
          <cell r="C2813" t="str">
            <v>R0</v>
          </cell>
          <cell r="D2813">
            <v>20300</v>
          </cell>
        </row>
        <row r="2814">
          <cell r="A2814">
            <v>361147</v>
          </cell>
          <cell r="B2814" t="str">
            <v>PERFUME 121.278B</v>
          </cell>
          <cell r="C2814" t="str">
            <v>R0</v>
          </cell>
        </row>
        <row r="2815">
          <cell r="A2815">
            <v>361147</v>
          </cell>
          <cell r="B2815" t="str">
            <v>PERFUME 121.278B</v>
          </cell>
          <cell r="C2815" t="str">
            <v>R0</v>
          </cell>
        </row>
        <row r="2816">
          <cell r="A2816">
            <v>361147</v>
          </cell>
          <cell r="B2816" t="str">
            <v>PERFUME 121.278B</v>
          </cell>
          <cell r="C2816" t="str">
            <v>R0</v>
          </cell>
        </row>
        <row r="2817">
          <cell r="A2817">
            <v>361149</v>
          </cell>
          <cell r="B2817" t="str">
            <v>PERFUME PINE LEMON 71022WD</v>
          </cell>
          <cell r="C2817" t="str">
            <v>R9</v>
          </cell>
          <cell r="D2817">
            <v>27050</v>
          </cell>
        </row>
        <row r="2818">
          <cell r="A2818">
            <v>361150</v>
          </cell>
          <cell r="B2818" t="str">
            <v>PERFUME CONIFLOR T60121E</v>
          </cell>
          <cell r="C2818" t="str">
            <v>R9</v>
          </cell>
          <cell r="D2818">
            <v>27050</v>
          </cell>
        </row>
        <row r="2819">
          <cell r="A2819">
            <v>361151</v>
          </cell>
          <cell r="B2819" t="str">
            <v>PERFUME LEMON 23265C</v>
          </cell>
          <cell r="C2819" t="str">
            <v>R9</v>
          </cell>
          <cell r="D2819">
            <v>27050</v>
          </cell>
        </row>
        <row r="2820">
          <cell r="A2820">
            <v>361152</v>
          </cell>
          <cell r="B2820" t="str">
            <v>PERFUME FRESH 63516</v>
          </cell>
          <cell r="C2820" t="str">
            <v>R9</v>
          </cell>
          <cell r="D2820">
            <v>27050</v>
          </cell>
        </row>
        <row r="2821">
          <cell r="A2821">
            <v>361189</v>
          </cell>
          <cell r="B2821" t="str">
            <v>PERFUME A79755R</v>
          </cell>
          <cell r="C2821" t="str">
            <v>R0</v>
          </cell>
          <cell r="D2821">
            <v>27050</v>
          </cell>
        </row>
        <row r="2822">
          <cell r="A2822">
            <v>361190</v>
          </cell>
          <cell r="B2822" t="str">
            <v>PERFUME A922-799</v>
          </cell>
          <cell r="C2822" t="str">
            <v>R0</v>
          </cell>
          <cell r="D2822">
            <v>61502</v>
          </cell>
        </row>
        <row r="2823">
          <cell r="A2823">
            <v>361191</v>
          </cell>
          <cell r="B2823" t="str">
            <v>PERFUME A922-798</v>
          </cell>
          <cell r="C2823" t="str">
            <v>R9</v>
          </cell>
          <cell r="D2823">
            <v>61502</v>
          </cell>
        </row>
        <row r="2824">
          <cell r="A2824">
            <v>361205</v>
          </cell>
          <cell r="B2824" t="str">
            <v>PERFUME ETIQUETTE SUP 126 006</v>
          </cell>
          <cell r="C2824" t="str">
            <v>R0</v>
          </cell>
          <cell r="D2824">
            <v>20300</v>
          </cell>
        </row>
        <row r="2825">
          <cell r="A2825">
            <v>361227</v>
          </cell>
          <cell r="B2825" t="str">
            <v>PERFUME HBV 2703</v>
          </cell>
          <cell r="C2825" t="str">
            <v>R9</v>
          </cell>
          <cell r="D2825">
            <v>24655</v>
          </cell>
        </row>
        <row r="2826">
          <cell r="A2826">
            <v>361230</v>
          </cell>
          <cell r="B2826" t="str">
            <v>PERFUME G77-408 BACINA</v>
          </cell>
          <cell r="C2826" t="str">
            <v>R9</v>
          </cell>
          <cell r="D2826">
            <v>6915</v>
          </cell>
        </row>
        <row r="2827">
          <cell r="A2827">
            <v>361235</v>
          </cell>
          <cell r="B2827" t="str">
            <v>PERFUME BLACK FOREST D60315</v>
          </cell>
          <cell r="C2827" t="str">
            <v>R9</v>
          </cell>
          <cell r="D2827">
            <v>27050</v>
          </cell>
        </row>
        <row r="2828">
          <cell r="A2828">
            <v>361246</v>
          </cell>
          <cell r="B2828" t="str">
            <v>PERF ROSAVITA 0/229764</v>
          </cell>
          <cell r="C2828" t="str">
            <v>R9</v>
          </cell>
          <cell r="D2828">
            <v>13969</v>
          </cell>
        </row>
        <row r="2829">
          <cell r="A2829">
            <v>361248</v>
          </cell>
          <cell r="B2829" t="str">
            <v>WOODLAND PINE (H&amp;R#738332)</v>
          </cell>
          <cell r="C2829" t="str">
            <v>R0</v>
          </cell>
          <cell r="D2829">
            <v>27050</v>
          </cell>
        </row>
        <row r="2830">
          <cell r="A2830">
            <v>361248</v>
          </cell>
          <cell r="B2830" t="str">
            <v>WOODLAND PINE (H&amp;R#738332)</v>
          </cell>
          <cell r="C2830" t="str">
            <v>R0</v>
          </cell>
        </row>
        <row r="2831">
          <cell r="A2831">
            <v>361248</v>
          </cell>
          <cell r="B2831" t="str">
            <v>WOODLAND PINE (H&amp;R#738332)</v>
          </cell>
          <cell r="C2831" t="str">
            <v>R0</v>
          </cell>
        </row>
        <row r="2832">
          <cell r="A2832">
            <v>361249</v>
          </cell>
          <cell r="B2832" t="str">
            <v>PERF DEWBERRY F531844</v>
          </cell>
          <cell r="C2832" t="str">
            <v>R0</v>
          </cell>
          <cell r="D2832">
            <v>61502</v>
          </cell>
        </row>
        <row r="2833">
          <cell r="A2833">
            <v>361250</v>
          </cell>
          <cell r="B2833" t="str">
            <v>PERFUME MARUERITE DAISY</v>
          </cell>
          <cell r="C2833" t="str">
            <v>R9</v>
          </cell>
          <cell r="D2833">
            <v>27050</v>
          </cell>
        </row>
        <row r="2834">
          <cell r="A2834">
            <v>361257</v>
          </cell>
          <cell r="B2834" t="str">
            <v>PERFUME T60804A MARGUERITE DS</v>
          </cell>
          <cell r="C2834" t="str">
            <v>R9</v>
          </cell>
          <cell r="D2834">
            <v>27050</v>
          </cell>
        </row>
        <row r="2835">
          <cell r="A2835">
            <v>361259</v>
          </cell>
          <cell r="B2835" t="str">
            <v>PERFUME A923-024</v>
          </cell>
          <cell r="C2835" t="str">
            <v>R9</v>
          </cell>
          <cell r="D2835">
            <v>61502</v>
          </cell>
        </row>
        <row r="2836">
          <cell r="A2836">
            <v>361266</v>
          </cell>
          <cell r="B2836" t="str">
            <v>perf SN 40162 nat lotus blosso</v>
          </cell>
          <cell r="C2836" t="str">
            <v>R9</v>
          </cell>
          <cell r="D2836">
            <v>24655</v>
          </cell>
        </row>
        <row r="2837">
          <cell r="A2837">
            <v>361266</v>
          </cell>
          <cell r="B2837" t="str">
            <v>perf SN 40162 nat lotus blosso</v>
          </cell>
          <cell r="C2837" t="str">
            <v>R9</v>
          </cell>
        </row>
        <row r="2838">
          <cell r="A2838">
            <v>361266</v>
          </cell>
          <cell r="B2838" t="str">
            <v>perf SN 40162 nat lotus bloss</v>
          </cell>
          <cell r="C2838" t="str">
            <v>R9</v>
          </cell>
        </row>
        <row r="2839">
          <cell r="A2839">
            <v>361277</v>
          </cell>
          <cell r="B2839" t="str">
            <v>PERFUME A923437 MACON II</v>
          </cell>
          <cell r="C2839" t="str">
            <v>R0</v>
          </cell>
          <cell r="D2839">
            <v>61502</v>
          </cell>
        </row>
        <row r="2840">
          <cell r="A2840">
            <v>361283</v>
          </cell>
          <cell r="B2840" t="str">
            <v>PERFUME GIV-ROUR PINE RF-4320</v>
          </cell>
          <cell r="C2840" t="str">
            <v>R0</v>
          </cell>
          <cell r="D2840">
            <v>24655</v>
          </cell>
        </row>
        <row r="2841">
          <cell r="A2841">
            <v>361283</v>
          </cell>
          <cell r="B2841" t="str">
            <v>PERFUME GIV-ROUR PINE RF-4320</v>
          </cell>
          <cell r="C2841" t="str">
            <v>R0</v>
          </cell>
        </row>
        <row r="2842">
          <cell r="A2842">
            <v>361283</v>
          </cell>
          <cell r="B2842" t="str">
            <v>PERFUME GIV-ROUR PINE RF-4320</v>
          </cell>
          <cell r="C2842" t="str">
            <v>R0</v>
          </cell>
        </row>
        <row r="2843">
          <cell r="A2843">
            <v>361283</v>
          </cell>
          <cell r="B2843" t="str">
            <v>PERFUME GIV-ROUR PINE RF-4320</v>
          </cell>
          <cell r="C2843" t="str">
            <v>R0</v>
          </cell>
        </row>
        <row r="2844">
          <cell r="A2844">
            <v>361284</v>
          </cell>
          <cell r="B2844" t="str">
            <v>PERFUME MISTY Q</v>
          </cell>
          <cell r="C2844" t="str">
            <v>R9</v>
          </cell>
          <cell r="D2844">
            <v>7306</v>
          </cell>
        </row>
        <row r="2845">
          <cell r="A2845">
            <v>361301</v>
          </cell>
          <cell r="B2845" t="str">
            <v>PERF IFF 5618 AD</v>
          </cell>
          <cell r="C2845" t="str">
            <v>R0</v>
          </cell>
          <cell r="D2845">
            <v>32941</v>
          </cell>
        </row>
        <row r="2846">
          <cell r="A2846">
            <v>361301</v>
          </cell>
          <cell r="B2846" t="str">
            <v>PERF IFF 5618 AD</v>
          </cell>
          <cell r="C2846" t="str">
            <v>R0</v>
          </cell>
        </row>
        <row r="2847">
          <cell r="A2847">
            <v>361301</v>
          </cell>
          <cell r="B2847" t="str">
            <v>PERF IFF 5618 AD</v>
          </cell>
          <cell r="C2847" t="str">
            <v>R0</v>
          </cell>
        </row>
        <row r="2848">
          <cell r="A2848">
            <v>361301</v>
          </cell>
          <cell r="B2848" t="str">
            <v>PERF IFF 5618 AD</v>
          </cell>
          <cell r="C2848" t="str">
            <v>R0</v>
          </cell>
        </row>
        <row r="2849">
          <cell r="A2849">
            <v>361301</v>
          </cell>
          <cell r="B2849" t="str">
            <v>PERF IFF 5618 AD</v>
          </cell>
          <cell r="C2849" t="str">
            <v>R0</v>
          </cell>
        </row>
        <row r="2850">
          <cell r="A2850">
            <v>361301</v>
          </cell>
          <cell r="B2850" t="str">
            <v>PERF IFF 5618 AD</v>
          </cell>
          <cell r="C2850" t="str">
            <v>R0</v>
          </cell>
        </row>
        <row r="2851">
          <cell r="A2851">
            <v>361316</v>
          </cell>
          <cell r="B2851" t="str">
            <v>PERFUME IFF 2302 HS MOD 1</v>
          </cell>
          <cell r="C2851" t="str">
            <v>R0</v>
          </cell>
          <cell r="D2851">
            <v>32941</v>
          </cell>
        </row>
        <row r="2852">
          <cell r="A2852">
            <v>361316</v>
          </cell>
          <cell r="B2852" t="str">
            <v>PERFUME IFF 2302 HS MOD 1</v>
          </cell>
          <cell r="C2852" t="str">
            <v>R0</v>
          </cell>
        </row>
        <row r="2853">
          <cell r="A2853">
            <v>361316</v>
          </cell>
          <cell r="B2853" t="str">
            <v>PERFUME IFF 2302 HS MOD 1</v>
          </cell>
          <cell r="C2853" t="str">
            <v>R0</v>
          </cell>
        </row>
        <row r="2854">
          <cell r="A2854">
            <v>361316</v>
          </cell>
          <cell r="B2854" t="str">
            <v>PERFUME IFF 2302 HS MOD 1</v>
          </cell>
          <cell r="C2854" t="str">
            <v>R0</v>
          </cell>
        </row>
        <row r="2855">
          <cell r="A2855">
            <v>361319</v>
          </cell>
          <cell r="B2855" t="str">
            <v>PERFUME 4447 MOD</v>
          </cell>
          <cell r="C2855" t="str">
            <v>R9</v>
          </cell>
          <cell r="D2855">
            <v>24655</v>
          </cell>
        </row>
        <row r="2856">
          <cell r="A2856">
            <v>361323</v>
          </cell>
          <cell r="B2856" t="str">
            <v>PERFUME F534 644</v>
          </cell>
          <cell r="C2856" t="str">
            <v>R0</v>
          </cell>
          <cell r="D2856">
            <v>61502</v>
          </cell>
        </row>
        <row r="2857">
          <cell r="A2857">
            <v>361323</v>
          </cell>
          <cell r="B2857" t="str">
            <v>PERFUME F534 644</v>
          </cell>
          <cell r="C2857" t="str">
            <v>R0</v>
          </cell>
        </row>
        <row r="2858">
          <cell r="A2858">
            <v>361323</v>
          </cell>
          <cell r="B2858" t="str">
            <v>PERFUME F534 644</v>
          </cell>
          <cell r="C2858" t="str">
            <v>R0</v>
          </cell>
        </row>
        <row r="2859">
          <cell r="A2859">
            <v>361323</v>
          </cell>
          <cell r="B2859" t="str">
            <v>PERFUME F534 644</v>
          </cell>
          <cell r="C2859" t="str">
            <v>R0</v>
          </cell>
        </row>
        <row r="2860">
          <cell r="A2860">
            <v>361336</v>
          </cell>
          <cell r="B2860" t="str">
            <v>PERFUME MENTHA APPLE T40195B</v>
          </cell>
          <cell r="C2860" t="str">
            <v>R9</v>
          </cell>
          <cell r="D2860">
            <v>27050</v>
          </cell>
        </row>
        <row r="2861">
          <cell r="A2861">
            <v>361344</v>
          </cell>
          <cell r="B2861" t="str">
            <v>PERF A 923-407</v>
          </cell>
          <cell r="C2861" t="str">
            <v>R9</v>
          </cell>
          <cell r="D2861">
            <v>61502</v>
          </cell>
        </row>
        <row r="2862">
          <cell r="A2862">
            <v>361384</v>
          </cell>
          <cell r="B2862" t="str">
            <v>PERF AJ 6810 LIFEGUARD</v>
          </cell>
          <cell r="C2862" t="str">
            <v>R0</v>
          </cell>
          <cell r="D2862">
            <v>12</v>
          </cell>
        </row>
        <row r="2863">
          <cell r="A2863">
            <v>361391</v>
          </cell>
          <cell r="B2863" t="str">
            <v>PERFUME ESCAPADE T60661</v>
          </cell>
          <cell r="C2863" t="str">
            <v>R9</v>
          </cell>
          <cell r="D2863">
            <v>27050</v>
          </cell>
        </row>
        <row r="2864">
          <cell r="A2864">
            <v>361407</v>
          </cell>
          <cell r="B2864" t="str">
            <v>PERFUME DONALD 4993</v>
          </cell>
          <cell r="C2864" t="str">
            <v>R9</v>
          </cell>
          <cell r="D2864">
            <v>24655</v>
          </cell>
        </row>
        <row r="2865">
          <cell r="A2865">
            <v>361408</v>
          </cell>
          <cell r="B2865" t="str">
            <v>PERFUME 4931</v>
          </cell>
          <cell r="C2865" t="str">
            <v>R9</v>
          </cell>
          <cell r="D2865">
            <v>24655</v>
          </cell>
        </row>
        <row r="2866">
          <cell r="A2866">
            <v>361414</v>
          </cell>
          <cell r="B2866" t="str">
            <v>PERF F537087 Can Odour Neut</v>
          </cell>
          <cell r="C2866" t="str">
            <v>R0</v>
          </cell>
          <cell r="D2866">
            <v>61502</v>
          </cell>
        </row>
        <row r="2867">
          <cell r="A2867">
            <v>361414</v>
          </cell>
          <cell r="B2867" t="str">
            <v>PERF F537087 Can Odour Neut</v>
          </cell>
          <cell r="C2867" t="str">
            <v>R0</v>
          </cell>
        </row>
        <row r="2868">
          <cell r="A2868">
            <v>361414</v>
          </cell>
          <cell r="B2868" t="str">
            <v>PERF F537087 Can Odour Neut</v>
          </cell>
          <cell r="C2868" t="str">
            <v>R0</v>
          </cell>
        </row>
        <row r="2869">
          <cell r="A2869">
            <v>361427</v>
          </cell>
          <cell r="B2869" t="str">
            <v>PER TAKASAGO LEMON AG1985</v>
          </cell>
          <cell r="C2869" t="str">
            <v>R0</v>
          </cell>
          <cell r="D2869">
            <v>0</v>
          </cell>
        </row>
        <row r="2870">
          <cell r="A2870">
            <v>361442</v>
          </cell>
          <cell r="B2870" t="str">
            <v>PERFUME A923569 FOREST LODGE</v>
          </cell>
          <cell r="C2870" t="str">
            <v>R0</v>
          </cell>
          <cell r="D2870">
            <v>61502</v>
          </cell>
        </row>
        <row r="2871">
          <cell r="A2871">
            <v>361442</v>
          </cell>
          <cell r="B2871" t="str">
            <v>PERFUME A923569 FOREST LODGE</v>
          </cell>
          <cell r="C2871" t="str">
            <v>R0</v>
          </cell>
        </row>
        <row r="2872">
          <cell r="A2872">
            <v>361442</v>
          </cell>
          <cell r="B2872" t="str">
            <v>PERFUME A923569 FOREST LODGE</v>
          </cell>
          <cell r="C2872" t="str">
            <v>R0</v>
          </cell>
        </row>
        <row r="2873">
          <cell r="A2873">
            <v>361442</v>
          </cell>
          <cell r="B2873" t="str">
            <v>PERFUME A923569 FOREST LODGE</v>
          </cell>
          <cell r="C2873" t="str">
            <v>R0</v>
          </cell>
        </row>
        <row r="2874">
          <cell r="A2874">
            <v>361448</v>
          </cell>
          <cell r="B2874" t="str">
            <v>PERFUME BLOWFLY 6126</v>
          </cell>
          <cell r="C2874" t="str">
            <v>R0</v>
          </cell>
          <cell r="D2874">
            <v>24655</v>
          </cell>
        </row>
        <row r="2875">
          <cell r="A2875">
            <v>361448</v>
          </cell>
          <cell r="B2875" t="str">
            <v>PERFUME BLOWFLY 6126</v>
          </cell>
          <cell r="C2875" t="str">
            <v>R0</v>
          </cell>
        </row>
        <row r="2876">
          <cell r="A2876">
            <v>361448</v>
          </cell>
          <cell r="B2876" t="str">
            <v>PERFUME BLOWFLY 6126</v>
          </cell>
          <cell r="C2876" t="str">
            <v>R0</v>
          </cell>
        </row>
        <row r="2877">
          <cell r="A2877">
            <v>361459</v>
          </cell>
          <cell r="B2877" t="str">
            <v>PER SAGE A923634 J415825</v>
          </cell>
          <cell r="C2877" t="str">
            <v>R9</v>
          </cell>
          <cell r="D2877">
            <v>61502</v>
          </cell>
        </row>
        <row r="2878">
          <cell r="A2878">
            <v>361460</v>
          </cell>
          <cell r="B2878" t="str">
            <v>PER SAGE A923607 J414814</v>
          </cell>
          <cell r="C2878" t="str">
            <v>R9</v>
          </cell>
          <cell r="D2878">
            <v>0</v>
          </cell>
        </row>
        <row r="2879">
          <cell r="A2879">
            <v>361461</v>
          </cell>
          <cell r="B2879" t="str">
            <v>Citrus Mint Perf A923608</v>
          </cell>
          <cell r="C2879" t="str">
            <v>R9</v>
          </cell>
          <cell r="D2879">
            <v>0</v>
          </cell>
        </row>
        <row r="2880">
          <cell r="A2880">
            <v>361462</v>
          </cell>
          <cell r="B2880" t="str">
            <v>RIKEN DEO ACE UT</v>
          </cell>
          <cell r="C2880" t="str">
            <v>R9</v>
          </cell>
          <cell r="D2880">
            <v>88009</v>
          </cell>
        </row>
        <row r="2881">
          <cell r="A2881">
            <v>361466</v>
          </cell>
          <cell r="B2881" t="str">
            <v>PERF THAI ORCHID 14 FLORIENTAL</v>
          </cell>
          <cell r="C2881" t="str">
            <v>R0</v>
          </cell>
          <cell r="D2881">
            <v>24655</v>
          </cell>
        </row>
        <row r="2882">
          <cell r="A2882">
            <v>361466</v>
          </cell>
          <cell r="B2882" t="str">
            <v>PERF THAI ORCHID 14 FLORIENTAL</v>
          </cell>
          <cell r="C2882" t="str">
            <v>R9</v>
          </cell>
        </row>
        <row r="2883">
          <cell r="A2883">
            <v>361466</v>
          </cell>
          <cell r="B2883" t="str">
            <v>PERF THAI ORCHID 14 FLORIENTA</v>
          </cell>
          <cell r="C2883" t="str">
            <v>R9</v>
          </cell>
        </row>
        <row r="2884">
          <cell r="A2884">
            <v>361468</v>
          </cell>
          <cell r="B2884" t="str">
            <v>perf Ginger Flower 09 Florient</v>
          </cell>
          <cell r="C2884" t="str">
            <v>R9</v>
          </cell>
          <cell r="D2884">
            <v>24655</v>
          </cell>
        </row>
        <row r="2885">
          <cell r="A2885">
            <v>361468</v>
          </cell>
          <cell r="B2885" t="str">
            <v>perf Ginger Flower 09 Florient</v>
          </cell>
          <cell r="C2885" t="str">
            <v>R9</v>
          </cell>
        </row>
        <row r="2886">
          <cell r="A2886">
            <v>361468</v>
          </cell>
          <cell r="B2886" t="str">
            <v>perf Ginger Flower 09 Florien</v>
          </cell>
          <cell r="C2886" t="str">
            <v>R9</v>
          </cell>
        </row>
        <row r="2887">
          <cell r="A2887">
            <v>361503</v>
          </cell>
          <cell r="B2887" t="str">
            <v>PERF RH-2702 TAKASAGO (308167)</v>
          </cell>
          <cell r="C2887" t="str">
            <v>R0</v>
          </cell>
          <cell r="D2887">
            <v>6915</v>
          </cell>
        </row>
        <row r="2888">
          <cell r="A2888">
            <v>361507</v>
          </cell>
          <cell r="B2888" t="str">
            <v>PERF GARDENIS 6240 GIVAUDAN</v>
          </cell>
          <cell r="C2888" t="str">
            <v>R0</v>
          </cell>
          <cell r="D2888">
            <v>24655</v>
          </cell>
        </row>
        <row r="2889">
          <cell r="A2889">
            <v>361507</v>
          </cell>
          <cell r="B2889" t="str">
            <v>PERF GARDENIS 6240 GIVAUDAN</v>
          </cell>
          <cell r="C2889" t="str">
            <v>R0</v>
          </cell>
        </row>
        <row r="2890">
          <cell r="A2890">
            <v>361507</v>
          </cell>
          <cell r="B2890" t="str">
            <v>PERF GARDENIS 6240 GIVAUDAN</v>
          </cell>
          <cell r="C2890" t="str">
            <v>R0</v>
          </cell>
        </row>
        <row r="2891">
          <cell r="A2891">
            <v>361509</v>
          </cell>
          <cell r="B2891" t="str">
            <v>PERFUME DRAGOCO 0/A10779 KUKI2</v>
          </cell>
          <cell r="C2891" t="str">
            <v>R0</v>
          </cell>
          <cell r="D2891">
            <v>13969</v>
          </cell>
        </row>
        <row r="2892">
          <cell r="A2892">
            <v>361509</v>
          </cell>
          <cell r="B2892" t="str">
            <v>PERFUME DRAGOCO 0/A10779 KUKI2</v>
          </cell>
          <cell r="C2892" t="str">
            <v>R9</v>
          </cell>
        </row>
        <row r="2893">
          <cell r="A2893">
            <v>361509</v>
          </cell>
          <cell r="B2893" t="str">
            <v>PERFUME DRAGOCO 0/A10779 KUKI</v>
          </cell>
          <cell r="C2893" t="str">
            <v>R9</v>
          </cell>
        </row>
        <row r="2894">
          <cell r="A2894">
            <v>361518</v>
          </cell>
          <cell r="B2894" t="str">
            <v>perf 431.918B LULU FIRM</v>
          </cell>
          <cell r="C2894" t="str">
            <v>R0</v>
          </cell>
          <cell r="D2894">
            <v>20300</v>
          </cell>
        </row>
        <row r="2895">
          <cell r="A2895">
            <v>361524</v>
          </cell>
          <cell r="B2895" t="str">
            <v>PERFUME WHITE WATER 88</v>
          </cell>
          <cell r="C2895" t="str">
            <v>R0</v>
          </cell>
          <cell r="D2895">
            <v>24655</v>
          </cell>
        </row>
        <row r="2896">
          <cell r="A2896">
            <v>361524</v>
          </cell>
          <cell r="B2896" t="str">
            <v>PERFUME WHITE WATER 88</v>
          </cell>
          <cell r="C2896" t="str">
            <v>R0</v>
          </cell>
        </row>
        <row r="2897">
          <cell r="A2897">
            <v>361524</v>
          </cell>
          <cell r="B2897" t="str">
            <v>PERFUME WHITE WATER 88</v>
          </cell>
          <cell r="C2897" t="str">
            <v>R0</v>
          </cell>
        </row>
        <row r="2898">
          <cell r="A2898">
            <v>361525</v>
          </cell>
          <cell r="B2898" t="str">
            <v>PERF Light Vanilla 438221 Firm</v>
          </cell>
          <cell r="C2898" t="str">
            <v>R0</v>
          </cell>
          <cell r="D2898">
            <v>20300</v>
          </cell>
        </row>
        <row r="2899">
          <cell r="A2899">
            <v>361525</v>
          </cell>
          <cell r="B2899" t="str">
            <v>PERF Light Vanilla 438221 Firm</v>
          </cell>
          <cell r="C2899" t="str">
            <v>R0</v>
          </cell>
        </row>
        <row r="2900">
          <cell r="A2900">
            <v>361525</v>
          </cell>
          <cell r="B2900" t="str">
            <v>PERF Light Vanilla 438221 Firm</v>
          </cell>
          <cell r="C2900" t="str">
            <v>R0</v>
          </cell>
        </row>
        <row r="2901">
          <cell r="A2901">
            <v>361525</v>
          </cell>
          <cell r="B2901" t="str">
            <v>PERF Light Vanilla 438221 Firm</v>
          </cell>
          <cell r="C2901" t="str">
            <v>R0</v>
          </cell>
        </row>
        <row r="2902">
          <cell r="A2902">
            <v>361526</v>
          </cell>
          <cell r="B2902" t="str">
            <v>PERFUME ZESTOFRESH 133285 D</v>
          </cell>
          <cell r="C2902" t="str">
            <v>R0</v>
          </cell>
          <cell r="D2902">
            <v>20300</v>
          </cell>
        </row>
        <row r="2903">
          <cell r="A2903">
            <v>361527</v>
          </cell>
          <cell r="B2903" t="str">
            <v>PERFUME MICROMAN A923747(QUEST</v>
          </cell>
          <cell r="C2903" t="str">
            <v>R0</v>
          </cell>
          <cell r="D2903">
            <v>61502</v>
          </cell>
        </row>
        <row r="2904">
          <cell r="A2904">
            <v>361533</v>
          </cell>
          <cell r="B2904" t="str">
            <v>PERFUME CITRONELLA F539.833</v>
          </cell>
          <cell r="C2904" t="str">
            <v>R0</v>
          </cell>
          <cell r="D2904">
            <v>61502</v>
          </cell>
        </row>
        <row r="2905">
          <cell r="A2905">
            <v>361533</v>
          </cell>
          <cell r="B2905" t="str">
            <v>PERFUME CITRONELLA F539.833</v>
          </cell>
          <cell r="C2905" t="str">
            <v>R0</v>
          </cell>
        </row>
        <row r="2906">
          <cell r="A2906">
            <v>361533</v>
          </cell>
          <cell r="B2906" t="str">
            <v>PERFUME CITRONELLA F539.833</v>
          </cell>
          <cell r="C2906" t="str">
            <v>R0</v>
          </cell>
        </row>
        <row r="2907">
          <cell r="A2907">
            <v>361533</v>
          </cell>
          <cell r="B2907" t="str">
            <v>PERFUME CITRONELLA F539.833</v>
          </cell>
          <cell r="C2907" t="str">
            <v>R0</v>
          </cell>
        </row>
        <row r="2908">
          <cell r="A2908">
            <v>361534</v>
          </cell>
          <cell r="B2908" t="str">
            <v>PERFUME SHOOFLY 6291</v>
          </cell>
          <cell r="C2908" t="str">
            <v>R0</v>
          </cell>
          <cell r="D2908">
            <v>24655</v>
          </cell>
        </row>
        <row r="2909">
          <cell r="A2909">
            <v>361534</v>
          </cell>
          <cell r="B2909" t="str">
            <v>PERFUME SHOOFLY 6291</v>
          </cell>
          <cell r="C2909" t="str">
            <v>R0</v>
          </cell>
        </row>
        <row r="2910">
          <cell r="A2910">
            <v>361534</v>
          </cell>
          <cell r="B2910" t="str">
            <v>PERFUME SHOOFLY 6291</v>
          </cell>
          <cell r="C2910" t="str">
            <v>R0</v>
          </cell>
        </row>
        <row r="2911">
          <cell r="A2911">
            <v>361546</v>
          </cell>
          <cell r="B2911" t="str">
            <v>PERF A923572 Lemon Plus</v>
          </cell>
          <cell r="C2911" t="str">
            <v>R0</v>
          </cell>
          <cell r="D2911">
            <v>0</v>
          </cell>
        </row>
        <row r="2912">
          <cell r="A2912">
            <v>361561</v>
          </cell>
          <cell r="B2912" t="str">
            <v>PERF CITRUS MINT J419818 QUEST</v>
          </cell>
          <cell r="C2912" t="str">
            <v>R0</v>
          </cell>
          <cell r="D2912">
            <v>61502</v>
          </cell>
        </row>
        <row r="2913">
          <cell r="A2913">
            <v>361562</v>
          </cell>
          <cell r="B2913" t="str">
            <v>PERF SAGE J419821 QUEST</v>
          </cell>
          <cell r="C2913" t="str">
            <v>R0</v>
          </cell>
          <cell r="D2913">
            <v>61502</v>
          </cell>
        </row>
        <row r="2914">
          <cell r="A2914">
            <v>361569</v>
          </cell>
          <cell r="B2914" t="str">
            <v>PERF ROSE GARDEN 6587</v>
          </cell>
          <cell r="C2914" t="str">
            <v>R0</v>
          </cell>
          <cell r="D2914">
            <v>24655</v>
          </cell>
        </row>
        <row r="2915">
          <cell r="A2915">
            <v>361570</v>
          </cell>
          <cell r="B2915" t="str">
            <v>PERF CITRUS GROVE II 4962</v>
          </cell>
          <cell r="C2915" t="str">
            <v>R0</v>
          </cell>
          <cell r="D2915">
            <v>24655</v>
          </cell>
        </row>
        <row r="2916">
          <cell r="A2916">
            <v>361570</v>
          </cell>
          <cell r="B2916" t="str">
            <v>PERF CITRUS GROVE II 4962</v>
          </cell>
          <cell r="C2916" t="str">
            <v>R0</v>
          </cell>
        </row>
        <row r="2917">
          <cell r="A2917">
            <v>361570</v>
          </cell>
          <cell r="B2917" t="str">
            <v>PERF CITRUS GROVE II 4962</v>
          </cell>
          <cell r="C2917" t="str">
            <v>R0</v>
          </cell>
        </row>
        <row r="2918">
          <cell r="A2918">
            <v>361570</v>
          </cell>
          <cell r="B2918" t="str">
            <v>PERF CITRUS GROVE II 4962</v>
          </cell>
          <cell r="C2918" t="str">
            <v>R0</v>
          </cell>
        </row>
        <row r="2919">
          <cell r="A2919">
            <v>361608</v>
          </cell>
          <cell r="B2919" t="str">
            <v>PERFUME POTPOURRI IFF9787-HV</v>
          </cell>
          <cell r="C2919" t="str">
            <v>R0</v>
          </cell>
          <cell r="D2919">
            <v>32941</v>
          </cell>
        </row>
        <row r="2920">
          <cell r="A2920">
            <v>361608</v>
          </cell>
          <cell r="B2920" t="str">
            <v>PERFUME POTPOURRI IFF9787-HV</v>
          </cell>
          <cell r="C2920" t="str">
            <v>R0</v>
          </cell>
        </row>
        <row r="2921">
          <cell r="A2921">
            <v>361608</v>
          </cell>
          <cell r="B2921" t="str">
            <v>PERFUME POTPOURRI IFF9787-HV</v>
          </cell>
          <cell r="C2921" t="str">
            <v>R0</v>
          </cell>
        </row>
        <row r="2922">
          <cell r="A2922">
            <v>361608</v>
          </cell>
          <cell r="B2922" t="str">
            <v>PERFUME POTPOURRI IFF9787-HV</v>
          </cell>
          <cell r="C2922" t="str">
            <v>R0</v>
          </cell>
        </row>
        <row r="2923">
          <cell r="A2923">
            <v>361616</v>
          </cell>
          <cell r="B2923" t="str">
            <v>PERF Phoenix Citrus Blossom</v>
          </cell>
          <cell r="C2923" t="str">
            <v>R0</v>
          </cell>
          <cell r="D2923">
            <v>6915</v>
          </cell>
        </row>
        <row r="2924">
          <cell r="A2924">
            <v>361638</v>
          </cell>
          <cell r="B2924" t="str">
            <v>PERFUME AC-1163</v>
          </cell>
          <cell r="C2924" t="str">
            <v>R0</v>
          </cell>
          <cell r="D2924">
            <v>61502</v>
          </cell>
        </row>
        <row r="2925">
          <cell r="A2925">
            <v>361646</v>
          </cell>
          <cell r="B2925" t="str">
            <v>perf Lulu Mod 431.918E</v>
          </cell>
          <cell r="C2925" t="str">
            <v>R0</v>
          </cell>
          <cell r="D2925">
            <v>20300</v>
          </cell>
        </row>
        <row r="2926">
          <cell r="A2926">
            <v>361646</v>
          </cell>
          <cell r="B2926" t="str">
            <v>perf Lulu Mod 431.918E</v>
          </cell>
          <cell r="C2926" t="str">
            <v>R0</v>
          </cell>
        </row>
        <row r="2927">
          <cell r="A2927">
            <v>361647</v>
          </cell>
          <cell r="B2927" t="str">
            <v>Perf Peach A734990 Quest</v>
          </cell>
          <cell r="C2927" t="str">
            <v>R0</v>
          </cell>
          <cell r="D2927">
            <v>0</v>
          </cell>
        </row>
        <row r="2928">
          <cell r="A2928">
            <v>361648</v>
          </cell>
          <cell r="B2928" t="str">
            <v>PERF LAVENDER 310 IFF</v>
          </cell>
          <cell r="C2928" t="str">
            <v>R0</v>
          </cell>
          <cell r="D2928">
            <v>0</v>
          </cell>
        </row>
        <row r="2929">
          <cell r="A2929">
            <v>361648</v>
          </cell>
          <cell r="B2929" t="str">
            <v>PERF LAVENDER 310 IFF</v>
          </cell>
          <cell r="C2929" t="str">
            <v>R0</v>
          </cell>
        </row>
        <row r="2930">
          <cell r="A2930">
            <v>361648</v>
          </cell>
          <cell r="B2930" t="str">
            <v>PERF LAVENDER 310 IFF</v>
          </cell>
          <cell r="C2930" t="str">
            <v>R0</v>
          </cell>
        </row>
        <row r="2931">
          <cell r="A2931">
            <v>361648</v>
          </cell>
          <cell r="B2931" t="str">
            <v>PERF LAVENDER 310 IFF</v>
          </cell>
          <cell r="C2931" t="str">
            <v>R0</v>
          </cell>
        </row>
        <row r="2932">
          <cell r="A2932">
            <v>361662</v>
          </cell>
          <cell r="B2932" t="str">
            <v>Perfume Rose&amp;Sandalw RJ 2113/1</v>
          </cell>
          <cell r="C2932" t="str">
            <v>R0</v>
          </cell>
          <cell r="D2932">
            <v>6915</v>
          </cell>
        </row>
        <row r="2933">
          <cell r="A2933">
            <v>361663</v>
          </cell>
          <cell r="B2933" t="str">
            <v>Perfume WildLavender RJ 2118/2</v>
          </cell>
          <cell r="C2933" t="str">
            <v>R0</v>
          </cell>
          <cell r="D2933">
            <v>6915</v>
          </cell>
        </row>
        <row r="2934">
          <cell r="A2934">
            <v>361663</v>
          </cell>
          <cell r="B2934" t="str">
            <v>Perfume WildLavender RJ 2118/2</v>
          </cell>
          <cell r="C2934" t="str">
            <v>R0</v>
          </cell>
        </row>
        <row r="2935">
          <cell r="A2935">
            <v>361663</v>
          </cell>
          <cell r="B2935" t="str">
            <v>Perfume WildLavender RJ 2118/2</v>
          </cell>
          <cell r="C2935" t="str">
            <v>R0</v>
          </cell>
        </row>
        <row r="2936">
          <cell r="A2936">
            <v>361663</v>
          </cell>
          <cell r="B2936" t="str">
            <v>Perfume WildLavender RJ 2118/2</v>
          </cell>
          <cell r="C2936" t="str">
            <v>R0</v>
          </cell>
        </row>
        <row r="2937">
          <cell r="A2937">
            <v>361664</v>
          </cell>
          <cell r="B2937" t="str">
            <v>Perfume OrangeBloss &amp; Rosewood</v>
          </cell>
          <cell r="C2937" t="str">
            <v>R0</v>
          </cell>
          <cell r="D2937">
            <v>20300</v>
          </cell>
        </row>
        <row r="2938">
          <cell r="A2938">
            <v>361664</v>
          </cell>
          <cell r="B2938" t="str">
            <v>136443E OrangeBloss &amp; Rosewood</v>
          </cell>
          <cell r="C2938" t="str">
            <v>R0</v>
          </cell>
        </row>
        <row r="2939">
          <cell r="A2939">
            <v>361664</v>
          </cell>
          <cell r="B2939" t="str">
            <v>136443E OrangeBloss &amp; Rosewoo</v>
          </cell>
          <cell r="C2939" t="str">
            <v>R0</v>
          </cell>
        </row>
        <row r="2940">
          <cell r="A2940">
            <v>361674</v>
          </cell>
          <cell r="B2940" t="str">
            <v>PERF Phoenix Vanilla Q-17011</v>
          </cell>
          <cell r="C2940" t="str">
            <v>R0</v>
          </cell>
          <cell r="D2940">
            <v>61502</v>
          </cell>
        </row>
        <row r="2941">
          <cell r="A2941">
            <v>361677</v>
          </cell>
          <cell r="B2941" t="str">
            <v>PERFUME COOLBLUE T30163A</v>
          </cell>
          <cell r="C2941" t="str">
            <v>R0</v>
          </cell>
          <cell r="D2941">
            <v>27050</v>
          </cell>
        </row>
        <row r="2942">
          <cell r="A2942">
            <v>361678</v>
          </cell>
          <cell r="B2942" t="str">
            <v>PERFUME GREENWORLD T20100L</v>
          </cell>
          <cell r="C2942" t="str">
            <v>R0</v>
          </cell>
          <cell r="D2942">
            <v>27050</v>
          </cell>
        </row>
        <row r="2943">
          <cell r="A2943">
            <v>361705</v>
          </cell>
          <cell r="B2943" t="str">
            <v>PERF AROMA AERO ROSE TF 13814</v>
          </cell>
          <cell r="C2943" t="str">
            <v>R0</v>
          </cell>
          <cell r="D2943">
            <v>32941</v>
          </cell>
        </row>
        <row r="2944">
          <cell r="A2944">
            <v>361705</v>
          </cell>
          <cell r="B2944" t="str">
            <v>PERF AROMA AERO ROSE TF 13814</v>
          </cell>
          <cell r="C2944" t="str">
            <v>R0</v>
          </cell>
        </row>
        <row r="2945">
          <cell r="A2945">
            <v>361705</v>
          </cell>
          <cell r="B2945" t="str">
            <v>PERF AROMA AERO ROSE TF 13814</v>
          </cell>
          <cell r="C2945" t="str">
            <v>R0</v>
          </cell>
        </row>
        <row r="2946">
          <cell r="A2946">
            <v>361705</v>
          </cell>
          <cell r="B2946" t="str">
            <v>PERF AROMA AERO ROSE TF 13814</v>
          </cell>
          <cell r="C2946" t="str">
            <v>R0</v>
          </cell>
        </row>
        <row r="2947">
          <cell r="A2947">
            <v>361706</v>
          </cell>
          <cell r="B2947" t="str">
            <v>PERF AROMA AERO CITRUS AG5509</v>
          </cell>
          <cell r="C2947" t="str">
            <v>R0</v>
          </cell>
          <cell r="D2947">
            <v>0</v>
          </cell>
        </row>
        <row r="2948">
          <cell r="A2948">
            <v>361707</v>
          </cell>
          <cell r="B2948" t="str">
            <v>PERF AROMA AERO LAVENDR AG6613</v>
          </cell>
          <cell r="C2948" t="str">
            <v>R0</v>
          </cell>
          <cell r="D2948">
            <v>0</v>
          </cell>
        </row>
        <row r="2949">
          <cell r="A2949">
            <v>361722</v>
          </cell>
          <cell r="B2949" t="str">
            <v>PERF ORANGE FLOWER 6879</v>
          </cell>
          <cell r="C2949" t="str">
            <v>R0</v>
          </cell>
          <cell r="D2949">
            <v>24655</v>
          </cell>
        </row>
        <row r="2950">
          <cell r="A2950">
            <v>361722</v>
          </cell>
          <cell r="B2950" t="str">
            <v>PERF ORANGE FLOWER 6879</v>
          </cell>
          <cell r="C2950" t="str">
            <v>R0</v>
          </cell>
        </row>
        <row r="2951">
          <cell r="A2951">
            <v>361722</v>
          </cell>
          <cell r="B2951" t="str">
            <v>PERF ORANGE FLOWER 6879</v>
          </cell>
          <cell r="C2951" t="str">
            <v>R0</v>
          </cell>
        </row>
        <row r="2952">
          <cell r="A2952">
            <v>361749</v>
          </cell>
          <cell r="B2952" t="str">
            <v>PERF FREESIA MELODY RK1989</v>
          </cell>
          <cell r="C2952" t="str">
            <v>R0</v>
          </cell>
          <cell r="D2952">
            <v>6915</v>
          </cell>
        </row>
        <row r="2953">
          <cell r="A2953">
            <v>361749</v>
          </cell>
          <cell r="B2953" t="str">
            <v>PERF FREESIA MELODY RK1989</v>
          </cell>
          <cell r="C2953" t="str">
            <v>R0</v>
          </cell>
        </row>
        <row r="2954">
          <cell r="A2954">
            <v>361749</v>
          </cell>
          <cell r="B2954" t="str">
            <v>PERF FREESIA MELODY RK1989</v>
          </cell>
          <cell r="C2954" t="str">
            <v>R0</v>
          </cell>
        </row>
        <row r="2955">
          <cell r="A2955">
            <v>361749</v>
          </cell>
          <cell r="B2955" t="str">
            <v>PERF FREESIA MELODY RK1989</v>
          </cell>
          <cell r="C2955" t="str">
            <v>R0</v>
          </cell>
        </row>
        <row r="2956">
          <cell r="A2956">
            <v>361750</v>
          </cell>
          <cell r="B2956" t="str">
            <v>PERF COOL JASMINE 439324H</v>
          </cell>
          <cell r="C2956" t="str">
            <v>R0</v>
          </cell>
          <cell r="D2956">
            <v>20300</v>
          </cell>
        </row>
        <row r="2957">
          <cell r="A2957">
            <v>361750</v>
          </cell>
          <cell r="B2957" t="str">
            <v>PERF COOL JASMINE 439324H</v>
          </cell>
          <cell r="C2957" t="str">
            <v>R0</v>
          </cell>
        </row>
        <row r="2958">
          <cell r="A2958">
            <v>361750</v>
          </cell>
          <cell r="B2958" t="str">
            <v>PERF COOL JASMINE 439324H</v>
          </cell>
          <cell r="C2958" t="str">
            <v>R0</v>
          </cell>
        </row>
        <row r="2959">
          <cell r="A2959">
            <v>361751</v>
          </cell>
          <cell r="B2959" t="str">
            <v>PERF LAVENDER KAK13737 FOR GEL</v>
          </cell>
          <cell r="C2959" t="str">
            <v>R0</v>
          </cell>
          <cell r="D2959">
            <v>32941</v>
          </cell>
        </row>
        <row r="2960">
          <cell r="A2960">
            <v>361751</v>
          </cell>
          <cell r="B2960" t="str">
            <v>PERF LAVENDER KAK13737 FOR GEL</v>
          </cell>
          <cell r="C2960" t="str">
            <v>R9</v>
          </cell>
        </row>
        <row r="2961">
          <cell r="A2961">
            <v>361751</v>
          </cell>
          <cell r="B2961" t="str">
            <v>PERF LAVENDER KAK13737 FOR GE</v>
          </cell>
          <cell r="C2961" t="str">
            <v>R9</v>
          </cell>
        </row>
        <row r="2962">
          <cell r="A2962">
            <v>361782</v>
          </cell>
          <cell r="B2962" t="str">
            <v>PERF LEMON TREE SJ 150630</v>
          </cell>
          <cell r="C2962" t="str">
            <v>R0</v>
          </cell>
          <cell r="D2962">
            <v>20300</v>
          </cell>
        </row>
        <row r="2963">
          <cell r="A2963">
            <v>361782</v>
          </cell>
          <cell r="B2963" t="str">
            <v>PERF LEMON TREE SJ 150630</v>
          </cell>
          <cell r="C2963" t="str">
            <v>R0</v>
          </cell>
        </row>
        <row r="2964">
          <cell r="A2964">
            <v>361782</v>
          </cell>
          <cell r="B2964" t="str">
            <v>PERF LEMON TREE SJ 150630</v>
          </cell>
          <cell r="C2964" t="str">
            <v>R0</v>
          </cell>
        </row>
        <row r="2965">
          <cell r="A2965">
            <v>361782</v>
          </cell>
          <cell r="B2965" t="str">
            <v>PERF LEMON TREE SJ 150630</v>
          </cell>
          <cell r="C2965" t="str">
            <v>R0</v>
          </cell>
        </row>
        <row r="2966">
          <cell r="A2966">
            <v>361785</v>
          </cell>
          <cell r="B2966" t="str">
            <v>PERF WILD LAVENDER RL1082 SnV</v>
          </cell>
          <cell r="C2966" t="str">
            <v>R0</v>
          </cell>
          <cell r="D2966">
            <v>6915</v>
          </cell>
        </row>
        <row r="2967">
          <cell r="A2967">
            <v>361785</v>
          </cell>
          <cell r="B2967" t="str">
            <v>PERF WILD LAVENDER RL1082 SnV</v>
          </cell>
          <cell r="C2967" t="str">
            <v>R0</v>
          </cell>
        </row>
        <row r="2968">
          <cell r="A2968">
            <v>361785</v>
          </cell>
          <cell r="B2968" t="str">
            <v>PERF WILD LAVENDER RL1082 SnV</v>
          </cell>
          <cell r="C2968" t="str">
            <v>R0</v>
          </cell>
        </row>
        <row r="2969">
          <cell r="A2969">
            <v>361785</v>
          </cell>
          <cell r="B2969" t="str">
            <v>PERF WILD LAVENDER RL1082 SnV</v>
          </cell>
          <cell r="C2969" t="str">
            <v>R0</v>
          </cell>
        </row>
        <row r="2970">
          <cell r="A2970">
            <v>361786</v>
          </cell>
          <cell r="B2970" t="str">
            <v>PERF WILD LAVENDER RL1146 GEL</v>
          </cell>
          <cell r="C2970" t="str">
            <v>R0</v>
          </cell>
          <cell r="D2970">
            <v>6915</v>
          </cell>
        </row>
        <row r="2971">
          <cell r="A2971">
            <v>361786</v>
          </cell>
          <cell r="B2971" t="str">
            <v>PERF WILD LAVENDER RL1146 GEL</v>
          </cell>
          <cell r="C2971" t="str">
            <v>R0</v>
          </cell>
        </row>
        <row r="2972">
          <cell r="A2972">
            <v>361786</v>
          </cell>
          <cell r="B2972" t="str">
            <v>PERF WILD LAVENDER RL1146 GEL</v>
          </cell>
          <cell r="C2972" t="str">
            <v>R0</v>
          </cell>
        </row>
        <row r="2973">
          <cell r="A2973">
            <v>361796</v>
          </cell>
          <cell r="B2973" t="str">
            <v>PERFUME RK 1166/1 TAK C/GARD</v>
          </cell>
          <cell r="C2973" t="str">
            <v>R0</v>
          </cell>
        </row>
        <row r="2974">
          <cell r="A2974">
            <v>361796</v>
          </cell>
          <cell r="B2974" t="str">
            <v>PERFUME RK 1166/1 TAK C/GARD</v>
          </cell>
          <cell r="C2974" t="str">
            <v>R0</v>
          </cell>
        </row>
        <row r="2975">
          <cell r="A2975">
            <v>361796</v>
          </cell>
          <cell r="B2975" t="str">
            <v>PERFUME RK 1166/1 TAK C/GARD</v>
          </cell>
          <cell r="C2975" t="str">
            <v>R0</v>
          </cell>
        </row>
        <row r="2976">
          <cell r="A2976">
            <v>361805</v>
          </cell>
          <cell r="B2976" t="str">
            <v>PERF AROMA CERAM LAVEND AG6998</v>
          </cell>
          <cell r="C2976" t="str">
            <v>R0</v>
          </cell>
          <cell r="D2976">
            <v>73205</v>
          </cell>
        </row>
        <row r="2977">
          <cell r="A2977">
            <v>361806</v>
          </cell>
          <cell r="B2977" t="str">
            <v>PERF AROMA CERAM CITRUS AG7001</v>
          </cell>
          <cell r="C2977" t="str">
            <v>R0</v>
          </cell>
          <cell r="D2977">
            <v>73205</v>
          </cell>
        </row>
        <row r="2978">
          <cell r="A2978">
            <v>361812</v>
          </cell>
          <cell r="B2978" t="str">
            <v>PERF CITRUS 2601-HBA</v>
          </cell>
          <cell r="C2978" t="str">
            <v>R0</v>
          </cell>
          <cell r="D2978">
            <v>32941</v>
          </cell>
        </row>
        <row r="2979">
          <cell r="A2979">
            <v>361812</v>
          </cell>
          <cell r="B2979" t="str">
            <v>PERF CITRUS 2601-HBA</v>
          </cell>
          <cell r="C2979" t="str">
            <v>R0</v>
          </cell>
        </row>
        <row r="2980">
          <cell r="A2980">
            <v>361812</v>
          </cell>
          <cell r="B2980" t="str">
            <v>PERF CITRUS 2601-HBA</v>
          </cell>
          <cell r="C2980" t="str">
            <v>R0</v>
          </cell>
        </row>
        <row r="2981">
          <cell r="A2981">
            <v>361812</v>
          </cell>
          <cell r="B2981" t="str">
            <v>PERF CITRUS 2601-HBA</v>
          </cell>
          <cell r="C2981" t="str">
            <v>R0</v>
          </cell>
        </row>
        <row r="2982">
          <cell r="A2982">
            <v>361825</v>
          </cell>
          <cell r="B2982" t="str">
            <v>PERF Piece Calm Lavend 443224E</v>
          </cell>
          <cell r="C2982" t="str">
            <v>R0</v>
          </cell>
          <cell r="D2982">
            <v>0</v>
          </cell>
        </row>
        <row r="2983">
          <cell r="A2983">
            <v>361826</v>
          </cell>
          <cell r="B2983" t="str">
            <v>PERF Piece Refr Citrus 150355B</v>
          </cell>
          <cell r="C2983" t="str">
            <v>R0</v>
          </cell>
          <cell r="D2983">
            <v>0</v>
          </cell>
        </row>
        <row r="2984">
          <cell r="A2984">
            <v>361827</v>
          </cell>
          <cell r="B2984" t="str">
            <v>PERF PEACH BLOSS SJ 137582B</v>
          </cell>
          <cell r="C2984" t="str">
            <v>R0</v>
          </cell>
          <cell r="D2984">
            <v>20300</v>
          </cell>
        </row>
        <row r="2985">
          <cell r="A2985">
            <v>361827</v>
          </cell>
          <cell r="B2985" t="str">
            <v>PERF PEACH BLOSS SJ 137582B</v>
          </cell>
          <cell r="C2985" t="str">
            <v>R0</v>
          </cell>
        </row>
        <row r="2986">
          <cell r="A2986">
            <v>361827</v>
          </cell>
          <cell r="B2986" t="str">
            <v>PERF PEACH BLOSS SJ 137582B</v>
          </cell>
          <cell r="C2986" t="str">
            <v>R0</v>
          </cell>
        </row>
        <row r="2987">
          <cell r="A2987">
            <v>361827</v>
          </cell>
          <cell r="B2987" t="str">
            <v>PERF PEACH BLOSS SJ 137582B</v>
          </cell>
          <cell r="C2987" t="str">
            <v>R0</v>
          </cell>
        </row>
        <row r="2988">
          <cell r="A2988">
            <v>361847</v>
          </cell>
          <cell r="B2988" t="str">
            <v>PERF AROMA CERAM ROSE MOD5</v>
          </cell>
          <cell r="C2988" t="str">
            <v>R0</v>
          </cell>
          <cell r="D2988">
            <v>0</v>
          </cell>
        </row>
        <row r="2989">
          <cell r="A2989">
            <v>361860</v>
          </cell>
          <cell r="B2989" t="str">
            <v>PERF Piece RelaxJasmine RK2886</v>
          </cell>
          <cell r="C2989" t="str">
            <v>R0</v>
          </cell>
          <cell r="D2989">
            <v>0</v>
          </cell>
        </row>
        <row r="2990">
          <cell r="A2990">
            <v>361892</v>
          </cell>
          <cell r="B2990" t="str">
            <v>PERF SJ439334 Coral Green</v>
          </cell>
          <cell r="C2990" t="str">
            <v>R0</v>
          </cell>
          <cell r="D2990">
            <v>20300</v>
          </cell>
        </row>
        <row r="2991">
          <cell r="A2991">
            <v>361892</v>
          </cell>
          <cell r="B2991" t="str">
            <v>PERF SJ439334 Coral Green</v>
          </cell>
          <cell r="C2991" t="str">
            <v>R0</v>
          </cell>
        </row>
        <row r="2992">
          <cell r="A2992">
            <v>361892</v>
          </cell>
          <cell r="B2992" t="str">
            <v>PERF SJ439334 Coral Green</v>
          </cell>
          <cell r="C2992" t="str">
            <v>R0</v>
          </cell>
        </row>
        <row r="2993">
          <cell r="A2993">
            <v>361903</v>
          </cell>
          <cell r="B2993" t="str">
            <v>PERF LEMON &amp; TANG SJ 438991 B</v>
          </cell>
          <cell r="C2993" t="str">
            <v>R0</v>
          </cell>
        </row>
        <row r="2994">
          <cell r="A2994">
            <v>361903</v>
          </cell>
          <cell r="B2994" t="str">
            <v>PERF LEMON &amp; TANG SJ 438991 B</v>
          </cell>
          <cell r="C2994" t="str">
            <v>R0</v>
          </cell>
        </row>
        <row r="2995">
          <cell r="A2995">
            <v>361932</v>
          </cell>
          <cell r="B2995" t="str">
            <v>PERF IFF 3572-HBC Ess of Summe</v>
          </cell>
          <cell r="C2995" t="str">
            <v>R0</v>
          </cell>
        </row>
        <row r="2996">
          <cell r="A2996">
            <v>361932</v>
          </cell>
          <cell r="B2996" t="str">
            <v>PERF IFF 3572-HBC Ess of Summe</v>
          </cell>
          <cell r="C2996" t="str">
            <v>R0</v>
          </cell>
        </row>
        <row r="2997">
          <cell r="A2997">
            <v>361932</v>
          </cell>
          <cell r="B2997" t="str">
            <v>PERF IFF 3572-HBC Ess of Summe</v>
          </cell>
          <cell r="C2997" t="str">
            <v>R0</v>
          </cell>
        </row>
        <row r="2998">
          <cell r="A2998">
            <v>361936</v>
          </cell>
          <cell r="B2998" t="str">
            <v>PERFUME SJ 121.278 BLDB</v>
          </cell>
          <cell r="C2998" t="str">
            <v>R0</v>
          </cell>
        </row>
        <row r="2999">
          <cell r="A2999">
            <v>361936</v>
          </cell>
          <cell r="B2999" t="str">
            <v>PERFUME SJ 121.278 BLDB</v>
          </cell>
          <cell r="C2999" t="str">
            <v>R0</v>
          </cell>
        </row>
        <row r="3000">
          <cell r="A3000">
            <v>361936</v>
          </cell>
          <cell r="B3000" t="str">
            <v>PERFUME SJ 121.278 BLDB</v>
          </cell>
          <cell r="C3000" t="str">
            <v>R0</v>
          </cell>
        </row>
        <row r="3001">
          <cell r="A3001">
            <v>362009</v>
          </cell>
          <cell r="B3001" t="str">
            <v>BITREX 2.5% SOLUTION</v>
          </cell>
          <cell r="C3001" t="str">
            <v>R9</v>
          </cell>
          <cell r="D3001">
            <v>0</v>
          </cell>
        </row>
        <row r="3002">
          <cell r="A3002">
            <v>362093</v>
          </cell>
          <cell r="B3002" t="str">
            <v>ACTICIDE 14</v>
          </cell>
          <cell r="C3002" t="str">
            <v>R9</v>
          </cell>
          <cell r="D3002">
            <v>6915</v>
          </cell>
        </row>
        <row r="3003">
          <cell r="A3003">
            <v>362093</v>
          </cell>
          <cell r="B3003" t="str">
            <v>ACTICIDE 14</v>
          </cell>
          <cell r="C3003" t="str">
            <v>R9</v>
          </cell>
        </row>
        <row r="3004">
          <cell r="A3004">
            <v>362093</v>
          </cell>
          <cell r="B3004" t="str">
            <v>ACTICIDE 14</v>
          </cell>
          <cell r="C3004" t="str">
            <v>R9</v>
          </cell>
        </row>
        <row r="3005">
          <cell r="A3005">
            <v>362111</v>
          </cell>
          <cell r="B3005" t="str">
            <v>TEXAPON N25</v>
          </cell>
          <cell r="C3005" t="str">
            <v>R9</v>
          </cell>
          <cell r="D3005">
            <v>1254</v>
          </cell>
        </row>
        <row r="3006">
          <cell r="A3006">
            <v>362158</v>
          </cell>
          <cell r="B3006" t="str">
            <v>POLYETHYLENE GLYCOL 600.</v>
          </cell>
          <cell r="C3006" t="str">
            <v>R7</v>
          </cell>
          <cell r="D3006">
            <v>29855</v>
          </cell>
        </row>
        <row r="3007">
          <cell r="A3007">
            <v>362174</v>
          </cell>
          <cell r="B3007" t="str">
            <v>VANTOC SCJ/ ALGENE SCJ</v>
          </cell>
          <cell r="C3007" t="str">
            <v>RA</v>
          </cell>
          <cell r="D3007">
            <v>31269</v>
          </cell>
        </row>
        <row r="3008">
          <cell r="A3008">
            <v>362176</v>
          </cell>
          <cell r="B3008" t="str">
            <v>ALKADET 15</v>
          </cell>
          <cell r="C3008" t="str">
            <v>R7</v>
          </cell>
          <cell r="D3008">
            <v>31269</v>
          </cell>
        </row>
        <row r="3009">
          <cell r="A3009">
            <v>362176</v>
          </cell>
          <cell r="B3009" t="str">
            <v>ALKADET 15</v>
          </cell>
          <cell r="C3009" t="str">
            <v>R9</v>
          </cell>
        </row>
        <row r="3010">
          <cell r="A3010">
            <v>362176</v>
          </cell>
          <cell r="B3010" t="str">
            <v>ALKADET 15</v>
          </cell>
          <cell r="C3010" t="str">
            <v>R9</v>
          </cell>
        </row>
        <row r="3011">
          <cell r="A3011">
            <v>362186</v>
          </cell>
          <cell r="B3011" t="str">
            <v>TRUMALT MALT POWDER</v>
          </cell>
          <cell r="C3011" t="str">
            <v>R9</v>
          </cell>
          <cell r="D3011">
            <v>0</v>
          </cell>
        </row>
        <row r="3012">
          <cell r="A3012">
            <v>362187</v>
          </cell>
          <cell r="B3012" t="str">
            <v>HONEY POWDER</v>
          </cell>
          <cell r="C3012" t="str">
            <v>R9</v>
          </cell>
          <cell r="D3012">
            <v>0</v>
          </cell>
        </row>
        <row r="3013">
          <cell r="A3013">
            <v>362211</v>
          </cell>
          <cell r="B3013" t="str">
            <v>PLURAFAC LF 221</v>
          </cell>
          <cell r="C3013" t="str">
            <v>R7</v>
          </cell>
          <cell r="D3013">
            <v>4210</v>
          </cell>
        </row>
        <row r="3014">
          <cell r="A3014">
            <v>362273</v>
          </cell>
          <cell r="B3014" t="str">
            <v>Cardboard tablet 2.5 mm</v>
          </cell>
          <cell r="C3014" t="str">
            <v>RA</v>
          </cell>
          <cell r="D3014">
            <v>0</v>
          </cell>
        </row>
        <row r="3015">
          <cell r="A3015">
            <v>362279</v>
          </cell>
          <cell r="B3015" t="str">
            <v>GLACI-GEL 2390 (354088) B&amp;J</v>
          </cell>
          <cell r="C3015" t="str">
            <v>RA</v>
          </cell>
          <cell r="D3015">
            <v>6915</v>
          </cell>
        </row>
        <row r="3016">
          <cell r="A3016">
            <v>362279</v>
          </cell>
          <cell r="B3016" t="str">
            <v>GLACI-GEL 2390 (354088) B&amp;J</v>
          </cell>
          <cell r="C3016" t="str">
            <v>RA</v>
          </cell>
        </row>
        <row r="3017">
          <cell r="A3017">
            <v>362279</v>
          </cell>
          <cell r="B3017" t="str">
            <v>GLACI-GEL 2390 (354088) B&amp;J</v>
          </cell>
          <cell r="C3017" t="str">
            <v>RA</v>
          </cell>
        </row>
        <row r="3018">
          <cell r="A3018">
            <v>362279</v>
          </cell>
          <cell r="B3018" t="str">
            <v>GLACI-GEL 2390 (354088) B&amp;J</v>
          </cell>
          <cell r="C3018" t="str">
            <v>RA</v>
          </cell>
        </row>
        <row r="3019">
          <cell r="A3019">
            <v>362280</v>
          </cell>
          <cell r="B3019" t="str">
            <v>IMIPROTHRIN 50.5 %</v>
          </cell>
          <cell r="C3019" t="str">
            <v>R3</v>
          </cell>
          <cell r="D3019">
            <v>71405</v>
          </cell>
        </row>
        <row r="3020">
          <cell r="A3020">
            <v>362281</v>
          </cell>
          <cell r="B3020" t="str">
            <v>DEHYDAG WAX 0,C16-C18 GRANULES</v>
          </cell>
          <cell r="C3020" t="str">
            <v>R6</v>
          </cell>
          <cell r="D3020">
            <v>28550</v>
          </cell>
        </row>
        <row r="3021">
          <cell r="A3021">
            <v>362281</v>
          </cell>
          <cell r="B3021" t="str">
            <v>DEHYDAG WAX 0,C16-C18 GRANULES</v>
          </cell>
          <cell r="C3021" t="str">
            <v>R6</v>
          </cell>
        </row>
        <row r="3022">
          <cell r="A3022">
            <v>362281</v>
          </cell>
          <cell r="B3022" t="str">
            <v>DEHYDAG WAX 0,C16-C18 GRANULES</v>
          </cell>
          <cell r="C3022" t="str">
            <v>R6</v>
          </cell>
        </row>
        <row r="3023">
          <cell r="A3023">
            <v>362281</v>
          </cell>
          <cell r="B3023" t="str">
            <v>DEHYDAG WAX 0,C16-C18 GRANULES</v>
          </cell>
          <cell r="C3023" t="str">
            <v>R6</v>
          </cell>
        </row>
        <row r="3024">
          <cell r="A3024">
            <v>362316</v>
          </cell>
          <cell r="B3024" t="str">
            <v>SODIUM DEHYDROACETATE 98%</v>
          </cell>
          <cell r="C3024" t="str">
            <v>RA</v>
          </cell>
          <cell r="D3024">
            <v>6915</v>
          </cell>
        </row>
        <row r="3025">
          <cell r="A3025">
            <v>362316</v>
          </cell>
          <cell r="B3025" t="str">
            <v>SODIUM DEHYDROACETATE 98%</v>
          </cell>
          <cell r="C3025" t="str">
            <v>RA</v>
          </cell>
        </row>
        <row r="3026">
          <cell r="A3026">
            <v>362316</v>
          </cell>
          <cell r="B3026" t="str">
            <v>SODIUM DEHYDROACETATE 98%</v>
          </cell>
          <cell r="C3026" t="str">
            <v>RA</v>
          </cell>
        </row>
        <row r="3027">
          <cell r="A3027">
            <v>362316</v>
          </cell>
          <cell r="B3027" t="str">
            <v>SODIUM DEHYDROACETATE 98%</v>
          </cell>
          <cell r="C3027" t="str">
            <v>RA</v>
          </cell>
        </row>
        <row r="3028">
          <cell r="A3028">
            <v>362322</v>
          </cell>
          <cell r="B3028" t="str">
            <v>R.S.HYDROPRENE</v>
          </cell>
          <cell r="C3028" t="str">
            <v>R9</v>
          </cell>
          <cell r="D3028">
            <v>52570</v>
          </cell>
        </row>
        <row r="3029">
          <cell r="A3029">
            <v>362325</v>
          </cell>
          <cell r="B3029" t="str">
            <v>BORESPERSE NA</v>
          </cell>
          <cell r="C3029" t="str">
            <v>RC</v>
          </cell>
          <cell r="D3029">
            <v>0</v>
          </cell>
        </row>
        <row r="3030">
          <cell r="A3030">
            <v>362326</v>
          </cell>
          <cell r="B3030" t="str">
            <v>CETRAMIDE</v>
          </cell>
          <cell r="C3030" t="str">
            <v>RC</v>
          </cell>
          <cell r="D3030">
            <v>0</v>
          </cell>
        </row>
        <row r="3031">
          <cell r="A3031">
            <v>362345</v>
          </cell>
          <cell r="B3031" t="str">
            <v>SODIUM ALUMINATE</v>
          </cell>
          <cell r="C3031" t="str">
            <v>R5</v>
          </cell>
          <cell r="D3031">
            <v>31269</v>
          </cell>
        </row>
        <row r="3032">
          <cell r="A3032">
            <v>362354</v>
          </cell>
          <cell r="B3032" t="str">
            <v>ACTICIDE AS</v>
          </cell>
          <cell r="C3032" t="str">
            <v>RA</v>
          </cell>
          <cell r="D3032">
            <v>6915</v>
          </cell>
        </row>
        <row r="3033">
          <cell r="A3033">
            <v>362354</v>
          </cell>
          <cell r="B3033" t="str">
            <v>ACTICIDE AS</v>
          </cell>
          <cell r="C3033" t="str">
            <v>RA</v>
          </cell>
        </row>
        <row r="3034">
          <cell r="A3034">
            <v>362354</v>
          </cell>
          <cell r="B3034" t="str">
            <v>ACTICIDE AS</v>
          </cell>
          <cell r="C3034" t="str">
            <v>RA</v>
          </cell>
        </row>
        <row r="3035">
          <cell r="A3035">
            <v>362354</v>
          </cell>
          <cell r="B3035" t="str">
            <v>ACTICIDE AS</v>
          </cell>
          <cell r="C3035" t="str">
            <v>RA</v>
          </cell>
        </row>
        <row r="3036">
          <cell r="A3036">
            <v>362404</v>
          </cell>
          <cell r="B3036" t="str">
            <v>HOT-MELT ADHESIVE INST-PAK2000</v>
          </cell>
          <cell r="C3036" t="str">
            <v>PE</v>
          </cell>
          <cell r="D3036">
            <v>0</v>
          </cell>
        </row>
        <row r="3037">
          <cell r="A3037">
            <v>362414</v>
          </cell>
          <cell r="B3037" t="str">
            <v>ANCO ANCOFLOC 74-60</v>
          </cell>
          <cell r="C3037" t="str">
            <v>RA</v>
          </cell>
          <cell r="D3037">
            <v>0</v>
          </cell>
        </row>
        <row r="3038">
          <cell r="A3038">
            <v>362415</v>
          </cell>
          <cell r="B3038" t="str">
            <v>ANCO ANCOFLOC 73-27</v>
          </cell>
          <cell r="C3038" t="str">
            <v>RA</v>
          </cell>
          <cell r="D3038">
            <v>0</v>
          </cell>
        </row>
        <row r="3039">
          <cell r="A3039">
            <v>362416</v>
          </cell>
          <cell r="B3039" t="str">
            <v>ANCO ANCOAG 71-34</v>
          </cell>
          <cell r="C3039" t="str">
            <v>RA</v>
          </cell>
          <cell r="D3039">
            <v>0</v>
          </cell>
        </row>
        <row r="3040">
          <cell r="A3040">
            <v>362417</v>
          </cell>
          <cell r="B3040" t="str">
            <v>SULFURIC ACID 35%</v>
          </cell>
          <cell r="C3040" t="str">
            <v>RA</v>
          </cell>
          <cell r="D3040">
            <v>0</v>
          </cell>
        </row>
        <row r="3041">
          <cell r="A3041">
            <v>362440</v>
          </cell>
          <cell r="B3041" t="str">
            <v>EMPIMIN LSM30/AU</v>
          </cell>
          <cell r="C3041" t="str">
            <v>R7</v>
          </cell>
          <cell r="D3041">
            <v>0</v>
          </cell>
        </row>
        <row r="3042">
          <cell r="A3042">
            <v>362440</v>
          </cell>
          <cell r="B3042" t="str">
            <v>EMPIMIN LSM30/AU</v>
          </cell>
          <cell r="C3042" t="str">
            <v>R7</v>
          </cell>
        </row>
        <row r="3043">
          <cell r="A3043">
            <v>362440</v>
          </cell>
          <cell r="B3043" t="str">
            <v>EMPIMIN LSM30/AU</v>
          </cell>
          <cell r="C3043" t="str">
            <v>R7</v>
          </cell>
        </row>
        <row r="3044">
          <cell r="A3044">
            <v>362527</v>
          </cell>
          <cell r="B3044" t="str">
            <v>PERFUME MICROMAN A923747(QUEST</v>
          </cell>
          <cell r="C3044" t="str">
            <v>R9</v>
          </cell>
          <cell r="D3044">
            <v>0</v>
          </cell>
        </row>
        <row r="3045">
          <cell r="A3045">
            <v>369998</v>
          </cell>
          <cell r="B3045" t="str">
            <v>PERFUME F532-537 MACON II</v>
          </cell>
          <cell r="C3045" t="str">
            <v>R9</v>
          </cell>
          <cell r="D3045">
            <v>0</v>
          </cell>
        </row>
        <row r="3046">
          <cell r="A3046">
            <v>369999</v>
          </cell>
          <cell r="B3046" t="str">
            <v>PERFUME F531 225</v>
          </cell>
          <cell r="C3046" t="str">
            <v>R9</v>
          </cell>
          <cell r="D3046">
            <v>0</v>
          </cell>
        </row>
        <row r="3047">
          <cell r="A3047">
            <v>380001</v>
          </cell>
          <cell r="B3047" t="str">
            <v>FORWARD               4x1.89LT</v>
          </cell>
          <cell r="C3047" t="str">
            <v>R9</v>
          </cell>
          <cell r="D3047">
            <v>0</v>
          </cell>
        </row>
        <row r="3048">
          <cell r="A3048">
            <v>380002</v>
          </cell>
          <cell r="B3048" t="str">
            <v>TRIAD                 4x1.89LT</v>
          </cell>
          <cell r="C3048" t="str">
            <v>R9</v>
          </cell>
          <cell r="D3048">
            <v>0</v>
          </cell>
        </row>
        <row r="3049">
          <cell r="A3049">
            <v>380003</v>
          </cell>
          <cell r="B3049" t="str">
            <v>GOOD SENSE            4x1.89LT</v>
          </cell>
          <cell r="C3049" t="str">
            <v>RC</v>
          </cell>
          <cell r="D3049">
            <v>0</v>
          </cell>
        </row>
        <row r="3050">
          <cell r="A3050">
            <v>380004</v>
          </cell>
          <cell r="B3050" t="str">
            <v>STRIDE                4x1.89LT</v>
          </cell>
          <cell r="C3050" t="str">
            <v>R9</v>
          </cell>
          <cell r="D3050">
            <v>0</v>
          </cell>
        </row>
        <row r="3051">
          <cell r="A3051">
            <v>380005</v>
          </cell>
          <cell r="B3051" t="str">
            <v>REVEAL                4x1.89LT</v>
          </cell>
          <cell r="C3051" t="str">
            <v>R9</v>
          </cell>
          <cell r="D3051">
            <v>0</v>
          </cell>
        </row>
        <row r="3052">
          <cell r="A3052">
            <v>380006</v>
          </cell>
          <cell r="B3052" t="str">
            <v>GLANCE                4x1.89LT</v>
          </cell>
          <cell r="C3052" t="str">
            <v>R9</v>
          </cell>
          <cell r="D3052">
            <v>38031</v>
          </cell>
        </row>
        <row r="3053">
          <cell r="A3053">
            <v>380007</v>
          </cell>
          <cell r="B3053" t="str">
            <v>CREW                  4x1.89LT</v>
          </cell>
          <cell r="C3053" t="str">
            <v>R9</v>
          </cell>
          <cell r="D3053">
            <v>0</v>
          </cell>
        </row>
        <row r="3054">
          <cell r="A3054">
            <v>399001</v>
          </cell>
          <cell r="B3054" t="str">
            <v>PERFUME 1168-HW</v>
          </cell>
          <cell r="C3054" t="str">
            <v>R0</v>
          </cell>
          <cell r="D3054">
            <v>32941</v>
          </cell>
        </row>
        <row r="3055">
          <cell r="A3055">
            <v>399002</v>
          </cell>
          <cell r="B3055" t="str">
            <v>PERFUME PA 72663</v>
          </cell>
          <cell r="C3055" t="str">
            <v>R9</v>
          </cell>
          <cell r="D3055">
            <v>24655</v>
          </cell>
        </row>
        <row r="3056">
          <cell r="A3056">
            <v>399003</v>
          </cell>
          <cell r="B3056" t="str">
            <v>PERFUME Z4031</v>
          </cell>
          <cell r="C3056" t="str">
            <v>R9</v>
          </cell>
          <cell r="D3056">
            <v>24655</v>
          </cell>
        </row>
        <row r="3057">
          <cell r="A3057">
            <v>399004</v>
          </cell>
          <cell r="B3057" t="str">
            <v>DYE NEOLAN BLUE E-V 250%</v>
          </cell>
          <cell r="C3057" t="str">
            <v>R9</v>
          </cell>
          <cell r="D3057">
            <v>8548</v>
          </cell>
        </row>
        <row r="3058">
          <cell r="A3058">
            <v>399005</v>
          </cell>
          <cell r="B3058" t="str">
            <v>PERFUME SHOOFLY 6291</v>
          </cell>
          <cell r="C3058" t="str">
            <v>R0</v>
          </cell>
          <cell r="D3058">
            <v>24655</v>
          </cell>
        </row>
        <row r="3059">
          <cell r="A3059">
            <v>399006</v>
          </cell>
          <cell r="B3059" t="str">
            <v>PERFUME CITRONELLA F539.833</v>
          </cell>
          <cell r="C3059" t="str">
            <v>RA</v>
          </cell>
          <cell r="D3059">
            <v>61502</v>
          </cell>
        </row>
        <row r="3060">
          <cell r="A3060">
            <v>399008</v>
          </cell>
          <cell r="B3060" t="str">
            <v>PERFUME IFF 9787-HV</v>
          </cell>
          <cell r="C3060" t="str">
            <v>R9</v>
          </cell>
          <cell r="D3060">
            <v>32941</v>
          </cell>
        </row>
        <row r="3061">
          <cell r="A3061">
            <v>399010</v>
          </cell>
          <cell r="B3061" t="str">
            <v>PERFUME 4931</v>
          </cell>
          <cell r="C3061" t="str">
            <v>R9</v>
          </cell>
          <cell r="D3061">
            <v>24655</v>
          </cell>
        </row>
        <row r="3062">
          <cell r="A3062">
            <v>399011</v>
          </cell>
          <cell r="B3062" t="str">
            <v>PERFUME DONALD 4993</v>
          </cell>
          <cell r="C3062" t="str">
            <v>R9</v>
          </cell>
          <cell r="D3062">
            <v>24655</v>
          </cell>
        </row>
        <row r="3063">
          <cell r="A3063">
            <v>399111</v>
          </cell>
          <cell r="B3063" t="str">
            <v>ALKADET 15</v>
          </cell>
          <cell r="C3063" t="str">
            <v>R7</v>
          </cell>
          <cell r="D3063">
            <v>31269</v>
          </cell>
        </row>
        <row r="3064">
          <cell r="A3064">
            <v>399600</v>
          </cell>
          <cell r="B3064" t="str">
            <v>CRODASONE W LIPOSOMES</v>
          </cell>
          <cell r="C3064" t="str">
            <v>R9</v>
          </cell>
          <cell r="D3064">
            <v>93624</v>
          </cell>
        </row>
        <row r="3065">
          <cell r="A3065">
            <v>399601</v>
          </cell>
          <cell r="B3065" t="str">
            <v>CROPEPTIDE W LIPOSOMES</v>
          </cell>
          <cell r="C3065" t="str">
            <v>R9</v>
          </cell>
          <cell r="D3065">
            <v>93624</v>
          </cell>
        </row>
        <row r="3066">
          <cell r="A3066">
            <v>399800</v>
          </cell>
          <cell r="B3066" t="str">
            <v>GENAPOL CO80</v>
          </cell>
          <cell r="C3066" t="str">
            <v>R9</v>
          </cell>
          <cell r="D3066">
            <v>0</v>
          </cell>
        </row>
        <row r="3067">
          <cell r="A3067">
            <v>399899</v>
          </cell>
          <cell r="B3067" t="str">
            <v>PERF A 923-407</v>
          </cell>
          <cell r="C3067" t="str">
            <v>R9</v>
          </cell>
          <cell r="D3067">
            <v>61502</v>
          </cell>
        </row>
        <row r="3068">
          <cell r="A3068">
            <v>399900</v>
          </cell>
          <cell r="B3068" t="str">
            <v>PERFUME MARUERITE DAISY</v>
          </cell>
          <cell r="C3068" t="str">
            <v>R0</v>
          </cell>
          <cell r="D3068">
            <v>0</v>
          </cell>
        </row>
        <row r="3069">
          <cell r="A3069">
            <v>399901</v>
          </cell>
          <cell r="B3069" t="str">
            <v>PERFUME T60804A MARGUERITE DS</v>
          </cell>
          <cell r="C3069" t="str">
            <v>R9</v>
          </cell>
          <cell r="D3069">
            <v>27050</v>
          </cell>
        </row>
        <row r="3070">
          <cell r="A3070">
            <v>399902</v>
          </cell>
          <cell r="B3070" t="str">
            <v>PERFUME SENSATIONELLE T40063</v>
          </cell>
          <cell r="C3070" t="str">
            <v>R9</v>
          </cell>
          <cell r="D3070">
            <v>27050</v>
          </cell>
        </row>
        <row r="3071">
          <cell r="A3071">
            <v>399903</v>
          </cell>
          <cell r="B3071" t="str">
            <v>PERFUME MINT 240572</v>
          </cell>
          <cell r="C3071" t="str">
            <v>R9</v>
          </cell>
          <cell r="D3071">
            <v>27050</v>
          </cell>
        </row>
        <row r="3072">
          <cell r="A3072">
            <v>399904</v>
          </cell>
          <cell r="B3072" t="str">
            <v>CYFLUTHRIN VL50</v>
          </cell>
          <cell r="C3072" t="str">
            <v>R9</v>
          </cell>
          <cell r="D3072">
            <v>4450</v>
          </cell>
        </row>
        <row r="3073">
          <cell r="A3073">
            <v>399905</v>
          </cell>
          <cell r="B3073" t="str">
            <v>PERFUME MINT 740572</v>
          </cell>
          <cell r="C3073" t="str">
            <v>R9</v>
          </cell>
          <cell r="D3073">
            <v>27050</v>
          </cell>
        </row>
        <row r="3074">
          <cell r="A3074">
            <v>399906</v>
          </cell>
          <cell r="B3074" t="str">
            <v>TOYO KING GEL REDUCER</v>
          </cell>
          <cell r="C3074" t="str">
            <v>R9</v>
          </cell>
          <cell r="D3074">
            <v>0</v>
          </cell>
        </row>
        <row r="3075">
          <cell r="A3075">
            <v>399907</v>
          </cell>
          <cell r="B3075" t="str">
            <v>GLYCEROL MONOSTEARATE</v>
          </cell>
          <cell r="C3075" t="str">
            <v>R9</v>
          </cell>
          <cell r="D3075">
            <v>0</v>
          </cell>
        </row>
        <row r="3076">
          <cell r="A3076">
            <v>399980</v>
          </cell>
          <cell r="B3076" t="str">
            <v>SULFURIC ACID 35%</v>
          </cell>
          <cell r="C3076" t="str">
            <v>R9</v>
          </cell>
          <cell r="D3076">
            <v>0</v>
          </cell>
        </row>
        <row r="3077">
          <cell r="A3077">
            <v>399981</v>
          </cell>
          <cell r="B3077" t="str">
            <v>ALUMINIUM SULPHATE 45%</v>
          </cell>
          <cell r="C3077" t="str">
            <v>R9</v>
          </cell>
          <cell r="D3077">
            <v>0</v>
          </cell>
        </row>
        <row r="3078">
          <cell r="A3078">
            <v>399982</v>
          </cell>
          <cell r="B3078" t="str">
            <v>HYDRATED LIME</v>
          </cell>
          <cell r="C3078" t="str">
            <v>RA</v>
          </cell>
          <cell r="D3078">
            <v>0</v>
          </cell>
        </row>
        <row r="3079">
          <cell r="A3079">
            <v>399983</v>
          </cell>
          <cell r="B3079" t="str">
            <v>POLYMER ALFLOC 625-K60</v>
          </cell>
          <cell r="C3079" t="str">
            <v>R9</v>
          </cell>
          <cell r="D3079">
            <v>0</v>
          </cell>
        </row>
        <row r="3080">
          <cell r="A3080">
            <v>399984</v>
          </cell>
          <cell r="B3080" t="str">
            <v>ANTIFOAM BEVALOID 581-B</v>
          </cell>
          <cell r="C3080" t="str">
            <v>R9</v>
          </cell>
          <cell r="D3080">
            <v>0</v>
          </cell>
        </row>
        <row r="3081">
          <cell r="A3081">
            <v>399985</v>
          </cell>
          <cell r="B3081" t="str">
            <v>SODIUM HYDROXIDE 98%</v>
          </cell>
          <cell r="C3081" t="str">
            <v>RA</v>
          </cell>
          <cell r="D3081">
            <v>0</v>
          </cell>
        </row>
        <row r="3082">
          <cell r="A3082">
            <v>399986</v>
          </cell>
          <cell r="B3082" t="str">
            <v>SODIUM CHLORINE 12%</v>
          </cell>
          <cell r="C3082" t="str">
            <v>RA</v>
          </cell>
          <cell r="D3082">
            <v>0</v>
          </cell>
        </row>
        <row r="3083">
          <cell r="A3083">
            <v>399987</v>
          </cell>
          <cell r="B3083" t="str">
            <v>HYDROCHLORIC ACID 32%</v>
          </cell>
          <cell r="C3083" t="str">
            <v>RA</v>
          </cell>
          <cell r="D3083">
            <v>0</v>
          </cell>
        </row>
        <row r="3084">
          <cell r="A3084">
            <v>399988</v>
          </cell>
          <cell r="B3084" t="str">
            <v>MEMCLEAN</v>
          </cell>
          <cell r="C3084" t="str">
            <v>R9</v>
          </cell>
          <cell r="D3084">
            <v>0</v>
          </cell>
        </row>
        <row r="3085">
          <cell r="A3085">
            <v>399989</v>
          </cell>
          <cell r="B3085" t="str">
            <v>PROXITAIN</v>
          </cell>
          <cell r="C3085" t="str">
            <v>R9</v>
          </cell>
          <cell r="D3085">
            <v>0</v>
          </cell>
        </row>
        <row r="3086">
          <cell r="A3086">
            <v>400000</v>
          </cell>
          <cell r="B3086" t="str">
            <v>INT SEQUESTRENE 50K3</v>
          </cell>
          <cell r="C3086" t="str">
            <v>WI</v>
          </cell>
          <cell r="D3086">
            <v>0</v>
          </cell>
        </row>
        <row r="3087">
          <cell r="A3087">
            <v>400001</v>
          </cell>
          <cell r="B3087" t="str">
            <v>INT SEQUESTRENE 50K3  (120KG)</v>
          </cell>
          <cell r="C3087" t="str">
            <v>WI</v>
          </cell>
          <cell r="D3087">
            <v>0</v>
          </cell>
        </row>
        <row r="3088">
          <cell r="A3088">
            <v>400002</v>
          </cell>
          <cell r="B3088" t="str">
            <v>INT SEQUESTRENE 50K3  (220KG)</v>
          </cell>
          <cell r="C3088" t="str">
            <v>WI</v>
          </cell>
          <cell r="D3088">
            <v>0</v>
          </cell>
        </row>
        <row r="3089">
          <cell r="A3089">
            <v>400003</v>
          </cell>
          <cell r="B3089" t="str">
            <v>INT SEQUESTRENE 50K3  (220KG)</v>
          </cell>
          <cell r="C3089" t="str">
            <v>WI</v>
          </cell>
          <cell r="D3089">
            <v>0</v>
          </cell>
        </row>
        <row r="3090">
          <cell r="A3090">
            <v>402182</v>
          </cell>
          <cell r="B3090" t="str">
            <v>Glade L/Mist Shell Ivory</v>
          </cell>
          <cell r="C3090" t="str">
            <v>PJ</v>
          </cell>
          <cell r="D3090">
            <v>38031</v>
          </cell>
        </row>
        <row r="3091">
          <cell r="A3091">
            <v>402182</v>
          </cell>
          <cell r="B3091" t="str">
            <v>Glade L/Mist Shell Ivory</v>
          </cell>
          <cell r="C3091" t="str">
            <v>P9</v>
          </cell>
        </row>
        <row r="3092">
          <cell r="A3092">
            <v>405024</v>
          </cell>
          <cell r="B3092" t="str">
            <v>WETTEX ROLL STAND WIDTH BLUE</v>
          </cell>
          <cell r="C3092" t="str">
            <v>R9</v>
          </cell>
          <cell r="D3092">
            <v>73281</v>
          </cell>
        </row>
        <row r="3093">
          <cell r="A3093">
            <v>405025</v>
          </cell>
          <cell r="B3093" t="str">
            <v>WETTEX ROLL GIANT WIDTH BLUE</v>
          </cell>
          <cell r="C3093" t="str">
            <v>R9</v>
          </cell>
          <cell r="D3093">
            <v>73281</v>
          </cell>
        </row>
        <row r="3094">
          <cell r="A3094">
            <v>405050</v>
          </cell>
          <cell r="B3094" t="str">
            <v>WETTEX STD INDUST PIECE BLUE</v>
          </cell>
          <cell r="C3094" t="str">
            <v>R9</v>
          </cell>
          <cell r="D3094">
            <v>73281</v>
          </cell>
        </row>
        <row r="3095">
          <cell r="A3095">
            <v>405055</v>
          </cell>
          <cell r="B3095" t="str">
            <v>WETTEX REJECT SIP BLUE</v>
          </cell>
          <cell r="C3095" t="str">
            <v>R9</v>
          </cell>
          <cell r="D3095">
            <v>73281</v>
          </cell>
        </row>
        <row r="3096">
          <cell r="A3096">
            <v>405060</v>
          </cell>
          <cell r="B3096" t="str">
            <v>WETTEX STD INDUST PIECE YELLOW</v>
          </cell>
          <cell r="C3096" t="str">
            <v>R9</v>
          </cell>
          <cell r="D3096">
            <v>73281</v>
          </cell>
        </row>
        <row r="3097">
          <cell r="A3097">
            <v>405070</v>
          </cell>
          <cell r="B3097" t="str">
            <v>WETTEX STD INDUST PIECE GREEN</v>
          </cell>
          <cell r="C3097" t="str">
            <v>R9</v>
          </cell>
          <cell r="D3097">
            <v>73281</v>
          </cell>
        </row>
        <row r="3098">
          <cell r="A3098">
            <v>405080</v>
          </cell>
          <cell r="B3098" t="str">
            <v>WETTEX GIANT IND PIECE BLUE</v>
          </cell>
          <cell r="C3098" t="str">
            <v>R9</v>
          </cell>
          <cell r="D3098">
            <v>73281</v>
          </cell>
        </row>
        <row r="3099">
          <cell r="A3099">
            <v>405100</v>
          </cell>
          <cell r="B3099" t="str">
            <v>WETTEX GIANT IND PIECE GREEN</v>
          </cell>
          <cell r="C3099" t="str">
            <v>R9</v>
          </cell>
          <cell r="D3099">
            <v>73281</v>
          </cell>
        </row>
        <row r="3100">
          <cell r="A3100">
            <v>405145</v>
          </cell>
          <cell r="B3100" t="str">
            <v>WETTEX STD CONSUMER 4 PER BAG</v>
          </cell>
          <cell r="C3100" t="str">
            <v>R9</v>
          </cell>
          <cell r="D3100">
            <v>73281</v>
          </cell>
        </row>
        <row r="3101">
          <cell r="A3101">
            <v>405810</v>
          </cell>
          <cell r="B3101" t="str">
            <v>PLUG .030 PINK REST PLUG ASSY</v>
          </cell>
          <cell r="C3101" t="str">
            <v>PE</v>
          </cell>
          <cell r="D3101">
            <v>0</v>
          </cell>
        </row>
        <row r="3102">
          <cell r="A3102">
            <v>406357</v>
          </cell>
          <cell r="B3102" t="str">
            <v>Glade L/Mist Shell Green Marbl</v>
          </cell>
          <cell r="C3102" t="str">
            <v>PJ</v>
          </cell>
          <cell r="D3102">
            <v>38031</v>
          </cell>
        </row>
        <row r="3103">
          <cell r="A3103">
            <v>407204</v>
          </cell>
          <cell r="B3103" t="str">
            <v>CLIP ON SWIVEL HOLDER</v>
          </cell>
          <cell r="C3103" t="str">
            <v>RC</v>
          </cell>
          <cell r="D3103">
            <v>38031</v>
          </cell>
        </row>
        <row r="3104">
          <cell r="A3104">
            <v>409010</v>
          </cell>
          <cell r="B3104" t="str">
            <v>GLADEMATIC DISPENSER   4X1UNIT</v>
          </cell>
          <cell r="C3104" t="str">
            <v>IJ</v>
          </cell>
          <cell r="D3104">
            <v>231</v>
          </cell>
        </row>
        <row r="3105">
          <cell r="A3105">
            <v>409011</v>
          </cell>
          <cell r="B3105" t="str">
            <v>GLADEMATIC BONUS PACK</v>
          </cell>
          <cell r="C3105" t="str">
            <v>IJ</v>
          </cell>
          <cell r="D3105">
            <v>231</v>
          </cell>
        </row>
        <row r="3106">
          <cell r="A3106">
            <v>409080</v>
          </cell>
          <cell r="B3106" t="str">
            <v>IC GLADEMATIC MAG&amp;MIM 2X6X13GM</v>
          </cell>
          <cell r="C3106" t="str">
            <v>ZH</v>
          </cell>
          <cell r="D3106">
            <v>12</v>
          </cell>
        </row>
        <row r="3107">
          <cell r="A3107">
            <v>409090</v>
          </cell>
          <cell r="B3107" t="str">
            <v>IC GLADEMATIC VANILLA 2X6X13GM</v>
          </cell>
          <cell r="C3107" t="str">
            <v>ZH</v>
          </cell>
          <cell r="D3107">
            <v>12</v>
          </cell>
        </row>
        <row r="3108">
          <cell r="A3108">
            <v>409100</v>
          </cell>
          <cell r="B3108" t="str">
            <v>IC GLADEMATIC ESS SPR 2X6X13GM</v>
          </cell>
          <cell r="C3108" t="str">
            <v>ZH</v>
          </cell>
          <cell r="D3108">
            <v>12</v>
          </cell>
        </row>
        <row r="3109">
          <cell r="A3109">
            <v>409990</v>
          </cell>
          <cell r="B3109" t="str">
            <v>IC J-FILL 12           2x2.5LT</v>
          </cell>
          <cell r="C3109" t="str">
            <v>ZH</v>
          </cell>
          <cell r="D3109">
            <v>12</v>
          </cell>
        </row>
        <row r="3110">
          <cell r="A3110">
            <v>410030</v>
          </cell>
          <cell r="B3110" t="str">
            <v>IC J-FILL 14           2x2.5LT</v>
          </cell>
          <cell r="C3110" t="str">
            <v>ZH</v>
          </cell>
          <cell r="D3110">
            <v>12</v>
          </cell>
        </row>
        <row r="3111">
          <cell r="A3111">
            <v>410080</v>
          </cell>
          <cell r="B3111" t="str">
            <v>IC J-FILL 12           2x2.5LT</v>
          </cell>
          <cell r="C3111" t="str">
            <v>ZH</v>
          </cell>
          <cell r="D3111">
            <v>12</v>
          </cell>
        </row>
        <row r="3112">
          <cell r="A3112">
            <v>411010</v>
          </cell>
          <cell r="B3112" t="str">
            <v>IC GLADEMATIC CRUSAIR 2X6X13GM</v>
          </cell>
          <cell r="C3112" t="str">
            <v>HR</v>
          </cell>
          <cell r="D3112">
            <v>12</v>
          </cell>
        </row>
        <row r="3113">
          <cell r="A3113">
            <v>411029</v>
          </cell>
          <cell r="B3113" t="str">
            <v>INT 3PK RAID ROACH BM  3X200GM</v>
          </cell>
          <cell r="C3113" t="str">
            <v>WI</v>
          </cell>
          <cell r="D3113">
            <v>0</v>
          </cell>
        </row>
        <row r="3114">
          <cell r="A3114">
            <v>411030</v>
          </cell>
          <cell r="B3114" t="str">
            <v>INT 3PK RAID ROACH BOMB 3X160G</v>
          </cell>
          <cell r="C3114" t="str">
            <v>EG</v>
          </cell>
          <cell r="D3114">
            <v>0</v>
          </cell>
        </row>
        <row r="3115">
          <cell r="A3115">
            <v>411031</v>
          </cell>
          <cell r="B3115" t="str">
            <v>INT 3PK RAID EXTERMIN   3X160G</v>
          </cell>
          <cell r="C3115" t="str">
            <v>EG</v>
          </cell>
          <cell r="D3115">
            <v>0</v>
          </cell>
        </row>
        <row r="3116">
          <cell r="A3116">
            <v>411032</v>
          </cell>
          <cell r="B3116" t="str">
            <v>INT 2PK RAID FLEA BOMB  2X160G</v>
          </cell>
          <cell r="C3116" t="str">
            <v>WI</v>
          </cell>
          <cell r="D3116">
            <v>0</v>
          </cell>
        </row>
        <row r="3117">
          <cell r="A3117">
            <v>411038</v>
          </cell>
          <cell r="B3117" t="str">
            <v>INT 2PK RAID FLEA BM   2X200GM</v>
          </cell>
          <cell r="C3117" t="str">
            <v>WI</v>
          </cell>
          <cell r="D3117">
            <v>0</v>
          </cell>
        </row>
        <row r="3118">
          <cell r="A3118">
            <v>411041</v>
          </cell>
          <cell r="B3118" t="str">
            <v>INT 3PK RAID EXTERMIN  3X125GM</v>
          </cell>
          <cell r="C3118" t="str">
            <v>EG</v>
          </cell>
          <cell r="D3118">
            <v>0</v>
          </cell>
        </row>
        <row r="3119">
          <cell r="A3119">
            <v>411445</v>
          </cell>
          <cell r="B3119" t="str">
            <v>BOTTLE 2.5LT JFILL</v>
          </cell>
          <cell r="C3119" t="str">
            <v>P5</v>
          </cell>
          <cell r="D3119">
            <v>0</v>
          </cell>
        </row>
        <row r="3120">
          <cell r="A3120">
            <v>411446</v>
          </cell>
          <cell r="B3120" t="str">
            <v>CAP WHITE 53MM  JFILL</v>
          </cell>
          <cell r="C3120" t="str">
            <v>P1</v>
          </cell>
          <cell r="D3120">
            <v>0</v>
          </cell>
        </row>
        <row r="3121">
          <cell r="A3121">
            <v>414086</v>
          </cell>
          <cell r="B3121" t="str">
            <v>GLADE L/MIST SHELL LAVENDER</v>
          </cell>
          <cell r="C3121" t="str">
            <v>PJ</v>
          </cell>
          <cell r="D3121">
            <v>38031</v>
          </cell>
        </row>
        <row r="3122">
          <cell r="A3122">
            <v>414572</v>
          </cell>
          <cell r="B3122" t="str">
            <v>GLADE PHOENIX WICK</v>
          </cell>
          <cell r="C3122" t="str">
            <v>PE</v>
          </cell>
          <cell r="D3122">
            <v>28506</v>
          </cell>
        </row>
        <row r="3123">
          <cell r="A3123">
            <v>415003</v>
          </cell>
          <cell r="B3123" t="str">
            <v>HANGSELL UNIT GLADE P/INS LIQ</v>
          </cell>
          <cell r="C3123" t="str">
            <v>PE</v>
          </cell>
        </row>
        <row r="3124">
          <cell r="A3124">
            <v>417133</v>
          </cell>
          <cell r="B3124" t="str">
            <v>INT FINE FURN POLISH    225 GM</v>
          </cell>
          <cell r="C3124" t="str">
            <v>WI</v>
          </cell>
          <cell r="D3124">
            <v>0</v>
          </cell>
        </row>
        <row r="3125">
          <cell r="A3125">
            <v>419818</v>
          </cell>
          <cell r="B3125" t="str">
            <v>PERF CITRUS MINT J419818 QUEST</v>
          </cell>
          <cell r="C3125" t="str">
            <v>R9</v>
          </cell>
          <cell r="D3125">
            <v>0</v>
          </cell>
        </row>
        <row r="3126">
          <cell r="A3126">
            <v>419821</v>
          </cell>
          <cell r="B3126" t="str">
            <v>PERF SAGE J419821 QUEST</v>
          </cell>
          <cell r="C3126" t="str">
            <v>R9</v>
          </cell>
          <cell r="D3126">
            <v>0</v>
          </cell>
        </row>
        <row r="3127">
          <cell r="A3127">
            <v>421925</v>
          </cell>
          <cell r="B3127" t="str">
            <v>2.5CUP SHORTSQUARE CONT BOTTOM</v>
          </cell>
          <cell r="C3127" t="str">
            <v>PE</v>
          </cell>
          <cell r="D3127">
            <v>38031</v>
          </cell>
        </row>
        <row r="3128">
          <cell r="A3128">
            <v>421926</v>
          </cell>
          <cell r="B3128" t="str">
            <v>4CUP TALLSQUARE CONTAINER TUB</v>
          </cell>
          <cell r="C3128" t="str">
            <v>PE</v>
          </cell>
          <cell r="D3128">
            <v>38031</v>
          </cell>
        </row>
        <row r="3129">
          <cell r="A3129">
            <v>421928</v>
          </cell>
          <cell r="B3129" t="str">
            <v>LID FOR2.5&amp;4CUP SQUARE CONTAIN</v>
          </cell>
          <cell r="C3129" t="str">
            <v>PE</v>
          </cell>
          <cell r="D3129">
            <v>38031</v>
          </cell>
        </row>
        <row r="3130">
          <cell r="A3130">
            <v>429480</v>
          </cell>
          <cell r="B3130" t="str">
            <v>UNIT ELECTRIC GLADE AROMA</v>
          </cell>
          <cell r="C3130" t="str">
            <v>PE</v>
          </cell>
          <cell r="D3130">
            <v>28506</v>
          </cell>
        </row>
        <row r="3131">
          <cell r="A3131">
            <v>430869</v>
          </cell>
          <cell r="B3131" t="str">
            <v>GLADE PHOENIX PLASTIC BOTTLE</v>
          </cell>
          <cell r="C3131" t="str">
            <v>PE</v>
          </cell>
          <cell r="D3131">
            <v>28506</v>
          </cell>
        </row>
        <row r="3132">
          <cell r="A3132">
            <v>435595</v>
          </cell>
          <cell r="B3132" t="str">
            <v>INNR CTN PLEDGE G/I START KIT</v>
          </cell>
          <cell r="C3132" t="str">
            <v>PH</v>
          </cell>
        </row>
        <row r="3133">
          <cell r="A3133">
            <v>461508</v>
          </cell>
          <cell r="B3133" t="str">
            <v>MR MUSCLE APC TRIG       750ML</v>
          </cell>
          <cell r="C3133" t="str">
            <v>DH</v>
          </cell>
          <cell r="D3133">
            <v>0</v>
          </cell>
        </row>
        <row r="3134">
          <cell r="A3134">
            <v>461509</v>
          </cell>
          <cell r="B3134" t="str">
            <v>MR MUSCLE APC TRIGGER    750ML</v>
          </cell>
          <cell r="C3134" t="str">
            <v>DH</v>
          </cell>
          <cell r="D3134">
            <v>0</v>
          </cell>
        </row>
        <row r="3135">
          <cell r="A3135">
            <v>461510</v>
          </cell>
          <cell r="B3135" t="str">
            <v>MR MUSCLE APC TRIGGER    750ML</v>
          </cell>
          <cell r="C3135" t="str">
            <v>DH</v>
          </cell>
          <cell r="D3135">
            <v>0</v>
          </cell>
        </row>
        <row r="3136">
          <cell r="A3136">
            <v>461511</v>
          </cell>
          <cell r="B3136" t="str">
            <v>MR MUSCLE APC REFILL     750ML</v>
          </cell>
          <cell r="C3136" t="str">
            <v>DH</v>
          </cell>
          <cell r="D3136">
            <v>0</v>
          </cell>
        </row>
        <row r="3137">
          <cell r="A3137">
            <v>461515</v>
          </cell>
          <cell r="B3137" t="str">
            <v>MR MUSCLE APC REFILL     750ML</v>
          </cell>
          <cell r="C3137" t="str">
            <v>DH</v>
          </cell>
          <cell r="D3137">
            <v>0</v>
          </cell>
        </row>
        <row r="3138">
          <cell r="A3138">
            <v>461517</v>
          </cell>
          <cell r="B3138" t="str">
            <v>MR MUSCLE APC REFILL     750ML</v>
          </cell>
          <cell r="C3138" t="str">
            <v>DH</v>
          </cell>
          <cell r="D3138">
            <v>0</v>
          </cell>
        </row>
        <row r="3139">
          <cell r="A3139">
            <v>461525</v>
          </cell>
          <cell r="B3139" t="str">
            <v>MR MUSCLE APC TRIG       500ML</v>
          </cell>
          <cell r="C3139" t="str">
            <v>DH</v>
          </cell>
          <cell r="D3139">
            <v>0</v>
          </cell>
        </row>
        <row r="3140">
          <cell r="A3140">
            <v>461527</v>
          </cell>
          <cell r="B3140" t="str">
            <v>MR MUSCLE APC REFILL     500ML</v>
          </cell>
          <cell r="C3140" t="str">
            <v>DH</v>
          </cell>
          <cell r="D3140">
            <v>0</v>
          </cell>
        </row>
        <row r="3141">
          <cell r="A3141">
            <v>461529</v>
          </cell>
          <cell r="B3141" t="str">
            <v>MR MUSCLE LIQUID GEL     750ML</v>
          </cell>
          <cell r="C3141" t="str">
            <v>DH</v>
          </cell>
          <cell r="D3141">
            <v>0</v>
          </cell>
        </row>
        <row r="3142">
          <cell r="A3142">
            <v>461621</v>
          </cell>
          <cell r="B3142" t="str">
            <v>MR MUSCLE FLOOR CLEAN    750ML</v>
          </cell>
          <cell r="C3142" t="str">
            <v>DJ</v>
          </cell>
          <cell r="D3142">
            <v>0</v>
          </cell>
        </row>
        <row r="3143">
          <cell r="A3143">
            <v>461622</v>
          </cell>
          <cell r="B3143" t="str">
            <v>MR MUSCLE FLOOR CLEAN    750ML</v>
          </cell>
          <cell r="C3143" t="str">
            <v>DJ</v>
          </cell>
          <cell r="D3143">
            <v>0</v>
          </cell>
        </row>
        <row r="3144">
          <cell r="A3144">
            <v>461623</v>
          </cell>
          <cell r="B3144" t="str">
            <v>MR MUSCLE FLOOR          750ML</v>
          </cell>
          <cell r="C3144" t="str">
            <v>DJ</v>
          </cell>
          <cell r="D3144">
            <v>0</v>
          </cell>
        </row>
        <row r="3145">
          <cell r="A3145">
            <v>461638</v>
          </cell>
          <cell r="B3145" t="str">
            <v>MR MUSCLE TOILET CLN     500ML</v>
          </cell>
          <cell r="C3145" t="str">
            <v>DH</v>
          </cell>
          <cell r="D3145">
            <v>94283</v>
          </cell>
        </row>
        <row r="3146">
          <cell r="A3146">
            <v>461782</v>
          </cell>
          <cell r="B3146" t="str">
            <v>*MR MUSCLE APC  2.5lT   2.5 LT</v>
          </cell>
          <cell r="C3146">
            <v>61</v>
          </cell>
          <cell r="D3146">
            <v>0</v>
          </cell>
        </row>
        <row r="3147">
          <cell r="A3147">
            <v>462017</v>
          </cell>
          <cell r="B3147" t="str">
            <v>MR MUSCLE N-C OVEN       400GM</v>
          </cell>
          <cell r="C3147" t="str">
            <v>DI</v>
          </cell>
          <cell r="D3147">
            <v>0</v>
          </cell>
        </row>
        <row r="3148">
          <cell r="A3148">
            <v>462018</v>
          </cell>
          <cell r="B3148" t="str">
            <v>MR MUSCLE N-C OVEN       300GM</v>
          </cell>
          <cell r="C3148" t="str">
            <v>DI</v>
          </cell>
          <cell r="D3148">
            <v>0</v>
          </cell>
        </row>
        <row r="3149">
          <cell r="A3149">
            <v>462019</v>
          </cell>
          <cell r="B3149" t="str">
            <v>MR MUSCLE N-C OVEN ANZ   300GM</v>
          </cell>
          <cell r="C3149" t="str">
            <v>DI</v>
          </cell>
          <cell r="D3149">
            <v>0</v>
          </cell>
        </row>
        <row r="3150">
          <cell r="A3150">
            <v>462020</v>
          </cell>
          <cell r="B3150" t="str">
            <v>MR MUSCLE OVEN CLEAN     300GM</v>
          </cell>
          <cell r="C3150" t="str">
            <v>DI</v>
          </cell>
          <cell r="D3150">
            <v>0</v>
          </cell>
        </row>
        <row r="3151">
          <cell r="A3151">
            <v>462021</v>
          </cell>
          <cell r="B3151" t="str">
            <v>MR MUSCLE OVEN CLEAN     500GM</v>
          </cell>
          <cell r="C3151" t="str">
            <v>DI</v>
          </cell>
          <cell r="D3151">
            <v>0</v>
          </cell>
        </row>
        <row r="3152">
          <cell r="A3152">
            <v>462116</v>
          </cell>
          <cell r="B3152" t="str">
            <v>MR MUSCLE OVEN CLEANER   300GM</v>
          </cell>
          <cell r="C3152" t="str">
            <v>DI</v>
          </cell>
          <cell r="D3152">
            <v>2885</v>
          </cell>
        </row>
        <row r="3153">
          <cell r="A3153">
            <v>462117</v>
          </cell>
          <cell r="B3153" t="str">
            <v>MR M CAUST O/CLNR AERO NZ300GM</v>
          </cell>
          <cell r="C3153" t="str">
            <v>DI</v>
          </cell>
          <cell r="D3153">
            <v>0</v>
          </cell>
        </row>
        <row r="3154">
          <cell r="A3154">
            <v>462147</v>
          </cell>
          <cell r="B3154" t="str">
            <v>MR MUSCLE OVEN CLEAN     500GM</v>
          </cell>
          <cell r="C3154" t="str">
            <v>DI</v>
          </cell>
          <cell r="D3154">
            <v>0</v>
          </cell>
        </row>
        <row r="3155">
          <cell r="A3155">
            <v>462148</v>
          </cell>
          <cell r="B3155" t="str">
            <v>MR M CAUST O/CLNR AERO NZ500GM</v>
          </cell>
          <cell r="C3155" t="str">
            <v>DI</v>
          </cell>
          <cell r="D3155">
            <v>0</v>
          </cell>
        </row>
        <row r="3156">
          <cell r="A3156">
            <v>471896</v>
          </cell>
          <cell r="B3156" t="str">
            <v>PLIERS CARD CUTTING</v>
          </cell>
          <cell r="C3156" t="str">
            <v>IK</v>
          </cell>
          <cell r="D3156">
            <v>0</v>
          </cell>
        </row>
        <row r="3157">
          <cell r="A3157">
            <v>471900</v>
          </cell>
          <cell r="B3157" t="str">
            <v>CARDS 12 TRACK</v>
          </cell>
          <cell r="C3157" t="str">
            <v>IK</v>
          </cell>
          <cell r="D3157">
            <v>0</v>
          </cell>
        </row>
        <row r="3158">
          <cell r="A3158">
            <v>491001</v>
          </cell>
          <cell r="B3158" t="str">
            <v>INT WINDEX OUTDOOR PRIM ASSBLY</v>
          </cell>
          <cell r="C3158" t="str">
            <v>P5</v>
          </cell>
          <cell r="D3158">
            <v>88575</v>
          </cell>
        </row>
        <row r="3159">
          <cell r="A3159">
            <v>491001</v>
          </cell>
          <cell r="B3159" t="str">
            <v>BOT HDP ASSBLY TRIGGER OUTDOOR</v>
          </cell>
          <cell r="C3159" t="str">
            <v>P5</v>
          </cell>
        </row>
        <row r="3160">
          <cell r="A3160">
            <v>491001</v>
          </cell>
          <cell r="B3160" t="str">
            <v>BOT HDP ASSBLY TRIGGER OUTDOOR</v>
          </cell>
          <cell r="C3160" t="str">
            <v>P5</v>
          </cell>
        </row>
        <row r="3161">
          <cell r="A3161">
            <v>491002</v>
          </cell>
          <cell r="B3161" t="str">
            <v>INT RAID ANT BAIT NZ BOTL 30ML</v>
          </cell>
          <cell r="C3161" t="str">
            <v>P5</v>
          </cell>
          <cell r="D3161">
            <v>0</v>
          </cell>
        </row>
        <row r="3162">
          <cell r="A3162">
            <v>492150</v>
          </cell>
          <cell r="B3162" t="str">
            <v>Int GLD SEC ROSE 168 BLK 2*60G</v>
          </cell>
          <cell r="C3162" t="str">
            <v>WI</v>
          </cell>
          <cell r="D3162">
            <v>0</v>
          </cell>
        </row>
        <row r="3163">
          <cell r="A3163">
            <v>492151</v>
          </cell>
          <cell r="B3163" t="str">
            <v>Int GLD SEC PCH 168 BLK 2*60G</v>
          </cell>
          <cell r="C3163" t="str">
            <v>WI</v>
          </cell>
          <cell r="D3163">
            <v>0</v>
          </cell>
        </row>
        <row r="3164">
          <cell r="A3164">
            <v>492152</v>
          </cell>
          <cell r="B3164" t="str">
            <v>Int GLD SEC C GDN168 BLK 2*60G</v>
          </cell>
          <cell r="C3164" t="str">
            <v>WI</v>
          </cell>
          <cell r="D3164">
            <v>0</v>
          </cell>
        </row>
        <row r="3165">
          <cell r="A3165">
            <v>492153</v>
          </cell>
          <cell r="B3165" t="str">
            <v>Int GLD SEC Car Fresh 168 BLK</v>
          </cell>
          <cell r="C3165" t="str">
            <v>WI</v>
          </cell>
          <cell r="D3165">
            <v>1400</v>
          </cell>
        </row>
        <row r="3166">
          <cell r="A3166">
            <v>492154</v>
          </cell>
          <cell r="B3166" t="str">
            <v>Int GLD SEC Lavender 168 BLK98</v>
          </cell>
          <cell r="C3166" t="str">
            <v>WI</v>
          </cell>
          <cell r="D3166">
            <v>1400</v>
          </cell>
        </row>
        <row r="3167">
          <cell r="A3167">
            <v>492155</v>
          </cell>
          <cell r="B3167" t="str">
            <v>Int GLD SEC CITRUS BLK 168</v>
          </cell>
          <cell r="C3167" t="str">
            <v>WI</v>
          </cell>
          <cell r="D3167">
            <v>0</v>
          </cell>
        </row>
        <row r="3168">
          <cell r="A3168">
            <v>493001</v>
          </cell>
          <cell r="B3168" t="str">
            <v>HOT MELT GLUE (CASE PACKERS)</v>
          </cell>
          <cell r="C3168" t="str">
            <v>P5</v>
          </cell>
          <cell r="D3168">
            <v>0</v>
          </cell>
        </row>
        <row r="3169">
          <cell r="A3169">
            <v>500000</v>
          </cell>
          <cell r="B3169" t="str">
            <v>COVER CHARGE</v>
          </cell>
          <cell r="C3169" t="str">
            <v>H5</v>
          </cell>
          <cell r="D3169">
            <v>0</v>
          </cell>
        </row>
        <row r="3170">
          <cell r="A3170">
            <v>500005</v>
          </cell>
          <cell r="B3170" t="str">
            <v>TRAINING HOUR</v>
          </cell>
          <cell r="C3170" t="str">
            <v>H5</v>
          </cell>
          <cell r="D3170">
            <v>0</v>
          </cell>
        </row>
        <row r="3171">
          <cell r="A3171">
            <v>500010</v>
          </cell>
          <cell r="B3171" t="str">
            <v>PLAIN H/K SPRAY BOTTLE 750ML</v>
          </cell>
          <cell r="C3171" t="str">
            <v>IJ</v>
          </cell>
          <cell r="D3171">
            <v>218</v>
          </cell>
        </row>
        <row r="3172">
          <cell r="A3172">
            <v>500011</v>
          </cell>
          <cell r="B3172" t="str">
            <v>BREAKUP H/K SPRAY BOTTLE 750ML</v>
          </cell>
          <cell r="C3172" t="str">
            <v>IJ</v>
          </cell>
          <cell r="D3172">
            <v>218</v>
          </cell>
        </row>
        <row r="3173">
          <cell r="A3173">
            <v>500012</v>
          </cell>
          <cell r="B3173" t="str">
            <v>J512 H/K SPRAY BOTTLE 750ML</v>
          </cell>
          <cell r="C3173" t="str">
            <v>IJ</v>
          </cell>
          <cell r="D3173">
            <v>218</v>
          </cell>
        </row>
        <row r="3174">
          <cell r="A3174">
            <v>500013</v>
          </cell>
          <cell r="B3174" t="str">
            <v>SPARKLE H/K SPRAY BOTTLE 750ML</v>
          </cell>
          <cell r="C3174" t="str">
            <v>IJ</v>
          </cell>
          <cell r="D3174">
            <v>218</v>
          </cell>
        </row>
        <row r="3175">
          <cell r="A3175">
            <v>500014</v>
          </cell>
          <cell r="B3175" t="str">
            <v>DEGRESAN HK SPRAY BOTTLE 750ML</v>
          </cell>
          <cell r="C3175" t="str">
            <v>IJ</v>
          </cell>
          <cell r="D3175">
            <v>218</v>
          </cell>
        </row>
        <row r="3176">
          <cell r="A3176">
            <v>500015</v>
          </cell>
          <cell r="B3176" t="str">
            <v>FRESHEN UP  SPRAY BOTTLE 750ML</v>
          </cell>
          <cell r="C3176" t="str">
            <v>IJ</v>
          </cell>
          <cell r="D3176">
            <v>218</v>
          </cell>
        </row>
        <row r="3177">
          <cell r="A3177">
            <v>500016</v>
          </cell>
          <cell r="B3177" t="str">
            <v>TASKFORCE  SPRAY BOTTLE 750ML</v>
          </cell>
          <cell r="C3177" t="str">
            <v>IJ</v>
          </cell>
          <cell r="D3177">
            <v>218</v>
          </cell>
        </row>
        <row r="3178">
          <cell r="A3178">
            <v>500017</v>
          </cell>
          <cell r="B3178" t="str">
            <v>WIPEOUT H/K SPRAY BOTTLE 750ML</v>
          </cell>
          <cell r="C3178" t="str">
            <v>IJ</v>
          </cell>
          <cell r="D3178">
            <v>218</v>
          </cell>
        </row>
        <row r="3179">
          <cell r="A3179">
            <v>501018</v>
          </cell>
          <cell r="B3179" t="str">
            <v>MIRAGE                   25 LT</v>
          </cell>
          <cell r="C3179">
            <v>60</v>
          </cell>
          <cell r="D3179">
            <v>0</v>
          </cell>
        </row>
        <row r="3180">
          <cell r="A3180">
            <v>501035</v>
          </cell>
          <cell r="B3180" t="str">
            <v>MIRAGE                  4X5 LT</v>
          </cell>
          <cell r="C3180">
            <v>60</v>
          </cell>
          <cell r="D3180">
            <v>0</v>
          </cell>
        </row>
        <row r="3181">
          <cell r="A3181">
            <v>501040</v>
          </cell>
          <cell r="B3181" t="str">
            <v>MIRRAGLOSS               25 LT</v>
          </cell>
          <cell r="C3181">
            <v>60</v>
          </cell>
          <cell r="D3181">
            <v>0</v>
          </cell>
        </row>
        <row r="3182">
          <cell r="A3182">
            <v>501050</v>
          </cell>
          <cell r="B3182" t="str">
            <v>TURBOGLOSS              4X5 LT</v>
          </cell>
          <cell r="C3182">
            <v>60</v>
          </cell>
          <cell r="D3182">
            <v>0</v>
          </cell>
        </row>
        <row r="3183">
          <cell r="A3183">
            <v>501052</v>
          </cell>
          <cell r="B3183" t="str">
            <v>MARATHON    M.T.O       205 LT</v>
          </cell>
          <cell r="C3183">
            <v>60</v>
          </cell>
          <cell r="D3183">
            <v>0</v>
          </cell>
        </row>
        <row r="3184">
          <cell r="A3184">
            <v>501055</v>
          </cell>
          <cell r="B3184" t="str">
            <v>TURBOGLOSS 25L             25L</v>
          </cell>
          <cell r="C3184">
            <v>60</v>
          </cell>
          <cell r="D3184">
            <v>0</v>
          </cell>
        </row>
        <row r="3185">
          <cell r="A3185">
            <v>501069</v>
          </cell>
          <cell r="B3185" t="str">
            <v>MARATHON                 25 LT</v>
          </cell>
          <cell r="C3185">
            <v>60</v>
          </cell>
          <cell r="D3185">
            <v>0</v>
          </cell>
        </row>
        <row r="3186">
          <cell r="A3186">
            <v>501074</v>
          </cell>
          <cell r="B3186" t="str">
            <v>MARATHON                 15 LT</v>
          </cell>
          <cell r="C3186">
            <v>60</v>
          </cell>
          <cell r="D3186">
            <v>0</v>
          </cell>
        </row>
        <row r="3187">
          <cell r="A3187">
            <v>501086</v>
          </cell>
          <cell r="B3187" t="str">
            <v>MARATHON                4X5 LT</v>
          </cell>
          <cell r="C3187">
            <v>60</v>
          </cell>
          <cell r="D3187">
            <v>0</v>
          </cell>
        </row>
        <row r="3188">
          <cell r="A3188">
            <v>501120</v>
          </cell>
          <cell r="B3188" t="str">
            <v>REFLECTION          GOVT 25 LT</v>
          </cell>
          <cell r="C3188">
            <v>60</v>
          </cell>
          <cell r="D3188">
            <v>0</v>
          </cell>
        </row>
        <row r="3189">
          <cell r="A3189">
            <v>501125</v>
          </cell>
          <cell r="B3189" t="str">
            <v>REFLECTION 20 LT          20LT</v>
          </cell>
          <cell r="C3189">
            <v>60</v>
          </cell>
          <cell r="D3189">
            <v>0</v>
          </cell>
        </row>
        <row r="3190">
          <cell r="A3190">
            <v>501130</v>
          </cell>
          <cell r="B3190" t="str">
            <v>REFLECTION (QLD)    GOVT 4X5LT</v>
          </cell>
          <cell r="C3190">
            <v>60</v>
          </cell>
          <cell r="D3190">
            <v>0</v>
          </cell>
        </row>
        <row r="3191">
          <cell r="A3191">
            <v>501133</v>
          </cell>
          <cell r="B3191" t="str">
            <v>REFLECTION (QLD) 205 LT 205 LT</v>
          </cell>
          <cell r="C3191">
            <v>60</v>
          </cell>
          <cell r="D3191">
            <v>0</v>
          </cell>
        </row>
        <row r="3192">
          <cell r="A3192">
            <v>501171</v>
          </cell>
          <cell r="B3192" t="str">
            <v>BASECOTE                 25 LT</v>
          </cell>
          <cell r="C3192">
            <v>60</v>
          </cell>
          <cell r="D3192">
            <v>0</v>
          </cell>
        </row>
        <row r="3193">
          <cell r="A3193">
            <v>501180</v>
          </cell>
          <cell r="B3193" t="str">
            <v>BASECOTE                 15 LT</v>
          </cell>
          <cell r="C3193">
            <v>60</v>
          </cell>
          <cell r="D3193">
            <v>0</v>
          </cell>
        </row>
        <row r="3194">
          <cell r="A3194">
            <v>501188</v>
          </cell>
          <cell r="B3194" t="str">
            <v>BASECOTE                4X5 LT</v>
          </cell>
          <cell r="C3194">
            <v>60</v>
          </cell>
          <cell r="D3194">
            <v>0</v>
          </cell>
        </row>
        <row r="3195">
          <cell r="A3195">
            <v>501190</v>
          </cell>
          <cell r="B3195" t="str">
            <v>AUSSIE SEAL        GOVT 4X5 LT</v>
          </cell>
          <cell r="C3195">
            <v>60</v>
          </cell>
          <cell r="D3195">
            <v>0</v>
          </cell>
        </row>
        <row r="3196">
          <cell r="A3196">
            <v>501196</v>
          </cell>
          <cell r="B3196" t="str">
            <v>AUSSIE SEAL         GOVT 25 LT</v>
          </cell>
          <cell r="C3196">
            <v>60</v>
          </cell>
          <cell r="D3196">
            <v>0</v>
          </cell>
        </row>
        <row r="3197">
          <cell r="A3197">
            <v>501222</v>
          </cell>
          <cell r="B3197" t="str">
            <v>FUSION   25LT            25 LT</v>
          </cell>
          <cell r="C3197">
            <v>60</v>
          </cell>
          <cell r="D3197">
            <v>0</v>
          </cell>
        </row>
        <row r="3198">
          <cell r="A3198">
            <v>501324</v>
          </cell>
          <cell r="B3198" t="str">
            <v>FORTE 205 LT            205 LT</v>
          </cell>
          <cell r="C3198">
            <v>60</v>
          </cell>
          <cell r="D3198">
            <v>0</v>
          </cell>
        </row>
        <row r="3199">
          <cell r="A3199">
            <v>501341</v>
          </cell>
          <cell r="B3199" t="str">
            <v>FORTE                    25 LT</v>
          </cell>
          <cell r="C3199">
            <v>60</v>
          </cell>
          <cell r="D3199">
            <v>0</v>
          </cell>
        </row>
        <row r="3200">
          <cell r="A3200">
            <v>501358</v>
          </cell>
          <cell r="B3200" t="str">
            <v>FORTE                   4X5 LT</v>
          </cell>
          <cell r="C3200">
            <v>60</v>
          </cell>
          <cell r="D3200">
            <v>0</v>
          </cell>
        </row>
        <row r="3201">
          <cell r="A3201">
            <v>501392</v>
          </cell>
          <cell r="B3201" t="str">
            <v>SPRAYFILM                25 LT</v>
          </cell>
          <cell r="C3201">
            <v>60</v>
          </cell>
          <cell r="D3201">
            <v>0</v>
          </cell>
        </row>
        <row r="3202">
          <cell r="A3202">
            <v>501395</v>
          </cell>
          <cell r="B3202" t="str">
            <v>SPRAYFILM                15 LT</v>
          </cell>
          <cell r="C3202">
            <v>60</v>
          </cell>
          <cell r="D3202">
            <v>0</v>
          </cell>
        </row>
        <row r="3203">
          <cell r="A3203">
            <v>501409</v>
          </cell>
          <cell r="B3203" t="str">
            <v>SPRAYFILM               4X5 LT</v>
          </cell>
          <cell r="C3203">
            <v>60</v>
          </cell>
          <cell r="D3203">
            <v>0</v>
          </cell>
        </row>
        <row r="3204">
          <cell r="A3204">
            <v>501415</v>
          </cell>
          <cell r="B3204" t="str">
            <v>SPRAYFILM  (QLD) GOVT    20 LT</v>
          </cell>
          <cell r="C3204">
            <v>60</v>
          </cell>
          <cell r="D3204">
            <v>0</v>
          </cell>
        </row>
        <row r="3205">
          <cell r="A3205">
            <v>501494</v>
          </cell>
          <cell r="B3205" t="str">
            <v>RIP-OFF                  25 LT</v>
          </cell>
          <cell r="C3205">
            <v>60</v>
          </cell>
          <cell r="D3205">
            <v>0</v>
          </cell>
        </row>
        <row r="3206">
          <cell r="A3206">
            <v>501545</v>
          </cell>
          <cell r="B3206" t="str">
            <v>CLEARSTRIP MKII     GOVT 25 LT</v>
          </cell>
          <cell r="C3206">
            <v>60</v>
          </cell>
          <cell r="D3206">
            <v>0</v>
          </cell>
        </row>
        <row r="3207">
          <cell r="A3207">
            <v>501550</v>
          </cell>
          <cell r="B3207" t="str">
            <v>CLEARSTRIP MKII(QLD) GOVT 20LT</v>
          </cell>
          <cell r="C3207">
            <v>60</v>
          </cell>
          <cell r="D3207">
            <v>0</v>
          </cell>
        </row>
        <row r="3208">
          <cell r="A3208">
            <v>501560</v>
          </cell>
          <cell r="B3208" t="str">
            <v>CLEARSTRIP II            15 LT</v>
          </cell>
          <cell r="C3208">
            <v>60</v>
          </cell>
          <cell r="D3208">
            <v>0</v>
          </cell>
        </row>
        <row r="3209">
          <cell r="A3209">
            <v>501562</v>
          </cell>
          <cell r="B3209" t="str">
            <v>CLEARSTRIP MKII    GOVT 4X5 LT</v>
          </cell>
          <cell r="C3209">
            <v>60</v>
          </cell>
          <cell r="D3209">
            <v>0</v>
          </cell>
        </row>
        <row r="3210">
          <cell r="A3210">
            <v>501570</v>
          </cell>
          <cell r="B3210" t="str">
            <v>NEUTRALIZER (QLD)  M.T.O 20 LT</v>
          </cell>
          <cell r="C3210">
            <v>60</v>
          </cell>
          <cell r="D3210">
            <v>0</v>
          </cell>
        </row>
        <row r="3211">
          <cell r="A3211">
            <v>501575</v>
          </cell>
          <cell r="B3211" t="str">
            <v>LIFT-OFF                4X5 LT</v>
          </cell>
          <cell r="C3211" t="str">
            <v>AA</v>
          </cell>
          <cell r="D3211">
            <v>0</v>
          </cell>
        </row>
        <row r="3212">
          <cell r="A3212">
            <v>501580</v>
          </cell>
          <cell r="B3212" t="str">
            <v>NEUTRALIZER              25 LT</v>
          </cell>
          <cell r="C3212">
            <v>60</v>
          </cell>
          <cell r="D3212">
            <v>0</v>
          </cell>
        </row>
        <row r="3213">
          <cell r="A3213">
            <v>501585</v>
          </cell>
          <cell r="B3213" t="str">
            <v>NEUTRALIZER (QLD) M.T.O 4X5 LT</v>
          </cell>
          <cell r="C3213">
            <v>60</v>
          </cell>
          <cell r="D3213">
            <v>0</v>
          </cell>
        </row>
        <row r="3214">
          <cell r="A3214">
            <v>501605</v>
          </cell>
          <cell r="B3214" t="str">
            <v>NEUTRALIZER              15 LT</v>
          </cell>
          <cell r="C3214">
            <v>60</v>
          </cell>
          <cell r="D3214">
            <v>0</v>
          </cell>
        </row>
        <row r="3215">
          <cell r="A3215">
            <v>501610</v>
          </cell>
          <cell r="B3215" t="str">
            <v>LIFT-OFF                 25 LT</v>
          </cell>
          <cell r="C3215">
            <v>60</v>
          </cell>
          <cell r="D3215">
            <v>0</v>
          </cell>
        </row>
        <row r="3216">
          <cell r="A3216">
            <v>501644</v>
          </cell>
          <cell r="B3216" t="str">
            <v>OPTICLEAN MAT/REV        25 LT</v>
          </cell>
          <cell r="C3216">
            <v>60</v>
          </cell>
          <cell r="D3216">
            <v>0</v>
          </cell>
        </row>
        <row r="3217">
          <cell r="A3217">
            <v>502315</v>
          </cell>
          <cell r="B3217" t="str">
            <v>DRIVE BELT  POWER HEAD</v>
          </cell>
          <cell r="C3217" t="str">
            <v>ZA</v>
          </cell>
          <cell r="D3217">
            <v>89307</v>
          </cell>
        </row>
        <row r="3218">
          <cell r="A3218">
            <v>503020</v>
          </cell>
          <cell r="B3218" t="str">
            <v>JETSTREAM PLUS         (4*5)LT</v>
          </cell>
          <cell r="C3218">
            <v>60</v>
          </cell>
          <cell r="D3218">
            <v>0</v>
          </cell>
        </row>
        <row r="3219">
          <cell r="A3219">
            <v>503027</v>
          </cell>
          <cell r="B3219" t="str">
            <v>JETSTREAM PLUS            25LT</v>
          </cell>
          <cell r="C3219">
            <v>60</v>
          </cell>
          <cell r="D3219">
            <v>0</v>
          </cell>
        </row>
        <row r="3220">
          <cell r="A3220">
            <v>503102</v>
          </cell>
          <cell r="B3220" t="str">
            <v>GRIME BUSTER             25 LT</v>
          </cell>
          <cell r="C3220">
            <v>60</v>
          </cell>
          <cell r="D3220">
            <v>0</v>
          </cell>
        </row>
        <row r="3221">
          <cell r="A3221">
            <v>503153</v>
          </cell>
          <cell r="B3221" t="str">
            <v>RAVE                      25LT</v>
          </cell>
          <cell r="C3221">
            <v>60</v>
          </cell>
          <cell r="D3221">
            <v>0</v>
          </cell>
        </row>
        <row r="3222">
          <cell r="A3222">
            <v>503170</v>
          </cell>
          <cell r="B3222" t="str">
            <v>RAVE (4*5L)             (4*5L)</v>
          </cell>
          <cell r="C3222">
            <v>60</v>
          </cell>
          <cell r="D3222">
            <v>0</v>
          </cell>
        </row>
        <row r="3223">
          <cell r="A3223">
            <v>503306</v>
          </cell>
          <cell r="B3223" t="str">
            <v>PRO SOLVE              (4*5)LT</v>
          </cell>
          <cell r="C3223">
            <v>60</v>
          </cell>
          <cell r="D3223">
            <v>0</v>
          </cell>
        </row>
        <row r="3224">
          <cell r="A3224">
            <v>503323</v>
          </cell>
          <cell r="B3224" t="str">
            <v>BAN TAN                (4*5)LT</v>
          </cell>
          <cell r="C3224">
            <v>60</v>
          </cell>
          <cell r="D3224">
            <v>0</v>
          </cell>
        </row>
        <row r="3225">
          <cell r="A3225">
            <v>503391</v>
          </cell>
          <cell r="B3225" t="str">
            <v>RUG BRITE              (4*5)LT</v>
          </cell>
          <cell r="C3225">
            <v>60</v>
          </cell>
          <cell r="D3225">
            <v>0</v>
          </cell>
        </row>
        <row r="3226">
          <cell r="A3226">
            <v>503408</v>
          </cell>
          <cell r="B3226" t="str">
            <v>BUBBLE BUSTER          (4*5)LT</v>
          </cell>
          <cell r="C3226">
            <v>60</v>
          </cell>
          <cell r="D3226">
            <v>0</v>
          </cell>
        </row>
        <row r="3227">
          <cell r="A3227">
            <v>503476</v>
          </cell>
          <cell r="B3227" t="str">
            <v>FLORANCE               (4*5)LT</v>
          </cell>
          <cell r="C3227">
            <v>60</v>
          </cell>
          <cell r="D3227">
            <v>0</v>
          </cell>
        </row>
        <row r="3228">
          <cell r="A3228">
            <v>503493</v>
          </cell>
          <cell r="B3228" t="str">
            <v>SPOTTO 500ML         (6*500)ML</v>
          </cell>
          <cell r="C3228">
            <v>60</v>
          </cell>
          <cell r="D3228">
            <v>0</v>
          </cell>
        </row>
        <row r="3229">
          <cell r="A3229">
            <v>503520</v>
          </cell>
          <cell r="B3229" t="str">
            <v>SPOTTO                  4X5 LT</v>
          </cell>
          <cell r="C3229">
            <v>60</v>
          </cell>
          <cell r="D3229">
            <v>0</v>
          </cell>
        </row>
        <row r="3230">
          <cell r="A3230">
            <v>503682</v>
          </cell>
          <cell r="B3230" t="str">
            <v>CCS BONNET CLNR 2X5 LT</v>
          </cell>
          <cell r="C3230" t="str">
            <v>HA</v>
          </cell>
          <cell r="D3230">
            <v>0</v>
          </cell>
        </row>
        <row r="3231">
          <cell r="A3231">
            <v>503709</v>
          </cell>
          <cell r="B3231" t="str">
            <v>CCS SHAMPOO 2X5 LT</v>
          </cell>
          <cell r="C3231" t="str">
            <v>HA</v>
          </cell>
          <cell r="D3231">
            <v>0</v>
          </cell>
        </row>
        <row r="3232">
          <cell r="A3232">
            <v>503838</v>
          </cell>
          <cell r="B3232" t="str">
            <v>PAN CLEAN- SC         4x1.89LT</v>
          </cell>
          <cell r="C3232" t="str">
            <v>KB</v>
          </cell>
          <cell r="D3232">
            <v>89315</v>
          </cell>
        </row>
        <row r="3233">
          <cell r="A3233">
            <v>503844</v>
          </cell>
          <cell r="B3233" t="str">
            <v>CCS EXTRACTION CLNR 2X5 LT</v>
          </cell>
          <cell r="C3233" t="str">
            <v>HA</v>
          </cell>
          <cell r="D3233">
            <v>0</v>
          </cell>
        </row>
        <row r="3234">
          <cell r="A3234">
            <v>504192</v>
          </cell>
          <cell r="B3234" t="str">
            <v>CCS GP SPOTTER 6X750ML</v>
          </cell>
          <cell r="C3234" t="str">
            <v>HA</v>
          </cell>
          <cell r="D3234">
            <v>0</v>
          </cell>
        </row>
        <row r="3235">
          <cell r="A3235">
            <v>504193</v>
          </cell>
          <cell r="B3235" t="str">
            <v>CCS GP SPOTTER 2X5 LT</v>
          </cell>
          <cell r="C3235" t="str">
            <v>HA</v>
          </cell>
          <cell r="D3235">
            <v>0</v>
          </cell>
        </row>
        <row r="3236">
          <cell r="A3236">
            <v>504390</v>
          </cell>
          <cell r="B3236" t="str">
            <v>FLOOR SPRAY CLEAN        4x2LT</v>
          </cell>
          <cell r="C3236" t="str">
            <v>RC</v>
          </cell>
          <cell r="D3236">
            <v>0</v>
          </cell>
        </row>
        <row r="3237">
          <cell r="A3237">
            <v>504410</v>
          </cell>
          <cell r="B3237" t="str">
            <v>IC NEUTRAL FLOOR CLNR    4x2LT</v>
          </cell>
          <cell r="C3237" t="str">
            <v>RC</v>
          </cell>
          <cell r="D3237">
            <v>0</v>
          </cell>
        </row>
        <row r="3238">
          <cell r="A3238">
            <v>504450</v>
          </cell>
          <cell r="B3238" t="str">
            <v>IC WASHROOM CLN DESCALER 4x2LT</v>
          </cell>
          <cell r="C3238" t="str">
            <v>ZH</v>
          </cell>
          <cell r="D3238">
            <v>11</v>
          </cell>
        </row>
        <row r="3239">
          <cell r="A3239">
            <v>504620</v>
          </cell>
          <cell r="B3239" t="str">
            <v>AIR FRESHNER             4x2LT</v>
          </cell>
          <cell r="C3239" t="str">
            <v>RC</v>
          </cell>
          <cell r="D3239">
            <v>11</v>
          </cell>
        </row>
        <row r="3240">
          <cell r="A3240">
            <v>504630</v>
          </cell>
          <cell r="B3240" t="str">
            <v>FREEDOM JF            2x2.5 LT</v>
          </cell>
          <cell r="C3240" t="str">
            <v>HE</v>
          </cell>
          <cell r="D3240">
            <v>201</v>
          </cell>
        </row>
        <row r="3241">
          <cell r="A3241">
            <v>504800</v>
          </cell>
          <cell r="B3241" t="str">
            <v>IC CLEAN &amp; ODOUR NEUTIZER 4x2L</v>
          </cell>
          <cell r="C3241" t="str">
            <v>ZH</v>
          </cell>
          <cell r="D3241">
            <v>11</v>
          </cell>
        </row>
        <row r="3242">
          <cell r="A3242">
            <v>505068</v>
          </cell>
          <cell r="B3242" t="str">
            <v>HANDSOME                 25 LT</v>
          </cell>
          <cell r="C3242">
            <v>60</v>
          </cell>
          <cell r="D3242">
            <v>0</v>
          </cell>
        </row>
        <row r="3243">
          <cell r="A3243">
            <v>505080</v>
          </cell>
          <cell r="B3243" t="str">
            <v>HANDSOME               (4*5)LT</v>
          </cell>
          <cell r="C3243">
            <v>60</v>
          </cell>
          <cell r="D3243">
            <v>0</v>
          </cell>
        </row>
        <row r="3244">
          <cell r="A3244">
            <v>505474</v>
          </cell>
          <cell r="B3244" t="str">
            <v>S/CARE OPEN TOP DISPENSER</v>
          </cell>
          <cell r="C3244" t="str">
            <v>IR</v>
          </cell>
          <cell r="D3244">
            <v>0</v>
          </cell>
        </row>
        <row r="3245">
          <cell r="A3245">
            <v>505486</v>
          </cell>
          <cell r="B3245" t="str">
            <v>S/CARE PINK HAND SOAP    12X1L</v>
          </cell>
          <cell r="C3245" t="str">
            <v>HK</v>
          </cell>
          <cell r="D3245">
            <v>10</v>
          </cell>
        </row>
        <row r="3246">
          <cell r="A3246">
            <v>505487</v>
          </cell>
          <cell r="B3246" t="str">
            <v>S/CARE LOTIONISED SOAP   12X1L</v>
          </cell>
          <cell r="C3246" t="str">
            <v>HK</v>
          </cell>
          <cell r="D3246">
            <v>10</v>
          </cell>
        </row>
        <row r="3247">
          <cell r="A3247">
            <v>505488</v>
          </cell>
          <cell r="B3247" t="str">
            <v>S/CARE GENTLE HAIR &amp; BODY12X1L</v>
          </cell>
          <cell r="C3247" t="str">
            <v>HK</v>
          </cell>
          <cell r="D3247">
            <v>10</v>
          </cell>
        </row>
        <row r="3248">
          <cell r="A3248">
            <v>505489</v>
          </cell>
          <cell r="B3248" t="str">
            <v>S/CARE FOOD IND SANITISER12X1L</v>
          </cell>
          <cell r="C3248" t="str">
            <v>HK</v>
          </cell>
          <cell r="D3248">
            <v>10</v>
          </cell>
        </row>
        <row r="3249">
          <cell r="A3249">
            <v>505490</v>
          </cell>
          <cell r="B3249" t="str">
            <v>S/CARE ENRICHED LOTION SP12X1L</v>
          </cell>
          <cell r="C3249" t="str">
            <v>HK</v>
          </cell>
          <cell r="D3249">
            <v>10</v>
          </cell>
        </row>
        <row r="3250">
          <cell r="A3250">
            <v>505491</v>
          </cell>
          <cell r="B3250" t="str">
            <v>S/CARE MOIST HAND &amp; BODY 12X1L</v>
          </cell>
          <cell r="C3250" t="str">
            <v>HK</v>
          </cell>
          <cell r="D3250">
            <v>10</v>
          </cell>
        </row>
        <row r="3251">
          <cell r="A3251">
            <v>505492</v>
          </cell>
          <cell r="B3251" t="str">
            <v>S/CARE INDUSTRIAL H/SOAP 12X1L</v>
          </cell>
          <cell r="C3251" t="str">
            <v>HK</v>
          </cell>
          <cell r="D3251">
            <v>10</v>
          </cell>
        </row>
        <row r="3252">
          <cell r="A3252">
            <v>505493</v>
          </cell>
          <cell r="B3252" t="str">
            <v>S/CARE WATERLESS GRIT SP 12X1L</v>
          </cell>
          <cell r="C3252" t="str">
            <v>HK</v>
          </cell>
          <cell r="D3252">
            <v>10</v>
          </cell>
        </row>
        <row r="3253">
          <cell r="A3253">
            <v>505494</v>
          </cell>
          <cell r="B3253" t="str">
            <v>S/CARE ELITE DISPENSER GRY</v>
          </cell>
          <cell r="C3253" t="str">
            <v>IR</v>
          </cell>
          <cell r="D3253">
            <v>0</v>
          </cell>
        </row>
        <row r="3254">
          <cell r="A3254">
            <v>505495</v>
          </cell>
          <cell r="B3254" t="str">
            <v>S/CARE ELITE DISPENSER BLK</v>
          </cell>
          <cell r="C3254" t="str">
            <v>IR</v>
          </cell>
          <cell r="D3254">
            <v>0</v>
          </cell>
        </row>
        <row r="3255">
          <cell r="A3255">
            <v>505496</v>
          </cell>
          <cell r="B3255" t="str">
            <v>S/CARE ANTISEPTIC SOAP   12X1L</v>
          </cell>
          <cell r="C3255" t="str">
            <v>HK</v>
          </cell>
          <cell r="D3255">
            <v>10</v>
          </cell>
        </row>
        <row r="3256">
          <cell r="A3256">
            <v>505497</v>
          </cell>
          <cell r="B3256" t="str">
            <v>S/CARE INST HAND SANITISE12X1L</v>
          </cell>
          <cell r="C3256" t="str">
            <v>HK</v>
          </cell>
          <cell r="D3256">
            <v>10</v>
          </cell>
        </row>
        <row r="3257">
          <cell r="A3257">
            <v>505498</v>
          </cell>
          <cell r="B3257" t="str">
            <v>S/CARE ANTIBACTERIAL SP  12X1L</v>
          </cell>
          <cell r="C3257" t="str">
            <v>HK</v>
          </cell>
          <cell r="D3257">
            <v>10</v>
          </cell>
        </row>
        <row r="3258">
          <cell r="A3258">
            <v>506000</v>
          </cell>
          <cell r="B3258" t="str">
            <v>TASKFORCE PLUS 205 LT   205 LT</v>
          </cell>
          <cell r="C3258">
            <v>60</v>
          </cell>
          <cell r="D3258">
            <v>0</v>
          </cell>
        </row>
        <row r="3259">
          <cell r="A3259">
            <v>506017</v>
          </cell>
          <cell r="B3259" t="str">
            <v>TASKFORCE PLUS           25 LT</v>
          </cell>
          <cell r="C3259">
            <v>60</v>
          </cell>
          <cell r="D3259">
            <v>0</v>
          </cell>
        </row>
        <row r="3260">
          <cell r="A3260">
            <v>506034</v>
          </cell>
          <cell r="B3260" t="str">
            <v>TASKFORCE PLUS          4*5 LT</v>
          </cell>
          <cell r="C3260">
            <v>60</v>
          </cell>
          <cell r="D3260">
            <v>0</v>
          </cell>
        </row>
        <row r="3261">
          <cell r="A3261">
            <v>506051</v>
          </cell>
          <cell r="B3261" t="str">
            <v>PENECLEAN  205 LT       205 LT</v>
          </cell>
          <cell r="C3261">
            <v>60</v>
          </cell>
          <cell r="D3261">
            <v>0</v>
          </cell>
        </row>
        <row r="3262">
          <cell r="A3262">
            <v>506068</v>
          </cell>
          <cell r="B3262" t="str">
            <v>PENECLEAN                25 LT</v>
          </cell>
          <cell r="C3262">
            <v>60</v>
          </cell>
          <cell r="D3262">
            <v>0</v>
          </cell>
        </row>
        <row r="3263">
          <cell r="A3263">
            <v>506085</v>
          </cell>
          <cell r="B3263" t="str">
            <v>PENECLEAN               4*5 LT</v>
          </cell>
          <cell r="C3263">
            <v>60</v>
          </cell>
          <cell r="D3263">
            <v>0</v>
          </cell>
        </row>
        <row r="3264">
          <cell r="A3264">
            <v>506102</v>
          </cell>
          <cell r="B3264" t="str">
            <v>CLEARCLEAN PLUS 205 LT  205 LT</v>
          </cell>
          <cell r="C3264">
            <v>60</v>
          </cell>
          <cell r="D3264">
            <v>0</v>
          </cell>
        </row>
        <row r="3265">
          <cell r="A3265">
            <v>506119</v>
          </cell>
          <cell r="B3265" t="str">
            <v>CLEARCLEAN PLUS          25 LT</v>
          </cell>
          <cell r="C3265">
            <v>60</v>
          </cell>
          <cell r="D3265">
            <v>0</v>
          </cell>
        </row>
        <row r="3266">
          <cell r="A3266">
            <v>506136</v>
          </cell>
          <cell r="B3266" t="str">
            <v>CLEARCLEAN PLUS         4*5 LT</v>
          </cell>
          <cell r="C3266">
            <v>60</v>
          </cell>
          <cell r="D3266">
            <v>0</v>
          </cell>
        </row>
        <row r="3267">
          <cell r="A3267">
            <v>506153</v>
          </cell>
          <cell r="B3267" t="str">
            <v>CITRUS DISINF 205 LT    205 LT</v>
          </cell>
          <cell r="C3267">
            <v>60</v>
          </cell>
          <cell r="D3267">
            <v>0</v>
          </cell>
        </row>
        <row r="3268">
          <cell r="A3268">
            <v>506161</v>
          </cell>
          <cell r="B3268" t="str">
            <v>CITRUS CLEANER          4 X 5L</v>
          </cell>
          <cell r="C3268">
            <v>60</v>
          </cell>
          <cell r="D3268">
            <v>0</v>
          </cell>
        </row>
        <row r="3269">
          <cell r="A3269">
            <v>506168</v>
          </cell>
          <cell r="B3269" t="str">
            <v>CITRUS CLEANER           25 LT</v>
          </cell>
          <cell r="C3269">
            <v>60</v>
          </cell>
          <cell r="D3269">
            <v>0</v>
          </cell>
        </row>
        <row r="3270">
          <cell r="A3270">
            <v>506170</v>
          </cell>
          <cell r="B3270" t="str">
            <v>CITRUS DISINF   GOVT      25LT</v>
          </cell>
          <cell r="C3270">
            <v>60</v>
          </cell>
          <cell r="D3270">
            <v>0</v>
          </cell>
        </row>
        <row r="3271">
          <cell r="A3271">
            <v>506175</v>
          </cell>
          <cell r="B3271" t="str">
            <v>CITRUS CLEANER 205 LT   205 LT</v>
          </cell>
          <cell r="C3271">
            <v>60</v>
          </cell>
          <cell r="D3271">
            <v>0</v>
          </cell>
        </row>
        <row r="3272">
          <cell r="A3272">
            <v>506182</v>
          </cell>
          <cell r="B3272" t="str">
            <v>CITRUS CLEANER           15 LT</v>
          </cell>
          <cell r="C3272">
            <v>60</v>
          </cell>
          <cell r="D3272">
            <v>0</v>
          </cell>
        </row>
        <row r="3273">
          <cell r="A3273">
            <v>506187</v>
          </cell>
          <cell r="B3273" t="str">
            <v>CITRUS DISINF          4 X 5LT</v>
          </cell>
          <cell r="C3273">
            <v>60</v>
          </cell>
          <cell r="D3273">
            <v>0</v>
          </cell>
        </row>
        <row r="3274">
          <cell r="A3274">
            <v>506204</v>
          </cell>
          <cell r="B3274" t="str">
            <v>EUCALYPTUS DISINF 205 LT 205LT</v>
          </cell>
          <cell r="C3274">
            <v>60</v>
          </cell>
          <cell r="D3274">
            <v>0</v>
          </cell>
        </row>
        <row r="3275">
          <cell r="A3275">
            <v>506221</v>
          </cell>
          <cell r="B3275" t="str">
            <v>EUCALYPTUS DISINF        25 LT</v>
          </cell>
          <cell r="C3275">
            <v>60</v>
          </cell>
          <cell r="D3275">
            <v>0</v>
          </cell>
        </row>
        <row r="3276">
          <cell r="A3276">
            <v>506255</v>
          </cell>
          <cell r="B3276" t="str">
            <v>SPICE DISINF 205 LT     205 LT</v>
          </cell>
          <cell r="C3276">
            <v>60</v>
          </cell>
          <cell r="D3276">
            <v>0</v>
          </cell>
        </row>
        <row r="3277">
          <cell r="A3277">
            <v>506272</v>
          </cell>
          <cell r="B3277" t="str">
            <v>SPICE DISINF             25 LT</v>
          </cell>
          <cell r="C3277">
            <v>60</v>
          </cell>
          <cell r="D3277">
            <v>0</v>
          </cell>
        </row>
        <row r="3278">
          <cell r="A3278">
            <v>506280</v>
          </cell>
          <cell r="B3278" t="str">
            <v>SPICE DISO/DEOD(QLD)GOV  20 LT</v>
          </cell>
          <cell r="C3278">
            <v>60</v>
          </cell>
          <cell r="D3278">
            <v>0</v>
          </cell>
        </row>
        <row r="3279">
          <cell r="A3279">
            <v>506289</v>
          </cell>
          <cell r="B3279" t="str">
            <v>SPICE DISINF           4 X 5LT</v>
          </cell>
          <cell r="C3279">
            <v>60</v>
          </cell>
          <cell r="D3279">
            <v>0</v>
          </cell>
        </row>
        <row r="3280">
          <cell r="A3280">
            <v>506290</v>
          </cell>
          <cell r="B3280" t="str">
            <v>PINE DISINF  205 LT      205LT</v>
          </cell>
          <cell r="C3280">
            <v>60</v>
          </cell>
          <cell r="D3280">
            <v>0</v>
          </cell>
        </row>
        <row r="3281">
          <cell r="A3281">
            <v>506291</v>
          </cell>
          <cell r="B3281" t="str">
            <v>PINE DISINF              25 LT</v>
          </cell>
          <cell r="C3281">
            <v>60</v>
          </cell>
          <cell r="D3281">
            <v>0</v>
          </cell>
        </row>
        <row r="3282">
          <cell r="A3282">
            <v>506298</v>
          </cell>
          <cell r="B3282" t="str">
            <v>PINE DISINF            4 X 5LT</v>
          </cell>
          <cell r="C3282">
            <v>60</v>
          </cell>
          <cell r="D3282">
            <v>0</v>
          </cell>
        </row>
        <row r="3283">
          <cell r="A3283">
            <v>506357</v>
          </cell>
          <cell r="B3283" t="str">
            <v>KNOCKOUT 205 LT         205 LT</v>
          </cell>
          <cell r="C3283">
            <v>60</v>
          </cell>
          <cell r="D3283">
            <v>0</v>
          </cell>
        </row>
        <row r="3284">
          <cell r="A3284">
            <v>506374</v>
          </cell>
          <cell r="B3284" t="str">
            <v>KNOCKOUT                 25 LT</v>
          </cell>
          <cell r="C3284">
            <v>60</v>
          </cell>
          <cell r="D3284">
            <v>0</v>
          </cell>
        </row>
        <row r="3285">
          <cell r="A3285">
            <v>506391</v>
          </cell>
          <cell r="B3285" t="str">
            <v>KNOCKOUT               4 X 5LT</v>
          </cell>
          <cell r="C3285">
            <v>60</v>
          </cell>
          <cell r="D3285">
            <v>0</v>
          </cell>
        </row>
        <row r="3286">
          <cell r="A3286">
            <v>506405</v>
          </cell>
          <cell r="B3286" t="str">
            <v>CLEAN AIR DISO/DEOD     4X5 LT</v>
          </cell>
          <cell r="C3286">
            <v>60</v>
          </cell>
          <cell r="D3286">
            <v>0</v>
          </cell>
        </row>
        <row r="3287">
          <cell r="A3287">
            <v>506425</v>
          </cell>
          <cell r="B3287" t="str">
            <v>NEUTRACLEAN    M.T.O     25 LT</v>
          </cell>
          <cell r="C3287">
            <v>60</v>
          </cell>
          <cell r="D3287">
            <v>0</v>
          </cell>
        </row>
        <row r="3288">
          <cell r="A3288">
            <v>506435</v>
          </cell>
          <cell r="B3288" t="str">
            <v>CLEAN AIR DISO/DEOD      25 LT</v>
          </cell>
          <cell r="C3288">
            <v>60</v>
          </cell>
          <cell r="D3288">
            <v>0</v>
          </cell>
        </row>
        <row r="3289">
          <cell r="A3289">
            <v>506450</v>
          </cell>
          <cell r="B3289" t="str">
            <v>CLEAN AIR DISO/DEO MTO  205 LT</v>
          </cell>
          <cell r="C3289">
            <v>60</v>
          </cell>
          <cell r="D3289">
            <v>0</v>
          </cell>
        </row>
        <row r="3290">
          <cell r="A3290">
            <v>507496</v>
          </cell>
          <cell r="B3290" t="str">
            <v>VP00001 PLASTIC WAND TAPERED</v>
          </cell>
          <cell r="C3290" t="str">
            <v>XE</v>
          </cell>
          <cell r="D3290">
            <v>91161</v>
          </cell>
        </row>
        <row r="3291">
          <cell r="A3291">
            <v>508000</v>
          </cell>
          <cell r="B3291" t="str">
            <v>EASY RIDER 205 LT       205 LT</v>
          </cell>
          <cell r="C3291">
            <v>60</v>
          </cell>
          <cell r="D3291">
            <v>0</v>
          </cell>
        </row>
        <row r="3292">
          <cell r="A3292">
            <v>508017</v>
          </cell>
          <cell r="B3292" t="str">
            <v>EASY RIDER               25 LT</v>
          </cell>
          <cell r="C3292">
            <v>60</v>
          </cell>
          <cell r="D3292">
            <v>0</v>
          </cell>
        </row>
        <row r="3293">
          <cell r="A3293">
            <v>508034</v>
          </cell>
          <cell r="B3293" t="str">
            <v>EASY RIDER              4*5 LT</v>
          </cell>
          <cell r="C3293">
            <v>60</v>
          </cell>
          <cell r="D3293">
            <v>0</v>
          </cell>
        </row>
        <row r="3294">
          <cell r="A3294">
            <v>508068</v>
          </cell>
          <cell r="B3294" t="str">
            <v>SPOTLIGHT LEMON          25 LT</v>
          </cell>
          <cell r="C3294">
            <v>60</v>
          </cell>
          <cell r="D3294">
            <v>0</v>
          </cell>
        </row>
        <row r="3295">
          <cell r="A3295">
            <v>508075</v>
          </cell>
          <cell r="B3295" t="str">
            <v>SPOTLIGHT 205 LT        205 LT</v>
          </cell>
          <cell r="C3295">
            <v>60</v>
          </cell>
          <cell r="D3295">
            <v>0</v>
          </cell>
        </row>
        <row r="3296">
          <cell r="A3296">
            <v>508085</v>
          </cell>
          <cell r="B3296" t="str">
            <v>SPOTLIGHT LEMON         4*5 LT</v>
          </cell>
          <cell r="C3296">
            <v>60</v>
          </cell>
          <cell r="D3296">
            <v>0</v>
          </cell>
        </row>
        <row r="3297">
          <cell r="A3297">
            <v>508102</v>
          </cell>
          <cell r="B3297" t="str">
            <v>MAZING 205 LT    M.T.O  205 LT</v>
          </cell>
          <cell r="C3297">
            <v>60</v>
          </cell>
          <cell r="D3297">
            <v>0</v>
          </cell>
        </row>
        <row r="3298">
          <cell r="A3298">
            <v>508119</v>
          </cell>
          <cell r="B3298" t="str">
            <v>MAZING          M.T.O    25 LT</v>
          </cell>
          <cell r="C3298">
            <v>60</v>
          </cell>
          <cell r="D3298">
            <v>0</v>
          </cell>
        </row>
        <row r="3299">
          <cell r="A3299">
            <v>508125</v>
          </cell>
          <cell r="B3299" t="str">
            <v>DUZZIT                   25 LT</v>
          </cell>
          <cell r="C3299">
            <v>60</v>
          </cell>
          <cell r="D3299">
            <v>0</v>
          </cell>
        </row>
        <row r="3300">
          <cell r="A3300">
            <v>508153</v>
          </cell>
          <cell r="B3300" t="str">
            <v>DUZZIT 500ML         (6*500)ML</v>
          </cell>
          <cell r="C3300">
            <v>60</v>
          </cell>
          <cell r="D3300">
            <v>0</v>
          </cell>
        </row>
        <row r="3301">
          <cell r="A3301">
            <v>509036</v>
          </cell>
          <cell r="B3301" t="str">
            <v>WINK     M.T.O           25 LT</v>
          </cell>
          <cell r="C3301">
            <v>60</v>
          </cell>
          <cell r="D3301">
            <v>0</v>
          </cell>
        </row>
        <row r="3302">
          <cell r="A3302">
            <v>509050</v>
          </cell>
          <cell r="B3302" t="str">
            <v>TWINKLE 205 LT  M.T.O   205 LT</v>
          </cell>
          <cell r="C3302">
            <v>60</v>
          </cell>
          <cell r="D3302">
            <v>0</v>
          </cell>
        </row>
        <row r="3303">
          <cell r="A3303">
            <v>509087</v>
          </cell>
          <cell r="B3303" t="str">
            <v>TWINKLE                  25 LT</v>
          </cell>
          <cell r="C3303">
            <v>60</v>
          </cell>
          <cell r="D3303">
            <v>0</v>
          </cell>
        </row>
        <row r="3304">
          <cell r="A3304">
            <v>509104</v>
          </cell>
          <cell r="B3304" t="str">
            <v>TWINKLE                (4*5)LT</v>
          </cell>
          <cell r="C3304">
            <v>60</v>
          </cell>
          <cell r="D3304">
            <v>0</v>
          </cell>
        </row>
        <row r="3305">
          <cell r="A3305">
            <v>509172</v>
          </cell>
          <cell r="B3305" t="str">
            <v>BLUEY                    25 LT</v>
          </cell>
          <cell r="C3305">
            <v>60</v>
          </cell>
          <cell r="D3305">
            <v>0</v>
          </cell>
        </row>
        <row r="3306">
          <cell r="A3306">
            <v>509185</v>
          </cell>
          <cell r="B3306" t="str">
            <v>BLUEY (QLD)  GOVT        20 LT</v>
          </cell>
          <cell r="C3306">
            <v>60</v>
          </cell>
          <cell r="D3306">
            <v>0</v>
          </cell>
        </row>
        <row r="3307">
          <cell r="A3307">
            <v>509189</v>
          </cell>
          <cell r="B3307" t="str">
            <v>BLUEY                   4*5 LT</v>
          </cell>
          <cell r="C3307">
            <v>60</v>
          </cell>
          <cell r="D3307">
            <v>0</v>
          </cell>
        </row>
        <row r="3308">
          <cell r="A3308">
            <v>509220</v>
          </cell>
          <cell r="B3308" t="str">
            <v>GUNK BUSTER  M.T.O      205 LT</v>
          </cell>
          <cell r="C3308">
            <v>60</v>
          </cell>
          <cell r="D3308">
            <v>0</v>
          </cell>
        </row>
        <row r="3309">
          <cell r="A3309">
            <v>509225</v>
          </cell>
          <cell r="B3309" t="str">
            <v>GUNK BUSTER 25L            25L</v>
          </cell>
          <cell r="C3309">
            <v>60</v>
          </cell>
          <cell r="D3309">
            <v>0</v>
          </cell>
        </row>
        <row r="3310">
          <cell r="A3310">
            <v>509305</v>
          </cell>
          <cell r="B3310" t="str">
            <v>GUNK BUSTER (4*5L)      (4*5L)</v>
          </cell>
          <cell r="C3310">
            <v>60</v>
          </cell>
          <cell r="D3310">
            <v>0</v>
          </cell>
        </row>
        <row r="3311">
          <cell r="A3311">
            <v>510001</v>
          </cell>
          <cell r="B3311" t="str">
            <v>INT RHODAMINE DYE SOLUTION</v>
          </cell>
          <cell r="C3311" t="str">
            <v>WI</v>
          </cell>
          <cell r="D3311">
            <v>0</v>
          </cell>
        </row>
        <row r="3312">
          <cell r="A3312">
            <v>510025</v>
          </cell>
          <cell r="B3312" t="str">
            <v>WETTEX STD. IMP           1 PK</v>
          </cell>
          <cell r="C3312" t="str">
            <v>YK</v>
          </cell>
          <cell r="D3312">
            <v>73281</v>
          </cell>
        </row>
        <row r="3313">
          <cell r="A3313">
            <v>510050</v>
          </cell>
          <cell r="B3313" t="str">
            <v>WETTEX 3 PACK             3 PK</v>
          </cell>
          <cell r="C3313" t="str">
            <v>C9</v>
          </cell>
          <cell r="D3313">
            <v>73281</v>
          </cell>
        </row>
        <row r="3314">
          <cell r="A3314">
            <v>510210</v>
          </cell>
          <cell r="B3314" t="str">
            <v>ENHANCE HAND SOAP     12X700ML</v>
          </cell>
          <cell r="C3314" t="str">
            <v>HK</v>
          </cell>
          <cell r="D3314">
            <v>150</v>
          </cell>
        </row>
        <row r="3315">
          <cell r="A3315">
            <v>510212</v>
          </cell>
          <cell r="B3315" t="str">
            <v>ENHANCE HAND SOAP       4X5 LT</v>
          </cell>
          <cell r="C3315" t="str">
            <v>HK</v>
          </cell>
          <cell r="D3315">
            <v>150</v>
          </cell>
        </row>
        <row r="3316">
          <cell r="A3316">
            <v>510220</v>
          </cell>
          <cell r="B3316" t="str">
            <v>ENHANCE FOOD IND SOAP 12X700ML</v>
          </cell>
          <cell r="C3316" t="str">
            <v>HK</v>
          </cell>
          <cell r="D3316">
            <v>0</v>
          </cell>
        </row>
        <row r="3317">
          <cell r="A3317">
            <v>510570</v>
          </cell>
          <cell r="B3317" t="str">
            <v>WETTEX GT GOV GREEN 10'S 120PK</v>
          </cell>
          <cell r="C3317" t="str">
            <v>YK</v>
          </cell>
          <cell r="D3317">
            <v>0</v>
          </cell>
        </row>
        <row r="3318">
          <cell r="A3318">
            <v>510580</v>
          </cell>
          <cell r="B3318" t="str">
            <v>WETTEX GT GOV YELLOW</v>
          </cell>
          <cell r="C3318" t="str">
            <v>P9</v>
          </cell>
          <cell r="D3318">
            <v>0</v>
          </cell>
        </row>
        <row r="3319">
          <cell r="A3319">
            <v>510590</v>
          </cell>
          <cell r="B3319" t="str">
            <v>WETTEX GT GOV PINK</v>
          </cell>
          <cell r="C3319" t="str">
            <v>P9</v>
          </cell>
          <cell r="D3319">
            <v>0</v>
          </cell>
        </row>
        <row r="3320">
          <cell r="A3320">
            <v>510600</v>
          </cell>
          <cell r="B3320" t="str">
            <v>WETTEX GT GOV BLUE</v>
          </cell>
          <cell r="C3320" t="str">
            <v>P9</v>
          </cell>
          <cell r="D3320">
            <v>0</v>
          </cell>
        </row>
        <row r="3321">
          <cell r="A3321">
            <v>510620</v>
          </cell>
          <cell r="B3321" t="str">
            <v>SW GOVT WETTEX BLUE</v>
          </cell>
          <cell r="C3321">
            <v>50</v>
          </cell>
          <cell r="D3321">
            <v>0</v>
          </cell>
        </row>
        <row r="3322">
          <cell r="A3322">
            <v>514286</v>
          </cell>
          <cell r="B3322" t="str">
            <v>STATIC DISS.FLOOR FIN.    18 L</v>
          </cell>
          <cell r="C3322" t="str">
            <v>HG</v>
          </cell>
          <cell r="D3322">
            <v>13</v>
          </cell>
        </row>
        <row r="3323">
          <cell r="A3323">
            <v>514287</v>
          </cell>
          <cell r="B3323" t="str">
            <v>STAT DISS. FLR CLNR 18L</v>
          </cell>
          <cell r="C3323" t="str">
            <v>HF</v>
          </cell>
          <cell r="D3323">
            <v>13</v>
          </cell>
        </row>
        <row r="3324">
          <cell r="A3324">
            <v>514288</v>
          </cell>
          <cell r="B3324" t="str">
            <v>STATIC DISS.BURNISHER.    18 L</v>
          </cell>
          <cell r="C3324" t="str">
            <v>HF</v>
          </cell>
          <cell r="D3324">
            <v>13</v>
          </cell>
        </row>
        <row r="3325">
          <cell r="A3325">
            <v>514289</v>
          </cell>
          <cell r="B3325" t="str">
            <v>STAT DISS SPRAY BUFF 12x1 L</v>
          </cell>
          <cell r="C3325" t="str">
            <v>HF</v>
          </cell>
          <cell r="D3325">
            <v>13</v>
          </cell>
        </row>
        <row r="3326">
          <cell r="A3326">
            <v>515035</v>
          </cell>
          <cell r="B3326" t="str">
            <v>WETTEX THIN</v>
          </cell>
          <cell r="C3326" t="str">
            <v>P9</v>
          </cell>
          <cell r="D3326">
            <v>73281</v>
          </cell>
        </row>
        <row r="3327">
          <cell r="A3327">
            <v>515045</v>
          </cell>
          <cell r="B3327" t="str">
            <v>WETTEX GIANT IMP          1 PK</v>
          </cell>
          <cell r="C3327" t="str">
            <v>YK</v>
          </cell>
          <cell r="D3327">
            <v>73281</v>
          </cell>
        </row>
        <row r="3328">
          <cell r="A3328">
            <v>515050</v>
          </cell>
          <cell r="B3328" t="str">
            <v>WETTEX 3PK WIPES          3 PK</v>
          </cell>
          <cell r="C3328" t="str">
            <v>YK</v>
          </cell>
          <cell r="D3328">
            <v>0</v>
          </cell>
        </row>
        <row r="3329">
          <cell r="A3329">
            <v>515310</v>
          </cell>
          <cell r="B3329" t="str">
            <v>WETTEX SMALL GOV'T CONT. 10 PK</v>
          </cell>
          <cell r="C3329" t="str">
            <v>YK</v>
          </cell>
          <cell r="D3329">
            <v>0</v>
          </cell>
        </row>
        <row r="3330">
          <cell r="A3330">
            <v>515320</v>
          </cell>
          <cell r="B3330" t="str">
            <v>WETTEX LARGE GOV'T CONT. 10 PK</v>
          </cell>
          <cell r="C3330" t="str">
            <v>YK</v>
          </cell>
          <cell r="D3330">
            <v>0</v>
          </cell>
        </row>
        <row r="3331">
          <cell r="A3331">
            <v>519000</v>
          </cell>
          <cell r="B3331" t="str">
            <v>PLEDGE/SHINE UP AERO    500 GM</v>
          </cell>
          <cell r="C3331" t="str">
            <v>HP</v>
          </cell>
          <cell r="D3331">
            <v>326</v>
          </cell>
        </row>
        <row r="3332">
          <cell r="A3332">
            <v>519200</v>
          </cell>
          <cell r="B3332" t="str">
            <v>PLEDGE WOODRICH         500 GM</v>
          </cell>
          <cell r="C3332" t="str">
            <v>HP</v>
          </cell>
          <cell r="D3332">
            <v>326</v>
          </cell>
        </row>
        <row r="3333">
          <cell r="A3333">
            <v>520010</v>
          </cell>
          <cell r="B3333" t="str">
            <v>PLEDGE SHINE UP         4X5 LT</v>
          </cell>
          <cell r="C3333" t="str">
            <v>HP</v>
          </cell>
          <cell r="D3333">
            <v>150</v>
          </cell>
        </row>
        <row r="3334">
          <cell r="A3334">
            <v>522491</v>
          </cell>
          <cell r="B3334" t="str">
            <v>BAY SURFACE SPRAY       250 GM</v>
          </cell>
          <cell r="C3334" t="str">
            <v>HF</v>
          </cell>
          <cell r="D3334">
            <v>0</v>
          </cell>
        </row>
        <row r="3335">
          <cell r="A3335">
            <v>522887</v>
          </cell>
          <cell r="B3335" t="str">
            <v>BAY SURFACE SPRAY       420 GM</v>
          </cell>
          <cell r="C3335">
            <v>85</v>
          </cell>
          <cell r="D3335">
            <v>0</v>
          </cell>
        </row>
        <row r="3336">
          <cell r="A3336">
            <v>524001</v>
          </cell>
          <cell r="B3336" t="str">
            <v>AC629 WAX EMULSION</v>
          </cell>
          <cell r="C3336" t="str">
            <v>R8</v>
          </cell>
          <cell r="D3336">
            <v>88007</v>
          </cell>
        </row>
        <row r="3337">
          <cell r="A3337">
            <v>524020</v>
          </cell>
          <cell r="B3337" t="str">
            <v>TERRAZZO  SEALER        4X5 LT</v>
          </cell>
          <cell r="C3337" t="str">
            <v>HG</v>
          </cell>
          <cell r="D3337">
            <v>0</v>
          </cell>
        </row>
        <row r="3338">
          <cell r="A3338">
            <v>524022</v>
          </cell>
          <cell r="B3338" t="str">
            <v>TERRAZZO  SEALER         25 LT</v>
          </cell>
          <cell r="C3338" t="str">
            <v>HG</v>
          </cell>
          <cell r="D3338">
            <v>0</v>
          </cell>
        </row>
        <row r="3339">
          <cell r="A3339">
            <v>524050</v>
          </cell>
          <cell r="B3339" t="str">
            <v>COMPLETE                4X5 LT</v>
          </cell>
          <cell r="C3339" t="str">
            <v>HG</v>
          </cell>
          <cell r="D3339">
            <v>150</v>
          </cell>
        </row>
        <row r="3340">
          <cell r="A3340">
            <v>524052</v>
          </cell>
          <cell r="B3340" t="str">
            <v>COMPLETE                 25 LT</v>
          </cell>
          <cell r="C3340" t="str">
            <v>HG</v>
          </cell>
          <cell r="D3340">
            <v>150</v>
          </cell>
        </row>
        <row r="3341">
          <cell r="A3341">
            <v>524060</v>
          </cell>
          <cell r="B3341" t="str">
            <v>UHS W146                4X5 LT</v>
          </cell>
          <cell r="C3341" t="str">
            <v>HG</v>
          </cell>
          <cell r="D3341">
            <v>150</v>
          </cell>
        </row>
        <row r="3342">
          <cell r="A3342">
            <v>524062</v>
          </cell>
          <cell r="B3342" t="str">
            <v>UHS W146                 25 LT</v>
          </cell>
          <cell r="C3342" t="str">
            <v>HG</v>
          </cell>
          <cell r="D3342">
            <v>150</v>
          </cell>
        </row>
        <row r="3343">
          <cell r="A3343">
            <v>524070</v>
          </cell>
          <cell r="B3343" t="str">
            <v>PROMENADE               4X5 LT</v>
          </cell>
          <cell r="C3343" t="str">
            <v>HG</v>
          </cell>
          <cell r="D3343">
            <v>150</v>
          </cell>
        </row>
        <row r="3344">
          <cell r="A3344">
            <v>524072</v>
          </cell>
          <cell r="B3344" t="str">
            <v>PROMENADE                25 LT</v>
          </cell>
          <cell r="C3344" t="str">
            <v>HG</v>
          </cell>
          <cell r="D3344">
            <v>150</v>
          </cell>
        </row>
        <row r="3345">
          <cell r="A3345">
            <v>524074</v>
          </cell>
          <cell r="B3345" t="str">
            <v>PROMENADE               200 LT</v>
          </cell>
          <cell r="C3345" t="str">
            <v>HG</v>
          </cell>
          <cell r="D3345">
            <v>150</v>
          </cell>
        </row>
        <row r="3346">
          <cell r="A3346">
            <v>524130</v>
          </cell>
          <cell r="B3346" t="str">
            <v>UHS FLOOR FINISH        4X5 LT</v>
          </cell>
          <cell r="C3346" t="str">
            <v>HG</v>
          </cell>
          <cell r="D3346">
            <v>0</v>
          </cell>
        </row>
        <row r="3347">
          <cell r="A3347">
            <v>524132</v>
          </cell>
          <cell r="B3347" t="str">
            <v>UHS FLOOR FINISH         25 LT</v>
          </cell>
          <cell r="C3347" t="str">
            <v>HG</v>
          </cell>
          <cell r="D3347">
            <v>0</v>
          </cell>
        </row>
        <row r="3348">
          <cell r="A3348">
            <v>524134</v>
          </cell>
          <cell r="B3348" t="str">
            <v>UHS FLOOR FINISH        200 LT</v>
          </cell>
          <cell r="C3348" t="str">
            <v>HG</v>
          </cell>
          <cell r="D3348">
            <v>0</v>
          </cell>
        </row>
        <row r="3349">
          <cell r="A3349">
            <v>524150</v>
          </cell>
          <cell r="B3349" t="str">
            <v>SHOWPLACE               4X5 LT</v>
          </cell>
          <cell r="C3349" t="str">
            <v>HG</v>
          </cell>
          <cell r="D3349">
            <v>150</v>
          </cell>
        </row>
        <row r="3350">
          <cell r="A3350">
            <v>524152</v>
          </cell>
          <cell r="B3350" t="str">
            <v>SHOWPLACE                25 LT</v>
          </cell>
          <cell r="C3350" t="str">
            <v>HG</v>
          </cell>
          <cell r="D3350">
            <v>150</v>
          </cell>
        </row>
        <row r="3351">
          <cell r="A3351">
            <v>524170</v>
          </cell>
          <cell r="B3351" t="str">
            <v>PLAZA                   4X5 LT</v>
          </cell>
          <cell r="C3351" t="str">
            <v>HG</v>
          </cell>
          <cell r="D3351">
            <v>150</v>
          </cell>
        </row>
        <row r="3352">
          <cell r="A3352">
            <v>524172</v>
          </cell>
          <cell r="B3352" t="str">
            <v>PLAZA                    25 LT</v>
          </cell>
          <cell r="C3352" t="str">
            <v>HG</v>
          </cell>
          <cell r="D3352">
            <v>150</v>
          </cell>
        </row>
        <row r="3353">
          <cell r="A3353">
            <v>524174</v>
          </cell>
          <cell r="B3353" t="str">
            <v>PLAZA                   200 LT</v>
          </cell>
          <cell r="C3353" t="str">
            <v>HG</v>
          </cell>
          <cell r="D3353">
            <v>150</v>
          </cell>
        </row>
        <row r="3354">
          <cell r="A3354">
            <v>524180</v>
          </cell>
          <cell r="B3354" t="str">
            <v>VECTRA                  4X5 LT</v>
          </cell>
          <cell r="C3354" t="str">
            <v>HG</v>
          </cell>
          <cell r="D3354">
            <v>150</v>
          </cell>
        </row>
        <row r="3355">
          <cell r="A3355">
            <v>524182</v>
          </cell>
          <cell r="B3355" t="str">
            <v>VECTRA                   25 LT</v>
          </cell>
          <cell r="C3355" t="str">
            <v>HG</v>
          </cell>
          <cell r="D3355">
            <v>150</v>
          </cell>
        </row>
        <row r="3356">
          <cell r="A3356">
            <v>524184</v>
          </cell>
          <cell r="B3356" t="str">
            <v>VECTRA                  200 LT</v>
          </cell>
          <cell r="C3356" t="str">
            <v>HG</v>
          </cell>
          <cell r="D3356">
            <v>150</v>
          </cell>
        </row>
        <row r="3357">
          <cell r="A3357">
            <v>524190</v>
          </cell>
          <cell r="B3357" t="str">
            <v>TECHNIQUE SEALER        4X5 LT</v>
          </cell>
          <cell r="C3357" t="str">
            <v>HG</v>
          </cell>
          <cell r="D3357">
            <v>150</v>
          </cell>
        </row>
        <row r="3358">
          <cell r="A3358">
            <v>524192</v>
          </cell>
          <cell r="B3358" t="str">
            <v>TECHNIQUE SEALER         25 LT</v>
          </cell>
          <cell r="C3358" t="str">
            <v>HG</v>
          </cell>
          <cell r="D3358">
            <v>150</v>
          </cell>
        </row>
        <row r="3359">
          <cell r="A3359">
            <v>524194</v>
          </cell>
          <cell r="B3359" t="str">
            <v>TECHNIQUE SEALER        200 LT</v>
          </cell>
          <cell r="C3359" t="str">
            <v>HG</v>
          </cell>
          <cell r="D3359">
            <v>150</v>
          </cell>
        </row>
        <row r="3360">
          <cell r="A3360">
            <v>524210</v>
          </cell>
          <cell r="B3360" t="str">
            <v>SCULPTURE SEALER        4X5 LT</v>
          </cell>
          <cell r="C3360" t="str">
            <v>HG</v>
          </cell>
          <cell r="D3360">
            <v>150</v>
          </cell>
        </row>
        <row r="3361">
          <cell r="A3361">
            <v>524212</v>
          </cell>
          <cell r="B3361" t="str">
            <v>SCULPTURE SEALER         25 LT</v>
          </cell>
          <cell r="C3361" t="str">
            <v>HG</v>
          </cell>
          <cell r="D3361">
            <v>150</v>
          </cell>
        </row>
        <row r="3362">
          <cell r="A3362">
            <v>524220</v>
          </cell>
          <cell r="B3362" t="str">
            <v>SIGNATURE               4X5 LT</v>
          </cell>
          <cell r="C3362" t="str">
            <v>HG</v>
          </cell>
          <cell r="D3362">
            <v>150</v>
          </cell>
        </row>
        <row r="3363">
          <cell r="A3363">
            <v>524222</v>
          </cell>
          <cell r="B3363" t="str">
            <v>SIGNATURE                25 LT</v>
          </cell>
          <cell r="C3363" t="str">
            <v>HG</v>
          </cell>
          <cell r="D3363">
            <v>150</v>
          </cell>
        </row>
        <row r="3364">
          <cell r="A3364">
            <v>524224</v>
          </cell>
          <cell r="B3364" t="str">
            <v>SIGNATURE               200 LT</v>
          </cell>
          <cell r="C3364" t="str">
            <v>HG</v>
          </cell>
          <cell r="D3364">
            <v>150</v>
          </cell>
        </row>
        <row r="3365">
          <cell r="A3365">
            <v>524226</v>
          </cell>
          <cell r="B3365" t="str">
            <v>SIGNATURE BIB           18.9 L</v>
          </cell>
          <cell r="C3365" t="str">
            <v>KA</v>
          </cell>
          <cell r="D3365">
            <v>38031</v>
          </cell>
        </row>
        <row r="3366">
          <cell r="A3366">
            <v>524230</v>
          </cell>
          <cell r="B3366" t="str">
            <v>JONSEAL 220             4X5 LT</v>
          </cell>
          <cell r="C3366" t="str">
            <v>HG</v>
          </cell>
          <cell r="D3366">
            <v>150</v>
          </cell>
        </row>
        <row r="3367">
          <cell r="A3367">
            <v>524232</v>
          </cell>
          <cell r="B3367" t="str">
            <v>JONSEAL 220              25 LT</v>
          </cell>
          <cell r="C3367" t="str">
            <v>HG</v>
          </cell>
          <cell r="D3367">
            <v>150</v>
          </cell>
        </row>
        <row r="3368">
          <cell r="A3368">
            <v>524234</v>
          </cell>
          <cell r="B3368" t="str">
            <v>JONSEAL 220             200 LT</v>
          </cell>
          <cell r="C3368" t="str">
            <v>HG</v>
          </cell>
          <cell r="D3368">
            <v>150</v>
          </cell>
        </row>
        <row r="3369">
          <cell r="A3369">
            <v>524320</v>
          </cell>
          <cell r="B3369" t="str">
            <v>BASECOTE SEALER         4X5 LT</v>
          </cell>
          <cell r="C3369" t="str">
            <v>HG</v>
          </cell>
          <cell r="D3369">
            <v>150</v>
          </cell>
        </row>
        <row r="3370">
          <cell r="A3370">
            <v>524322</v>
          </cell>
          <cell r="B3370" t="str">
            <v>BASECOTE SEALER          25 LT</v>
          </cell>
          <cell r="C3370" t="str">
            <v>HG</v>
          </cell>
          <cell r="D3370">
            <v>150</v>
          </cell>
        </row>
        <row r="3371">
          <cell r="A3371">
            <v>524350</v>
          </cell>
          <cell r="B3371" t="str">
            <v>MIRROR 2                 25 LT</v>
          </cell>
          <cell r="C3371" t="str">
            <v>HG</v>
          </cell>
          <cell r="D3371">
            <v>150</v>
          </cell>
        </row>
        <row r="3372">
          <cell r="A3372">
            <v>524450</v>
          </cell>
          <cell r="B3372" t="str">
            <v>SNAPBACK                4X5 LT</v>
          </cell>
          <cell r="C3372" t="str">
            <v>HF</v>
          </cell>
          <cell r="D3372">
            <v>150</v>
          </cell>
        </row>
        <row r="3373">
          <cell r="A3373">
            <v>524452</v>
          </cell>
          <cell r="B3373" t="str">
            <v>SNAPBACK                 25 LT</v>
          </cell>
          <cell r="C3373" t="str">
            <v>HF</v>
          </cell>
          <cell r="D3373">
            <v>150</v>
          </cell>
        </row>
        <row r="3374">
          <cell r="A3374">
            <v>524520</v>
          </cell>
          <cell r="B3374" t="str">
            <v>SPRAYFILM - SC           4x2LT</v>
          </cell>
          <cell r="C3374" t="str">
            <v>HF</v>
          </cell>
          <cell r="D3374">
            <v>201</v>
          </cell>
        </row>
        <row r="3375">
          <cell r="A3375">
            <v>524560</v>
          </cell>
          <cell r="B3375" t="str">
            <v>MARATHON                4X5 LT</v>
          </cell>
          <cell r="C3375" t="str">
            <v>HG</v>
          </cell>
          <cell r="D3375">
            <v>150</v>
          </cell>
        </row>
        <row r="3376">
          <cell r="A3376">
            <v>524562</v>
          </cell>
          <cell r="B3376" t="str">
            <v>MARATHON                 25 LT</v>
          </cell>
          <cell r="C3376" t="str">
            <v>HG</v>
          </cell>
          <cell r="D3376">
            <v>150</v>
          </cell>
        </row>
        <row r="3377">
          <cell r="A3377">
            <v>524620</v>
          </cell>
          <cell r="B3377" t="str">
            <v>TRAFFIC GRADE 4X5 LT</v>
          </cell>
          <cell r="C3377" t="str">
            <v>HG</v>
          </cell>
          <cell r="D3377">
            <v>215</v>
          </cell>
        </row>
        <row r="3378">
          <cell r="A3378">
            <v>524730</v>
          </cell>
          <cell r="B3378" t="str">
            <v>BRITE MAINTAINER        4X5 LT</v>
          </cell>
          <cell r="C3378" t="str">
            <v>HF</v>
          </cell>
          <cell r="D3378">
            <v>150</v>
          </cell>
        </row>
        <row r="3379">
          <cell r="A3379">
            <v>524732</v>
          </cell>
          <cell r="B3379" t="str">
            <v>BRITE MAINTAINER         25 LT</v>
          </cell>
          <cell r="C3379" t="str">
            <v>HF</v>
          </cell>
          <cell r="D3379">
            <v>150</v>
          </cell>
        </row>
        <row r="3380">
          <cell r="A3380">
            <v>524850</v>
          </cell>
          <cell r="B3380" t="str">
            <v>CAREFREE SATIN          2X5 LT</v>
          </cell>
          <cell r="C3380" t="str">
            <v>HG</v>
          </cell>
          <cell r="D3380">
            <v>150</v>
          </cell>
        </row>
        <row r="3381">
          <cell r="A3381">
            <v>525010</v>
          </cell>
          <cell r="B3381" t="str">
            <v>WOOD&amp;CORK FL.SEALER       5 LT</v>
          </cell>
          <cell r="C3381" t="str">
            <v>HG</v>
          </cell>
          <cell r="D3381">
            <v>0</v>
          </cell>
        </row>
        <row r="3382">
          <cell r="A3382">
            <v>525020</v>
          </cell>
          <cell r="B3382" t="str">
            <v>TRAFFIC WAX PASTE         4 KG</v>
          </cell>
          <cell r="C3382" t="str">
            <v>HG</v>
          </cell>
          <cell r="D3382">
            <v>0</v>
          </cell>
        </row>
        <row r="3383">
          <cell r="A3383">
            <v>525022</v>
          </cell>
          <cell r="B3383" t="str">
            <v>TRAFFIC WAX PASTE        15 KG</v>
          </cell>
          <cell r="C3383" t="str">
            <v>HG</v>
          </cell>
          <cell r="D3383">
            <v>215</v>
          </cell>
        </row>
        <row r="3384">
          <cell r="A3384">
            <v>525032</v>
          </cell>
          <cell r="B3384" t="str">
            <v>TRAFFIC WAX LIQUID       20 KG</v>
          </cell>
          <cell r="C3384" t="str">
            <v>HG</v>
          </cell>
          <cell r="D3384">
            <v>215</v>
          </cell>
        </row>
        <row r="3385">
          <cell r="A3385">
            <v>526030</v>
          </cell>
          <cell r="B3385" t="str">
            <v>VIEW QUICK CLEANER      4X5 LT</v>
          </cell>
          <cell r="C3385" t="str">
            <v>HD</v>
          </cell>
          <cell r="D3385">
            <v>150</v>
          </cell>
        </row>
        <row r="3386">
          <cell r="A3386">
            <v>526032</v>
          </cell>
          <cell r="B3386" t="str">
            <v>VIEW QUICK CLEANER       25 LT</v>
          </cell>
          <cell r="C3386" t="str">
            <v>HD</v>
          </cell>
          <cell r="D3386">
            <v>150</v>
          </cell>
        </row>
        <row r="3387">
          <cell r="A3387">
            <v>526034</v>
          </cell>
          <cell r="B3387" t="str">
            <v>VIEW QUICK CLEANER      200 LT</v>
          </cell>
          <cell r="C3387" t="str">
            <v>HD</v>
          </cell>
          <cell r="D3387">
            <v>150</v>
          </cell>
        </row>
        <row r="3388">
          <cell r="A3388">
            <v>526042</v>
          </cell>
          <cell r="B3388" t="str">
            <v>REVEAL HD CLEANER       4X5 LT</v>
          </cell>
          <cell r="C3388" t="str">
            <v>HD</v>
          </cell>
          <cell r="D3388">
            <v>150</v>
          </cell>
        </row>
        <row r="3389">
          <cell r="A3389">
            <v>526044</v>
          </cell>
          <cell r="B3389" t="str">
            <v>REVEAL HD CLEANER        25 LT</v>
          </cell>
          <cell r="C3389" t="str">
            <v>HD</v>
          </cell>
          <cell r="D3389">
            <v>150</v>
          </cell>
        </row>
        <row r="3390">
          <cell r="A3390">
            <v>526046</v>
          </cell>
          <cell r="B3390" t="str">
            <v>REVEAL HD CLEANER       200 LT</v>
          </cell>
          <cell r="C3390" t="str">
            <v>HD</v>
          </cell>
          <cell r="D3390">
            <v>150</v>
          </cell>
        </row>
        <row r="3391">
          <cell r="A3391">
            <v>526050</v>
          </cell>
          <cell r="B3391" t="str">
            <v>CERAMICA TILE CLEANER   4X5 LT</v>
          </cell>
          <cell r="C3391" t="str">
            <v>HD</v>
          </cell>
          <cell r="D3391">
            <v>150</v>
          </cell>
        </row>
        <row r="3392">
          <cell r="A3392">
            <v>526052</v>
          </cell>
          <cell r="B3392" t="str">
            <v>CERAMICA                 25 LT</v>
          </cell>
          <cell r="C3392" t="str">
            <v>HD</v>
          </cell>
          <cell r="D3392">
            <v>150</v>
          </cell>
        </row>
        <row r="3393">
          <cell r="A3393">
            <v>526110</v>
          </cell>
          <cell r="B3393" t="str">
            <v>FORWARD JF              2x2.5L</v>
          </cell>
          <cell r="C3393" t="str">
            <v>HJ</v>
          </cell>
          <cell r="D3393">
            <v>201</v>
          </cell>
        </row>
        <row r="3394">
          <cell r="A3394">
            <v>526120</v>
          </cell>
          <cell r="B3394" t="str">
            <v>STRIDE - SC           4x1.89LT</v>
          </cell>
          <cell r="C3394" t="str">
            <v>HD</v>
          </cell>
          <cell r="D3394">
            <v>201</v>
          </cell>
        </row>
        <row r="3395">
          <cell r="A3395">
            <v>526122</v>
          </cell>
          <cell r="B3395" t="str">
            <v>STRIDE - AX           6x946 ML</v>
          </cell>
          <cell r="C3395" t="str">
            <v>HD</v>
          </cell>
          <cell r="D3395">
            <v>201</v>
          </cell>
        </row>
        <row r="3396">
          <cell r="A3396">
            <v>526210</v>
          </cell>
          <cell r="B3396" t="str">
            <v>REVEAL - SC           4x1.89LT</v>
          </cell>
          <cell r="C3396" t="str">
            <v>HD</v>
          </cell>
          <cell r="D3396">
            <v>201</v>
          </cell>
        </row>
        <row r="3397">
          <cell r="A3397">
            <v>526212</v>
          </cell>
          <cell r="B3397" t="str">
            <v>REVEAL - AX           6x946 ML</v>
          </cell>
          <cell r="C3397" t="str">
            <v>HD</v>
          </cell>
          <cell r="D3397">
            <v>201</v>
          </cell>
        </row>
        <row r="3398">
          <cell r="A3398">
            <v>526250</v>
          </cell>
          <cell r="B3398" t="str">
            <v>PENECLEAN               4X5 LT</v>
          </cell>
          <cell r="C3398" t="str">
            <v>HD</v>
          </cell>
          <cell r="D3398">
            <v>150</v>
          </cell>
        </row>
        <row r="3399">
          <cell r="A3399">
            <v>526252</v>
          </cell>
          <cell r="B3399" t="str">
            <v>PENECLEAN                25 LT</v>
          </cell>
          <cell r="C3399" t="str">
            <v>HD</v>
          </cell>
          <cell r="D3399">
            <v>150</v>
          </cell>
        </row>
        <row r="3400">
          <cell r="A3400">
            <v>526254</v>
          </cell>
          <cell r="B3400" t="str">
            <v>PENECLEAN               200 LT</v>
          </cell>
          <cell r="C3400" t="str">
            <v>HD</v>
          </cell>
          <cell r="D3400">
            <v>150</v>
          </cell>
        </row>
        <row r="3401">
          <cell r="A3401">
            <v>526310</v>
          </cell>
          <cell r="B3401" t="str">
            <v>FORWARD - SC          4x1.89LT</v>
          </cell>
          <cell r="C3401" t="str">
            <v>HJ</v>
          </cell>
          <cell r="D3401">
            <v>201</v>
          </cell>
        </row>
        <row r="3402">
          <cell r="A3402">
            <v>526312</v>
          </cell>
          <cell r="B3402" t="str">
            <v>*FORWARD - AX        6X946 ML</v>
          </cell>
          <cell r="C3402" t="str">
            <v>HJ</v>
          </cell>
          <cell r="D3402">
            <v>201</v>
          </cell>
        </row>
        <row r="3403">
          <cell r="A3403">
            <v>526350</v>
          </cell>
          <cell r="B3403" t="str">
            <v>ASSET JF              2x2.5 LT</v>
          </cell>
          <cell r="C3403" t="str">
            <v>HJ</v>
          </cell>
          <cell r="D3403">
            <v>201</v>
          </cell>
        </row>
        <row r="3404">
          <cell r="A3404">
            <v>526412</v>
          </cell>
          <cell r="B3404" t="str">
            <v>SHIELD AX               6X1 LT</v>
          </cell>
          <cell r="C3404" t="str">
            <v>HB</v>
          </cell>
          <cell r="D3404">
            <v>0</v>
          </cell>
        </row>
        <row r="3405">
          <cell r="A3405">
            <v>526430</v>
          </cell>
          <cell r="B3405" t="str">
            <v>ASSET - SC             4x1.89L</v>
          </cell>
          <cell r="C3405" t="str">
            <v>HJ</v>
          </cell>
          <cell r="D3405">
            <v>201</v>
          </cell>
        </row>
        <row r="3406">
          <cell r="A3406">
            <v>526500</v>
          </cell>
          <cell r="B3406" t="str">
            <v>REVEAL JF             2x2.5 LT</v>
          </cell>
          <cell r="C3406" t="str">
            <v>HD</v>
          </cell>
          <cell r="D3406">
            <v>201</v>
          </cell>
        </row>
        <row r="3407">
          <cell r="A3407">
            <v>526550</v>
          </cell>
          <cell r="B3407" t="str">
            <v>STRIDE JF             2x2.5 LT</v>
          </cell>
          <cell r="C3407" t="str">
            <v>HD</v>
          </cell>
          <cell r="D3407">
            <v>201</v>
          </cell>
        </row>
        <row r="3408">
          <cell r="A3408">
            <v>527010</v>
          </cell>
          <cell r="B3408" t="str">
            <v>STRIP PLUS              2X5 LT</v>
          </cell>
          <cell r="C3408" t="str">
            <v>HE</v>
          </cell>
          <cell r="D3408">
            <v>150</v>
          </cell>
        </row>
        <row r="3409">
          <cell r="A3409">
            <v>527020</v>
          </cell>
          <cell r="B3409" t="str">
            <v>STEP OFF                4X5 LT</v>
          </cell>
          <cell r="C3409" t="str">
            <v>HE</v>
          </cell>
          <cell r="D3409">
            <v>150</v>
          </cell>
        </row>
        <row r="3410">
          <cell r="A3410">
            <v>527022</v>
          </cell>
          <cell r="B3410" t="str">
            <v>STEP OFF                 25 LT</v>
          </cell>
          <cell r="C3410" t="str">
            <v>HE</v>
          </cell>
          <cell r="D3410">
            <v>150</v>
          </cell>
        </row>
        <row r="3411">
          <cell r="A3411">
            <v>527030</v>
          </cell>
          <cell r="B3411" t="str">
            <v>STRIPEZE                 4x5LT</v>
          </cell>
          <cell r="C3411" t="str">
            <v>HE</v>
          </cell>
          <cell r="D3411">
            <v>150</v>
          </cell>
        </row>
        <row r="3412">
          <cell r="A3412">
            <v>527032</v>
          </cell>
          <cell r="B3412" t="str">
            <v>STRIPEZE                  25LT</v>
          </cell>
          <cell r="C3412" t="str">
            <v>HE</v>
          </cell>
          <cell r="D3412">
            <v>150</v>
          </cell>
        </row>
        <row r="3413">
          <cell r="A3413">
            <v>527100</v>
          </cell>
          <cell r="B3413" t="str">
            <v>FREEDOM STRIPPER        4X5 LT</v>
          </cell>
          <cell r="C3413" t="str">
            <v>HE</v>
          </cell>
          <cell r="D3413">
            <v>150</v>
          </cell>
        </row>
        <row r="3414">
          <cell r="A3414">
            <v>527102</v>
          </cell>
          <cell r="B3414" t="str">
            <v>FREEDOM STRIPPER         25 LT</v>
          </cell>
          <cell r="C3414" t="str">
            <v>HE</v>
          </cell>
          <cell r="D3414">
            <v>150</v>
          </cell>
        </row>
        <row r="3415">
          <cell r="A3415">
            <v>527104</v>
          </cell>
          <cell r="B3415" t="str">
            <v>FREEDOM STRIPPER        200 LT</v>
          </cell>
          <cell r="C3415" t="str">
            <v>HE</v>
          </cell>
          <cell r="D3415">
            <v>150</v>
          </cell>
        </row>
        <row r="3416">
          <cell r="A3416">
            <v>527200</v>
          </cell>
          <cell r="B3416" t="str">
            <v>PRONTO                   4x5LT</v>
          </cell>
          <cell r="C3416" t="str">
            <v>HE</v>
          </cell>
          <cell r="D3416">
            <v>150</v>
          </cell>
        </row>
        <row r="3417">
          <cell r="A3417">
            <v>527202</v>
          </cell>
          <cell r="B3417" t="str">
            <v>PRONTO                    25LT</v>
          </cell>
          <cell r="C3417" t="str">
            <v>HE</v>
          </cell>
          <cell r="D3417">
            <v>150</v>
          </cell>
        </row>
        <row r="3418">
          <cell r="A3418">
            <v>527310</v>
          </cell>
          <cell r="B3418" t="str">
            <v>DEGRESAN JF             2X2.5L</v>
          </cell>
          <cell r="C3418" t="str">
            <v>KB</v>
          </cell>
          <cell r="D3418">
            <v>201</v>
          </cell>
        </row>
        <row r="3419">
          <cell r="A3419">
            <v>531000</v>
          </cell>
          <cell r="B3419" t="str">
            <v>RUGBEE SPOTTER        12X750ML</v>
          </cell>
          <cell r="C3419" t="str">
            <v>HA</v>
          </cell>
          <cell r="D3419">
            <v>0</v>
          </cell>
        </row>
        <row r="3420">
          <cell r="A3420">
            <v>531012</v>
          </cell>
          <cell r="B3420" t="str">
            <v>RUGBEE FOAM SHAMPOO     4X5 LT</v>
          </cell>
          <cell r="C3420" t="str">
            <v>HA</v>
          </cell>
          <cell r="D3420">
            <v>0</v>
          </cell>
        </row>
        <row r="3421">
          <cell r="A3421">
            <v>531110</v>
          </cell>
          <cell r="B3421" t="str">
            <v>RUGBEE SOIL RELEASE     4X5 LT</v>
          </cell>
          <cell r="C3421" t="str">
            <v>HA</v>
          </cell>
          <cell r="D3421">
            <v>0</v>
          </cell>
        </row>
        <row r="3422">
          <cell r="A3422">
            <v>532000</v>
          </cell>
          <cell r="B3422" t="str">
            <v>CARPET SCIENCE FOAM SHAMP 4X5L</v>
          </cell>
          <cell r="C3422" t="str">
            <v>HA</v>
          </cell>
          <cell r="D3422">
            <v>150</v>
          </cell>
        </row>
        <row r="3423">
          <cell r="A3423">
            <v>532100</v>
          </cell>
          <cell r="B3423" t="str">
            <v>CARPET SCIENCE GP EXTRACT 4X5L</v>
          </cell>
          <cell r="C3423" t="str">
            <v>HA</v>
          </cell>
          <cell r="D3423">
            <v>150</v>
          </cell>
        </row>
        <row r="3424">
          <cell r="A3424">
            <v>532102</v>
          </cell>
          <cell r="B3424" t="str">
            <v>CARPET SCIENCE GP EXTRACT  25L</v>
          </cell>
          <cell r="C3424" t="str">
            <v>HA</v>
          </cell>
          <cell r="D3424">
            <v>150</v>
          </cell>
        </row>
        <row r="3425">
          <cell r="A3425">
            <v>532200</v>
          </cell>
          <cell r="B3425" t="str">
            <v>CARPET SCIENCE BONNET CLR 4X5L</v>
          </cell>
          <cell r="C3425" t="str">
            <v>HA</v>
          </cell>
          <cell r="D3425">
            <v>150</v>
          </cell>
        </row>
        <row r="3426">
          <cell r="A3426">
            <v>532202</v>
          </cell>
          <cell r="B3426" t="str">
            <v>CARPET SCIENCE BONNET CLN  25L</v>
          </cell>
          <cell r="C3426" t="str">
            <v>YC</v>
          </cell>
          <cell r="D3426">
            <v>0</v>
          </cell>
        </row>
        <row r="3427">
          <cell r="A3427">
            <v>532300</v>
          </cell>
          <cell r="B3427" t="str">
            <v>CARPET SCIENCE GP SPT 12X750ML</v>
          </cell>
          <cell r="C3427" t="str">
            <v>HA</v>
          </cell>
          <cell r="D3427">
            <v>150</v>
          </cell>
        </row>
        <row r="3428">
          <cell r="A3428">
            <v>532400</v>
          </cell>
          <cell r="B3428" t="str">
            <v>CARPET SCIENCE HD SPT 12X500ML</v>
          </cell>
          <cell r="C3428" t="str">
            <v>HA</v>
          </cell>
          <cell r="D3428">
            <v>150</v>
          </cell>
        </row>
        <row r="3429">
          <cell r="A3429">
            <v>532500</v>
          </cell>
          <cell r="B3429" t="str">
            <v>CARPET SCIENCE DEFOAMER  750ML</v>
          </cell>
          <cell r="C3429" t="str">
            <v>HA</v>
          </cell>
          <cell r="D3429">
            <v>150</v>
          </cell>
        </row>
        <row r="3430">
          <cell r="A3430">
            <v>532600</v>
          </cell>
          <cell r="B3430" t="str">
            <v>CARPET SCIENCE HD EXT PLU 4X5L</v>
          </cell>
          <cell r="C3430" t="str">
            <v>HA</v>
          </cell>
          <cell r="D3430">
            <v>150</v>
          </cell>
        </row>
        <row r="3431">
          <cell r="A3431">
            <v>532602</v>
          </cell>
          <cell r="B3431" t="str">
            <v>CARPET SCIENCE HD EXT PLUS 25L</v>
          </cell>
          <cell r="C3431" t="str">
            <v>HA</v>
          </cell>
          <cell r="D3431">
            <v>150</v>
          </cell>
        </row>
        <row r="3432">
          <cell r="A3432">
            <v>532700</v>
          </cell>
          <cell r="B3432" t="str">
            <v>CARPET SCI EXTRACT JF 2x2.5 LT</v>
          </cell>
          <cell r="C3432" t="str">
            <v>HA</v>
          </cell>
          <cell r="D3432">
            <v>201</v>
          </cell>
        </row>
        <row r="3433">
          <cell r="A3433">
            <v>532750</v>
          </cell>
          <cell r="B3433" t="str">
            <v>JFILL - SOIL RELEASE CLN 4x2LT</v>
          </cell>
          <cell r="C3433" t="str">
            <v>HQ</v>
          </cell>
          <cell r="D3433">
            <v>0</v>
          </cell>
        </row>
        <row r="3434">
          <cell r="A3434">
            <v>534080</v>
          </cell>
          <cell r="B3434" t="str">
            <v>CONTEST BKT COMPASS</v>
          </cell>
          <cell r="C3434">
            <v>60</v>
          </cell>
          <cell r="D3434">
            <v>0</v>
          </cell>
        </row>
        <row r="3435">
          <cell r="A3435">
            <v>536250</v>
          </cell>
          <cell r="B3435" t="str">
            <v>GLADE COUNTRY GARDEN 12X400 GM</v>
          </cell>
          <cell r="C3435" t="str">
            <v>HR</v>
          </cell>
          <cell r="D3435">
            <v>326</v>
          </cell>
        </row>
        <row r="3436">
          <cell r="A3436">
            <v>536510</v>
          </cell>
          <cell r="B3436" t="str">
            <v>GLADE FLORAL BOUQUET 12X400 GM</v>
          </cell>
          <cell r="C3436" t="str">
            <v>HR</v>
          </cell>
          <cell r="D3436">
            <v>326</v>
          </cell>
        </row>
        <row r="3437">
          <cell r="A3437">
            <v>536520</v>
          </cell>
          <cell r="B3437" t="str">
            <v>GLADEMATIC MAG&amp;MIM    2X6X13GM</v>
          </cell>
          <cell r="C3437" t="str">
            <v>HR</v>
          </cell>
          <cell r="D3437">
            <v>200</v>
          </cell>
        </row>
        <row r="3438">
          <cell r="A3438">
            <v>536530</v>
          </cell>
          <cell r="B3438" t="str">
            <v>GLADEMATIC VANILLA    2X6X13GM</v>
          </cell>
          <cell r="C3438" t="str">
            <v>HR</v>
          </cell>
          <cell r="D3438">
            <v>200</v>
          </cell>
        </row>
        <row r="3439">
          <cell r="A3439">
            <v>536540</v>
          </cell>
          <cell r="B3439" t="str">
            <v>GLADEMATIC ESS OF SPR 2X6X13GM</v>
          </cell>
          <cell r="C3439" t="str">
            <v>HR</v>
          </cell>
          <cell r="D3439">
            <v>200</v>
          </cell>
        </row>
        <row r="3440">
          <cell r="A3440">
            <v>536550</v>
          </cell>
          <cell r="B3440" t="str">
            <v>GLADEMATIC CRUSAIR    2X6X13GM</v>
          </cell>
          <cell r="C3440" t="str">
            <v>HR</v>
          </cell>
          <cell r="D3440">
            <v>58817</v>
          </cell>
        </row>
        <row r="3441">
          <cell r="A3441">
            <v>537220</v>
          </cell>
          <cell r="B3441" t="str">
            <v>FRESHEN UP - SC         4x2 LT</v>
          </cell>
          <cell r="C3441" t="str">
            <v>HR</v>
          </cell>
          <cell r="D3441">
            <v>201</v>
          </cell>
        </row>
        <row r="3442">
          <cell r="A3442">
            <v>537520</v>
          </cell>
          <cell r="B3442" t="str">
            <v>FRESHEN-UP JF         2x2.5 LT</v>
          </cell>
          <cell r="C3442" t="str">
            <v>HR</v>
          </cell>
          <cell r="D3442">
            <v>201</v>
          </cell>
        </row>
        <row r="3443">
          <cell r="A3443">
            <v>537650</v>
          </cell>
          <cell r="B3443" t="str">
            <v>JFILL - AIRFRESH ODLESS 4x2 LT</v>
          </cell>
          <cell r="C3443" t="str">
            <v>HB</v>
          </cell>
          <cell r="D3443">
            <v>0</v>
          </cell>
        </row>
        <row r="3444">
          <cell r="A3444">
            <v>538134</v>
          </cell>
          <cell r="B3444" t="str">
            <v>SEE 022320 CLOTH BAG SUPVAC II</v>
          </cell>
          <cell r="C3444" t="str">
            <v>XE</v>
          </cell>
          <cell r="D3444">
            <v>89307</v>
          </cell>
        </row>
        <row r="3445">
          <cell r="A3445">
            <v>538230</v>
          </cell>
          <cell r="B3445" t="str">
            <v>GLADE BEADS MNT/HEAT  50x15 GM</v>
          </cell>
          <cell r="C3445" t="str">
            <v>HR</v>
          </cell>
          <cell r="D3445">
            <v>233</v>
          </cell>
        </row>
        <row r="3446">
          <cell r="A3446">
            <v>538240</v>
          </cell>
          <cell r="B3446" t="str">
            <v>GLADE BEADS MEAD/BRK  50x15 GM</v>
          </cell>
          <cell r="C3446" t="str">
            <v>HR</v>
          </cell>
          <cell r="D3446">
            <v>18</v>
          </cell>
        </row>
        <row r="3447">
          <cell r="A3447">
            <v>540052</v>
          </cell>
          <cell r="B3447" t="str">
            <v>WW03-03585-00 7/8"BULKHEADX1/4</v>
          </cell>
          <cell r="C3447" t="str">
            <v>YJ</v>
          </cell>
          <cell r="D3447">
            <v>52567</v>
          </cell>
        </row>
        <row r="3448">
          <cell r="A3448">
            <v>541240</v>
          </cell>
          <cell r="B3448" t="str">
            <v>RAID COMM(NZ) FIK GERM  680 ML</v>
          </cell>
          <cell r="C3448" t="str">
            <v>HC</v>
          </cell>
          <cell r="D3448">
            <v>0</v>
          </cell>
        </row>
        <row r="3449">
          <cell r="A3449">
            <v>541260</v>
          </cell>
          <cell r="B3449" t="str">
            <v>RAID COMM RESIDUAL CIK   450GM</v>
          </cell>
          <cell r="C3449" t="str">
            <v>HC</v>
          </cell>
          <cell r="D3449">
            <v>326</v>
          </cell>
        </row>
        <row r="3450">
          <cell r="A3450">
            <v>541280</v>
          </cell>
          <cell r="B3450" t="str">
            <v>RAID COMM RIVER GUM FIK  450GM</v>
          </cell>
          <cell r="C3450" t="str">
            <v>HC</v>
          </cell>
          <cell r="D3450">
            <v>326</v>
          </cell>
        </row>
        <row r="3451">
          <cell r="A3451">
            <v>541300</v>
          </cell>
          <cell r="B3451" t="str">
            <v>RAID COMM FAST KILL FIK  300GM</v>
          </cell>
          <cell r="C3451" t="str">
            <v>HC</v>
          </cell>
          <cell r="D3451">
            <v>326</v>
          </cell>
        </row>
        <row r="3452">
          <cell r="A3452">
            <v>541400</v>
          </cell>
          <cell r="B3452" t="str">
            <v>RAID COMM ODOURLESS FIK  450GM</v>
          </cell>
          <cell r="C3452" t="str">
            <v>HC</v>
          </cell>
          <cell r="D3452">
            <v>326</v>
          </cell>
        </row>
        <row r="3453">
          <cell r="A3453">
            <v>542010</v>
          </cell>
          <cell r="B3453" t="str">
            <v>CRESENT I              1PERSON</v>
          </cell>
          <cell r="C3453">
            <v>60</v>
          </cell>
          <cell r="D3453">
            <v>0</v>
          </cell>
        </row>
        <row r="3454">
          <cell r="A3454">
            <v>542015</v>
          </cell>
          <cell r="B3454" t="str">
            <v>CADDIS (STOCKADE)</v>
          </cell>
          <cell r="C3454">
            <v>60</v>
          </cell>
          <cell r="D3454">
            <v>0</v>
          </cell>
        </row>
        <row r="3455">
          <cell r="A3455">
            <v>546990</v>
          </cell>
          <cell r="B3455" t="str">
            <v>IC STRIDE FLORAL DC   2x2.5 LT</v>
          </cell>
          <cell r="C3455" t="str">
            <v>RC</v>
          </cell>
          <cell r="D3455">
            <v>52</v>
          </cell>
        </row>
        <row r="3456">
          <cell r="A3456">
            <v>549040</v>
          </cell>
          <cell r="B3456" t="str">
            <v>SPARKLE GLASS CLNR   12X750 ML</v>
          </cell>
          <cell r="C3456" t="str">
            <v>HQ</v>
          </cell>
          <cell r="D3456">
            <v>150</v>
          </cell>
        </row>
        <row r="3457">
          <cell r="A3457">
            <v>549042</v>
          </cell>
          <cell r="B3457" t="str">
            <v>SPARKLE GLASS CLNR      4X5 LT</v>
          </cell>
          <cell r="C3457" t="str">
            <v>HQ</v>
          </cell>
          <cell r="D3457">
            <v>150</v>
          </cell>
        </row>
        <row r="3458">
          <cell r="A3458">
            <v>549082</v>
          </cell>
          <cell r="B3458" t="str">
            <v>ZIP OVEN CLEANER        2X5 LT</v>
          </cell>
          <cell r="C3458" t="str">
            <v>KD</v>
          </cell>
          <cell r="D3458">
            <v>150</v>
          </cell>
        </row>
        <row r="3459">
          <cell r="A3459">
            <v>549090</v>
          </cell>
          <cell r="B3459" t="str">
            <v>EMERALD                 4X5 LT</v>
          </cell>
          <cell r="C3459" t="str">
            <v>KC</v>
          </cell>
          <cell r="D3459">
            <v>150</v>
          </cell>
        </row>
        <row r="3460">
          <cell r="A3460">
            <v>549092</v>
          </cell>
          <cell r="B3460" t="str">
            <v>EMERALD                  25 LT</v>
          </cell>
          <cell r="C3460" t="str">
            <v>KC</v>
          </cell>
          <cell r="D3460">
            <v>150</v>
          </cell>
        </row>
        <row r="3461">
          <cell r="A3461">
            <v>549096</v>
          </cell>
          <cell r="B3461" t="str">
            <v>EMERALD                  20 LT</v>
          </cell>
          <cell r="C3461" t="str">
            <v>KC</v>
          </cell>
          <cell r="D3461">
            <v>0</v>
          </cell>
        </row>
        <row r="3462">
          <cell r="A3462">
            <v>549100</v>
          </cell>
          <cell r="B3462" t="str">
            <v>POWDER 102             4X4 KG</v>
          </cell>
          <cell r="C3462" t="str">
            <v>KA</v>
          </cell>
          <cell r="D3462">
            <v>241</v>
          </cell>
        </row>
        <row r="3463">
          <cell r="A3463">
            <v>549102</v>
          </cell>
          <cell r="B3463" t="str">
            <v>EMERALD                 200 LT</v>
          </cell>
          <cell r="C3463" t="str">
            <v>KC</v>
          </cell>
          <cell r="D3463">
            <v>90144</v>
          </cell>
        </row>
        <row r="3464">
          <cell r="A3464">
            <v>549120</v>
          </cell>
          <cell r="B3464" t="str">
            <v>PRIDE OVEN CLEANER      2X5 LT</v>
          </cell>
          <cell r="C3464" t="str">
            <v>YF</v>
          </cell>
          <cell r="D3464">
            <v>1400</v>
          </cell>
        </row>
        <row r="3465">
          <cell r="A3465">
            <v>549130</v>
          </cell>
          <cell r="B3465" t="str">
            <v>DETERGENT 132            25 LT</v>
          </cell>
          <cell r="C3465" t="str">
            <v>KA</v>
          </cell>
          <cell r="D3465">
            <v>150</v>
          </cell>
        </row>
        <row r="3466">
          <cell r="A3466">
            <v>549132</v>
          </cell>
          <cell r="B3466" t="str">
            <v>DETERGENT 132            15 LT</v>
          </cell>
          <cell r="C3466" t="str">
            <v>KA</v>
          </cell>
          <cell r="D3466">
            <v>1400</v>
          </cell>
        </row>
        <row r="3467">
          <cell r="A3467">
            <v>549136</v>
          </cell>
          <cell r="B3467" t="str">
            <v>DETERGENT 132            20 LT</v>
          </cell>
          <cell r="C3467" t="str">
            <v>KA</v>
          </cell>
          <cell r="D3467">
            <v>0</v>
          </cell>
        </row>
        <row r="3468">
          <cell r="A3468">
            <v>549150</v>
          </cell>
          <cell r="B3468" t="str">
            <v>SPOTLITE                4X5 LT</v>
          </cell>
          <cell r="C3468" t="str">
            <v>KC</v>
          </cell>
          <cell r="D3468">
            <v>150</v>
          </cell>
        </row>
        <row r="3469">
          <cell r="A3469">
            <v>549152</v>
          </cell>
          <cell r="B3469" t="str">
            <v>SPOTLITE                 25 LT</v>
          </cell>
          <cell r="C3469" t="str">
            <v>KC</v>
          </cell>
          <cell r="D3469">
            <v>150</v>
          </cell>
        </row>
        <row r="3470">
          <cell r="A3470">
            <v>549154</v>
          </cell>
          <cell r="B3470" t="str">
            <v>SPOTLITE                200 LT</v>
          </cell>
          <cell r="C3470" t="str">
            <v>KC</v>
          </cell>
          <cell r="D3470">
            <v>1400</v>
          </cell>
        </row>
        <row r="3471">
          <cell r="A3471">
            <v>549160</v>
          </cell>
          <cell r="B3471" t="str">
            <v>RINSE AID 163            25 LT</v>
          </cell>
          <cell r="C3471" t="str">
            <v>KA</v>
          </cell>
          <cell r="D3471">
            <v>150</v>
          </cell>
        </row>
        <row r="3472">
          <cell r="A3472">
            <v>549162</v>
          </cell>
          <cell r="B3472" t="str">
            <v>RINSE AID 163          4 x 5LT</v>
          </cell>
          <cell r="C3472" t="str">
            <v>KA</v>
          </cell>
          <cell r="D3472">
            <v>150</v>
          </cell>
        </row>
        <row r="3473">
          <cell r="A3473">
            <v>549166</v>
          </cell>
          <cell r="B3473" t="str">
            <v>RINSE AID 163            20 LT</v>
          </cell>
          <cell r="C3473" t="str">
            <v>KA</v>
          </cell>
          <cell r="D3473">
            <v>0</v>
          </cell>
        </row>
        <row r="3474">
          <cell r="A3474">
            <v>549200</v>
          </cell>
          <cell r="B3474" t="str">
            <v>MR MUSCLE GLASS CLNR    3X2 LT</v>
          </cell>
          <cell r="C3474" t="str">
            <v>HQ</v>
          </cell>
          <cell r="D3474">
            <v>0</v>
          </cell>
        </row>
        <row r="3475">
          <cell r="A3475">
            <v>549202</v>
          </cell>
          <cell r="B3475" t="str">
            <v>MR MUSCLE GLASS CLNR    4X5 LT</v>
          </cell>
          <cell r="C3475" t="str">
            <v>HQ</v>
          </cell>
          <cell r="D3475">
            <v>0</v>
          </cell>
        </row>
        <row r="3476">
          <cell r="A3476">
            <v>549210</v>
          </cell>
          <cell r="B3476" t="str">
            <v>PRIDE OVEN &amp; GRILL CLN  2X5 LT</v>
          </cell>
          <cell r="C3476" t="str">
            <v>KD</v>
          </cell>
          <cell r="D3476">
            <v>150</v>
          </cell>
        </row>
        <row r="3477">
          <cell r="A3477">
            <v>549230</v>
          </cell>
          <cell r="B3477" t="str">
            <v>MR MUSCLE OVEN CLEANER 2X5 LT</v>
          </cell>
          <cell r="C3477" t="str">
            <v>KD</v>
          </cell>
          <cell r="D3477">
            <v>150</v>
          </cell>
        </row>
        <row r="3478">
          <cell r="A3478">
            <v>549300</v>
          </cell>
          <cell r="B3478" t="str">
            <v>BOSS HANDFED DWASH PWDR  10 KG</v>
          </cell>
          <cell r="C3478" t="str">
            <v>KA</v>
          </cell>
          <cell r="D3478">
            <v>150</v>
          </cell>
        </row>
        <row r="3479">
          <cell r="A3479">
            <v>549320</v>
          </cell>
          <cell r="B3479" t="str">
            <v>SPRINT - SC             4X2 LT</v>
          </cell>
          <cell r="C3479" t="str">
            <v>HD</v>
          </cell>
          <cell r="D3479">
            <v>0</v>
          </cell>
        </row>
        <row r="3480">
          <cell r="A3480">
            <v>549322</v>
          </cell>
          <cell r="B3480" t="str">
            <v>SPRINT - AX             4X1 LT</v>
          </cell>
          <cell r="C3480" t="str">
            <v>HD</v>
          </cell>
          <cell r="D3480">
            <v>0</v>
          </cell>
        </row>
        <row r="3481">
          <cell r="A3481">
            <v>549325</v>
          </cell>
          <cell r="B3481" t="str">
            <v>JONPRO LIQ WATER COND   20LT</v>
          </cell>
          <cell r="C3481" t="str">
            <v>L2</v>
          </cell>
          <cell r="D3481">
            <v>90144</v>
          </cell>
        </row>
        <row r="3482">
          <cell r="A3482">
            <v>549330</v>
          </cell>
          <cell r="B3482" t="str">
            <v>JONPRO LIQ WATER COND   25LT</v>
          </cell>
          <cell r="C3482" t="str">
            <v>L2</v>
          </cell>
          <cell r="D3482">
            <v>150</v>
          </cell>
        </row>
        <row r="3483">
          <cell r="A3483">
            <v>549380</v>
          </cell>
          <cell r="B3483" t="str">
            <v>SPARKLE JF            2x2.5 LT</v>
          </cell>
          <cell r="C3483" t="str">
            <v>HQ</v>
          </cell>
          <cell r="D3483">
            <v>201</v>
          </cell>
        </row>
        <row r="3484">
          <cell r="A3484">
            <v>549420</v>
          </cell>
          <cell r="B3484" t="str">
            <v>FUTURE - SC           4x1.89LT</v>
          </cell>
          <cell r="C3484" t="str">
            <v>HQ</v>
          </cell>
          <cell r="D3484">
            <v>201</v>
          </cell>
        </row>
        <row r="3485">
          <cell r="A3485">
            <v>549450</v>
          </cell>
          <cell r="B3485" t="str">
            <v>GLASSWASH 145           4X5 LT</v>
          </cell>
          <cell r="C3485" t="str">
            <v>KA</v>
          </cell>
          <cell r="D3485">
            <v>150</v>
          </cell>
        </row>
        <row r="3486">
          <cell r="A3486">
            <v>549452</v>
          </cell>
          <cell r="B3486" t="str">
            <v>GLASSWASH 145            25 LT</v>
          </cell>
          <cell r="C3486" t="str">
            <v>KA</v>
          </cell>
          <cell r="D3486">
            <v>150</v>
          </cell>
        </row>
        <row r="3487">
          <cell r="A3487">
            <v>549500</v>
          </cell>
          <cell r="B3487" t="str">
            <v>SPARKLE - SC          4x1.89LT</v>
          </cell>
          <cell r="C3487" t="str">
            <v>HQ</v>
          </cell>
          <cell r="D3487">
            <v>201</v>
          </cell>
        </row>
        <row r="3488">
          <cell r="A3488">
            <v>549535</v>
          </cell>
          <cell r="B3488" t="str">
            <v>JONPRO LIQ BUILDER   20LT</v>
          </cell>
          <cell r="C3488" t="str">
            <v>L2</v>
          </cell>
          <cell r="D3488">
            <v>90144</v>
          </cell>
        </row>
        <row r="3489">
          <cell r="A3489">
            <v>549540</v>
          </cell>
          <cell r="B3489" t="str">
            <v>JONPRO LIQ BUILDER   25LT</v>
          </cell>
          <cell r="C3489" t="str">
            <v>L2</v>
          </cell>
          <cell r="D3489">
            <v>150</v>
          </cell>
        </row>
        <row r="3490">
          <cell r="A3490">
            <v>549541</v>
          </cell>
          <cell r="B3490" t="str">
            <v>JONPRO LIQ BUILDER   200LT</v>
          </cell>
          <cell r="C3490" t="str">
            <v>L2</v>
          </cell>
          <cell r="D3490">
            <v>90144</v>
          </cell>
        </row>
        <row r="3491">
          <cell r="A3491">
            <v>549600</v>
          </cell>
          <cell r="B3491" t="str">
            <v>SPITFIRE SPRAY &amp; WIPE 12X750ML</v>
          </cell>
          <cell r="C3491" t="str">
            <v>HQ</v>
          </cell>
          <cell r="D3491">
            <v>0</v>
          </cell>
        </row>
        <row r="3492">
          <cell r="A3492">
            <v>549602</v>
          </cell>
          <cell r="B3492" t="str">
            <v>WIPEOUT SC            4x1.89LT</v>
          </cell>
          <cell r="C3492" t="str">
            <v>HJ</v>
          </cell>
          <cell r="D3492">
            <v>201</v>
          </cell>
        </row>
        <row r="3493">
          <cell r="A3493">
            <v>549604</v>
          </cell>
          <cell r="B3493" t="str">
            <v>WIPEOUT                 4X5 LT</v>
          </cell>
          <cell r="C3493" t="str">
            <v>HJ</v>
          </cell>
          <cell r="D3493">
            <v>150</v>
          </cell>
        </row>
        <row r="3494">
          <cell r="A3494">
            <v>549620</v>
          </cell>
          <cell r="B3494" t="str">
            <v>PAN CLEAN               4X5 LT</v>
          </cell>
          <cell r="C3494" t="str">
            <v>KC</v>
          </cell>
          <cell r="D3494">
            <v>150</v>
          </cell>
        </row>
        <row r="3495">
          <cell r="A3495">
            <v>549660</v>
          </cell>
          <cell r="B3495" t="str">
            <v>FUTURE JF             2x2.5 LT</v>
          </cell>
          <cell r="C3495" t="str">
            <v>HQ</v>
          </cell>
          <cell r="D3495">
            <v>201</v>
          </cell>
        </row>
        <row r="3496">
          <cell r="A3496">
            <v>550230</v>
          </cell>
          <cell r="B3496" t="str">
            <v>BREAK UP                4X5 LT</v>
          </cell>
          <cell r="C3496" t="str">
            <v>KB</v>
          </cell>
          <cell r="D3496">
            <v>150</v>
          </cell>
        </row>
        <row r="3497">
          <cell r="A3497">
            <v>550232</v>
          </cell>
          <cell r="B3497" t="str">
            <v>BREAK UP                 25 LT</v>
          </cell>
          <cell r="C3497" t="str">
            <v>KB</v>
          </cell>
          <cell r="D3497">
            <v>150</v>
          </cell>
        </row>
        <row r="3498">
          <cell r="A3498">
            <v>550234</v>
          </cell>
          <cell r="B3498" t="str">
            <v>BREAK UP                200 LT</v>
          </cell>
          <cell r="C3498" t="str">
            <v>KB</v>
          </cell>
          <cell r="D3498">
            <v>150</v>
          </cell>
        </row>
        <row r="3499">
          <cell r="A3499">
            <v>550440</v>
          </cell>
          <cell r="B3499" t="str">
            <v>BREAK UP - SC         4x1.89LT</v>
          </cell>
          <cell r="C3499" t="str">
            <v>KB</v>
          </cell>
          <cell r="D3499">
            <v>201</v>
          </cell>
        </row>
        <row r="3500">
          <cell r="A3500">
            <v>551050</v>
          </cell>
          <cell r="B3500" t="str">
            <v>BRAVO CREME CLEANSER 12x750 ml</v>
          </cell>
          <cell r="C3500" t="str">
            <v>HS</v>
          </cell>
          <cell r="D3500">
            <v>150</v>
          </cell>
        </row>
        <row r="3501">
          <cell r="A3501">
            <v>551052</v>
          </cell>
          <cell r="B3501" t="str">
            <v>BRAVO CREME CLEANSER     2x5 L</v>
          </cell>
          <cell r="C3501" t="str">
            <v>HS</v>
          </cell>
          <cell r="D3501">
            <v>150</v>
          </cell>
        </row>
        <row r="3502">
          <cell r="A3502">
            <v>551230</v>
          </cell>
          <cell r="B3502" t="str">
            <v>DUZZIT CREME CLEANSER    4x5 L</v>
          </cell>
          <cell r="C3502" t="str">
            <v>HS</v>
          </cell>
          <cell r="D3502">
            <v>150</v>
          </cell>
        </row>
        <row r="3503">
          <cell r="A3503">
            <v>551232</v>
          </cell>
          <cell r="B3503" t="str">
            <v>DUZZIT CREME CLEANSER 12x750mL</v>
          </cell>
          <cell r="C3503" t="str">
            <v>HS</v>
          </cell>
          <cell r="D3503">
            <v>150</v>
          </cell>
        </row>
        <row r="3504">
          <cell r="A3504">
            <v>551360</v>
          </cell>
          <cell r="B3504" t="str">
            <v>MR MUSCLE CREAM CLNR 12X 750ML</v>
          </cell>
          <cell r="C3504" t="str">
            <v>HS</v>
          </cell>
          <cell r="D3504">
            <v>150</v>
          </cell>
        </row>
        <row r="3505">
          <cell r="A3505">
            <v>551362</v>
          </cell>
          <cell r="B3505" t="str">
            <v>MR MUSCLE CREAM CLNR     2x5LT</v>
          </cell>
          <cell r="C3505" t="str">
            <v>HS</v>
          </cell>
          <cell r="D3505">
            <v>150</v>
          </cell>
        </row>
        <row r="3506">
          <cell r="A3506">
            <v>551400</v>
          </cell>
          <cell r="B3506" t="str">
            <v>FLATWARE PRESOAK 261     10 KG</v>
          </cell>
          <cell r="C3506" t="str">
            <v>KE</v>
          </cell>
          <cell r="D3506">
            <v>150</v>
          </cell>
        </row>
        <row r="3507">
          <cell r="A3507">
            <v>552420</v>
          </cell>
          <cell r="B3507" t="str">
            <v>SANI-BRITE               10 KG</v>
          </cell>
          <cell r="C3507" t="str">
            <v>KE</v>
          </cell>
          <cell r="D3507">
            <v>150</v>
          </cell>
        </row>
        <row r="3508">
          <cell r="A3508">
            <v>555020</v>
          </cell>
          <cell r="B3508" t="str">
            <v>FORWARD                 4X5 LT</v>
          </cell>
          <cell r="C3508" t="str">
            <v>HB</v>
          </cell>
          <cell r="D3508">
            <v>150</v>
          </cell>
        </row>
        <row r="3509">
          <cell r="A3509">
            <v>555022</v>
          </cell>
          <cell r="B3509" t="str">
            <v>FORWARD                  25 LT</v>
          </cell>
          <cell r="C3509" t="str">
            <v>HB</v>
          </cell>
          <cell r="D3509">
            <v>150</v>
          </cell>
        </row>
        <row r="3510">
          <cell r="A3510">
            <v>555024</v>
          </cell>
          <cell r="B3510" t="str">
            <v>FORWARD                 200 LT</v>
          </cell>
          <cell r="C3510" t="str">
            <v>HB</v>
          </cell>
          <cell r="D3510">
            <v>150</v>
          </cell>
        </row>
        <row r="3511">
          <cell r="A3511">
            <v>555060</v>
          </cell>
          <cell r="B3511" t="str">
            <v>GOODSENSE               4x5 LT</v>
          </cell>
          <cell r="C3511" t="str">
            <v>HR</v>
          </cell>
          <cell r="D3511">
            <v>150</v>
          </cell>
        </row>
        <row r="3512">
          <cell r="A3512">
            <v>555103</v>
          </cell>
          <cell r="B3512" t="str">
            <v>JEYES FLUID             1X5LTR</v>
          </cell>
          <cell r="C3512" t="str">
            <v>HB</v>
          </cell>
          <cell r="D3512">
            <v>0</v>
          </cell>
        </row>
        <row r="3513">
          <cell r="A3513">
            <v>555105</v>
          </cell>
          <cell r="B3513" t="str">
            <v>JEYES FLUID               200L</v>
          </cell>
          <cell r="C3513" t="str">
            <v>HB</v>
          </cell>
          <cell r="D3513">
            <v>0</v>
          </cell>
        </row>
        <row r="3514">
          <cell r="A3514">
            <v>555110</v>
          </cell>
          <cell r="B3514" t="str">
            <v>3 WAY                12X750 ML</v>
          </cell>
          <cell r="C3514" t="str">
            <v>HO</v>
          </cell>
          <cell r="D3514">
            <v>150</v>
          </cell>
        </row>
        <row r="3515">
          <cell r="A3515">
            <v>555112</v>
          </cell>
          <cell r="B3515" t="str">
            <v>3 WAY 4X5 LT</v>
          </cell>
          <cell r="C3515" t="str">
            <v>HO</v>
          </cell>
          <cell r="D3515">
            <v>150</v>
          </cell>
        </row>
        <row r="3516">
          <cell r="A3516">
            <v>555130</v>
          </cell>
          <cell r="B3516" t="str">
            <v>TASKFORCE JF            2x2.5L</v>
          </cell>
          <cell r="C3516" t="str">
            <v>HO</v>
          </cell>
          <cell r="D3516">
            <v>201</v>
          </cell>
        </row>
        <row r="3517">
          <cell r="A3517">
            <v>555150</v>
          </cell>
          <cell r="B3517" t="str">
            <v>CLEAN AIR              4x5 LT</v>
          </cell>
          <cell r="C3517" t="str">
            <v>HR</v>
          </cell>
          <cell r="D3517">
            <v>150</v>
          </cell>
        </row>
        <row r="3518">
          <cell r="A3518">
            <v>555152</v>
          </cell>
          <cell r="B3518" t="str">
            <v>CLEAN AIR               25 LT</v>
          </cell>
          <cell r="C3518" t="str">
            <v>HR</v>
          </cell>
          <cell r="D3518">
            <v>150</v>
          </cell>
        </row>
        <row r="3519">
          <cell r="A3519">
            <v>555200</v>
          </cell>
          <cell r="B3519" t="str">
            <v>DEGRESAN                4X5 LT</v>
          </cell>
          <cell r="C3519" t="str">
            <v>KB</v>
          </cell>
          <cell r="D3519">
            <v>150</v>
          </cell>
        </row>
        <row r="3520">
          <cell r="A3520">
            <v>555220</v>
          </cell>
          <cell r="B3520" t="str">
            <v>TASKFORCE               4X5 LT</v>
          </cell>
          <cell r="C3520" t="str">
            <v>HO</v>
          </cell>
          <cell r="D3520">
            <v>150</v>
          </cell>
        </row>
        <row r="3521">
          <cell r="A3521">
            <v>555222</v>
          </cell>
          <cell r="B3521" t="str">
            <v>TASKFORCE                25 LT</v>
          </cell>
          <cell r="C3521" t="str">
            <v>HO</v>
          </cell>
          <cell r="D3521">
            <v>150</v>
          </cell>
        </row>
        <row r="3522">
          <cell r="A3522">
            <v>555250</v>
          </cell>
          <cell r="B3522" t="str">
            <v>KNOCKOUT                4X5 LT</v>
          </cell>
          <cell r="C3522" t="str">
            <v>HR</v>
          </cell>
          <cell r="D3522">
            <v>150</v>
          </cell>
        </row>
        <row r="3523">
          <cell r="A3523">
            <v>555252</v>
          </cell>
          <cell r="B3523" t="str">
            <v>KNOCKOUT                 25 LT</v>
          </cell>
          <cell r="C3523" t="str">
            <v>HR</v>
          </cell>
          <cell r="D3523">
            <v>150</v>
          </cell>
        </row>
        <row r="3524">
          <cell r="A3524">
            <v>555300</v>
          </cell>
          <cell r="B3524" t="str">
            <v>JEYPINE CONCENTRATE     4X5 LT</v>
          </cell>
          <cell r="C3524" t="str">
            <v>HB</v>
          </cell>
          <cell r="D3524">
            <v>150</v>
          </cell>
        </row>
        <row r="3525">
          <cell r="A3525">
            <v>555310</v>
          </cell>
          <cell r="B3525" t="str">
            <v>JEYPINE ORIGINAL        4X5 LT</v>
          </cell>
          <cell r="C3525" t="str">
            <v>HB</v>
          </cell>
          <cell r="D3525">
            <v>150</v>
          </cell>
        </row>
        <row r="3526">
          <cell r="A3526">
            <v>555311</v>
          </cell>
          <cell r="B3526" t="str">
            <v>JEYPINE ORIGINAL        200 LT</v>
          </cell>
          <cell r="C3526" t="str">
            <v>HB</v>
          </cell>
          <cell r="D3526">
            <v>90144</v>
          </cell>
        </row>
        <row r="3527">
          <cell r="A3527">
            <v>555320</v>
          </cell>
          <cell r="B3527" t="str">
            <v>TASKFORCE - AX           6X1 L</v>
          </cell>
          <cell r="C3527" t="str">
            <v>HO</v>
          </cell>
          <cell r="D3527">
            <v>150</v>
          </cell>
        </row>
        <row r="3528">
          <cell r="A3528">
            <v>555325</v>
          </cell>
          <cell r="B3528" t="str">
            <v>JONPRO LIQ OXY BLEACH  20LT</v>
          </cell>
          <cell r="C3528" t="str">
            <v>L2</v>
          </cell>
          <cell r="D3528">
            <v>90144</v>
          </cell>
        </row>
        <row r="3529">
          <cell r="A3529">
            <v>555330</v>
          </cell>
          <cell r="B3529" t="str">
            <v>JONPRO LIQ OXY BLEACH  25LT</v>
          </cell>
          <cell r="C3529" t="str">
            <v>L2</v>
          </cell>
          <cell r="D3529">
            <v>150</v>
          </cell>
        </row>
        <row r="3530">
          <cell r="A3530">
            <v>555420</v>
          </cell>
          <cell r="B3530" t="str">
            <v>FORWARD SPRINGFRESH     4X5 LT</v>
          </cell>
          <cell r="C3530" t="str">
            <v>HB</v>
          </cell>
          <cell r="D3530">
            <v>150</v>
          </cell>
        </row>
        <row r="3531">
          <cell r="A3531">
            <v>555422</v>
          </cell>
          <cell r="B3531" t="str">
            <v>FORWARD SPRINGFRESH      25 LT</v>
          </cell>
          <cell r="C3531" t="str">
            <v>HB</v>
          </cell>
          <cell r="D3531">
            <v>150</v>
          </cell>
        </row>
        <row r="3532">
          <cell r="A3532">
            <v>555424</v>
          </cell>
          <cell r="B3532" t="str">
            <v>FORWARD SPRINGFRESH     200 LT</v>
          </cell>
          <cell r="C3532" t="str">
            <v>HB</v>
          </cell>
          <cell r="D3532">
            <v>150</v>
          </cell>
        </row>
        <row r="3533">
          <cell r="A3533">
            <v>555460</v>
          </cell>
          <cell r="B3533" t="str">
            <v>JEYES FIELD OF FLOWERS  4X5 LT</v>
          </cell>
          <cell r="C3533" t="str">
            <v>HB</v>
          </cell>
          <cell r="D3533">
            <v>0</v>
          </cell>
        </row>
        <row r="3534">
          <cell r="A3534">
            <v>555470</v>
          </cell>
          <cell r="B3534" t="str">
            <v>JEYES PEACH BLOSSOM     4X5 LT</v>
          </cell>
          <cell r="C3534" t="str">
            <v>HB</v>
          </cell>
          <cell r="D3534">
            <v>150</v>
          </cell>
        </row>
        <row r="3535">
          <cell r="A3535">
            <v>555474</v>
          </cell>
          <cell r="B3535" t="str">
            <v>JEYES PEACH BLOSSOM     1X200L</v>
          </cell>
          <cell r="C3535" t="str">
            <v>HB</v>
          </cell>
          <cell r="D3535">
            <v>90144</v>
          </cell>
        </row>
        <row r="3536">
          <cell r="A3536">
            <v>555475</v>
          </cell>
          <cell r="B3536" t="str">
            <v>JONPRO LIQ CHLORINE   20LT</v>
          </cell>
          <cell r="C3536" t="str">
            <v>L2</v>
          </cell>
          <cell r="D3536">
            <v>90144</v>
          </cell>
        </row>
        <row r="3537">
          <cell r="A3537">
            <v>555480</v>
          </cell>
          <cell r="B3537" t="str">
            <v>JONPRO LIQ CHLORINE   25LT</v>
          </cell>
          <cell r="C3537" t="str">
            <v>L2</v>
          </cell>
          <cell r="D3537">
            <v>150</v>
          </cell>
        </row>
        <row r="3538">
          <cell r="A3538">
            <v>555500</v>
          </cell>
          <cell r="B3538" t="str">
            <v>VIREX - SC            4x1.89LT</v>
          </cell>
          <cell r="C3538" t="str">
            <v>HB</v>
          </cell>
          <cell r="D3538">
            <v>201</v>
          </cell>
        </row>
        <row r="3539">
          <cell r="A3539">
            <v>555620</v>
          </cell>
          <cell r="B3539" t="str">
            <v>SHIELD CITRUS DISF CLNR 4X5 LT</v>
          </cell>
          <cell r="C3539" t="str">
            <v>HB</v>
          </cell>
          <cell r="D3539">
            <v>150</v>
          </cell>
        </row>
        <row r="3540">
          <cell r="A3540">
            <v>555622</v>
          </cell>
          <cell r="B3540" t="str">
            <v>SHIELD CITRUS DISF CLNR  25 LT</v>
          </cell>
          <cell r="C3540" t="str">
            <v>HB</v>
          </cell>
          <cell r="D3540">
            <v>150</v>
          </cell>
        </row>
        <row r="3541">
          <cell r="A3541">
            <v>555624</v>
          </cell>
          <cell r="B3541" t="str">
            <v>SHIELD CITRUS DISF CLNR 200LT</v>
          </cell>
          <cell r="C3541" t="str">
            <v>HB</v>
          </cell>
          <cell r="D3541">
            <v>90144</v>
          </cell>
        </row>
        <row r="3542">
          <cell r="A3542">
            <v>555650</v>
          </cell>
          <cell r="B3542" t="str">
            <v>VIREX PLUS JF         2x2.5 LT</v>
          </cell>
          <cell r="C3542" t="str">
            <v>HB</v>
          </cell>
          <cell r="D3542">
            <v>201</v>
          </cell>
        </row>
        <row r="3543">
          <cell r="A3543">
            <v>555710</v>
          </cell>
          <cell r="B3543" t="str">
            <v>FRESHEN UP             4x5 LT</v>
          </cell>
          <cell r="C3543" t="str">
            <v>HR</v>
          </cell>
          <cell r="D3543">
            <v>150</v>
          </cell>
        </row>
        <row r="3544">
          <cell r="A3544">
            <v>555712</v>
          </cell>
          <cell r="B3544" t="str">
            <v>FRESHEN UP              25 LT</v>
          </cell>
          <cell r="C3544" t="str">
            <v>HR</v>
          </cell>
          <cell r="D3544">
            <v>150</v>
          </cell>
        </row>
        <row r="3545">
          <cell r="A3545">
            <v>555770</v>
          </cell>
          <cell r="B3545" t="str">
            <v>BREAK UP JF           2x2.5 LT</v>
          </cell>
          <cell r="C3545" t="str">
            <v>KB</v>
          </cell>
          <cell r="D3545">
            <v>201</v>
          </cell>
        </row>
        <row r="3546">
          <cell r="A3546">
            <v>555840</v>
          </cell>
          <cell r="B3546" t="str">
            <v>SHIELD PINE DISF CLNR   4X5 LT</v>
          </cell>
          <cell r="C3546" t="str">
            <v>HB</v>
          </cell>
          <cell r="D3546">
            <v>150</v>
          </cell>
        </row>
        <row r="3547">
          <cell r="A3547">
            <v>555842</v>
          </cell>
          <cell r="B3547" t="str">
            <v>SHIELD PINE DISF CLNR    25 LT</v>
          </cell>
          <cell r="C3547" t="str">
            <v>HB</v>
          </cell>
          <cell r="D3547">
            <v>150</v>
          </cell>
        </row>
        <row r="3548">
          <cell r="A3548">
            <v>555844</v>
          </cell>
          <cell r="B3548" t="str">
            <v>SHIELD PINE DISF CLNR 200LT</v>
          </cell>
          <cell r="C3548" t="str">
            <v>HB</v>
          </cell>
          <cell r="D3548">
            <v>90144</v>
          </cell>
        </row>
        <row r="3549">
          <cell r="A3549">
            <v>555930</v>
          </cell>
          <cell r="B3549" t="str">
            <v>J512 - SC             4x1.89LT</v>
          </cell>
          <cell r="C3549" t="str">
            <v>KE</v>
          </cell>
          <cell r="D3549">
            <v>201</v>
          </cell>
        </row>
        <row r="3550">
          <cell r="A3550">
            <v>555932</v>
          </cell>
          <cell r="B3550" t="str">
            <v>J512                    4X5 LT</v>
          </cell>
          <cell r="C3550" t="str">
            <v>KE</v>
          </cell>
          <cell r="D3550">
            <v>150</v>
          </cell>
        </row>
        <row r="3551">
          <cell r="A3551">
            <v>556100</v>
          </cell>
          <cell r="B3551" t="str">
            <v>MULTI SUPER-SPRING/FR12X500 GM</v>
          </cell>
          <cell r="C3551" t="str">
            <v>HB</v>
          </cell>
          <cell r="D3551">
            <v>326</v>
          </cell>
        </row>
        <row r="3552">
          <cell r="A3552">
            <v>556210</v>
          </cell>
          <cell r="B3552" t="str">
            <v>MULTI LEMON          12X500 GM</v>
          </cell>
          <cell r="C3552" t="str">
            <v>HB</v>
          </cell>
          <cell r="D3552">
            <v>0</v>
          </cell>
        </row>
        <row r="3553">
          <cell r="A3553">
            <v>564050</v>
          </cell>
          <cell r="B3553" t="str">
            <v>FLEETWASH               4X5 LT</v>
          </cell>
          <cell r="C3553" t="str">
            <v>HB</v>
          </cell>
          <cell r="D3553">
            <v>0</v>
          </cell>
        </row>
        <row r="3554">
          <cell r="A3554">
            <v>564052</v>
          </cell>
          <cell r="B3554" t="str">
            <v>FLEETWASH                20 LT</v>
          </cell>
          <cell r="C3554" t="str">
            <v>HB</v>
          </cell>
          <cell r="D3554">
            <v>0</v>
          </cell>
        </row>
        <row r="3555">
          <cell r="A3555">
            <v>564054</v>
          </cell>
          <cell r="B3555" t="str">
            <v>FLEETWASH               200 LT</v>
          </cell>
          <cell r="C3555" t="str">
            <v>HB</v>
          </cell>
          <cell r="D3555">
            <v>0</v>
          </cell>
        </row>
        <row r="3556">
          <cell r="A3556">
            <v>564060</v>
          </cell>
          <cell r="B3556" t="str">
            <v>FLEETWASH POWDER         25 KG</v>
          </cell>
          <cell r="C3556" t="str">
            <v>HB</v>
          </cell>
          <cell r="D3556">
            <v>0</v>
          </cell>
        </row>
        <row r="3557">
          <cell r="A3557">
            <v>564070</v>
          </cell>
          <cell r="B3557" t="str">
            <v>FLEETWASH PLUS          200 LT</v>
          </cell>
          <cell r="C3557" t="str">
            <v>HB</v>
          </cell>
          <cell r="D3557">
            <v>0</v>
          </cell>
        </row>
        <row r="3558">
          <cell r="A3558">
            <v>564389</v>
          </cell>
          <cell r="B3558" t="str">
            <v>BAY S/SPRAY L.IRR        250GM</v>
          </cell>
          <cell r="C3558" t="str">
            <v>HF</v>
          </cell>
          <cell r="D3558">
            <v>0</v>
          </cell>
        </row>
        <row r="3559">
          <cell r="A3559">
            <v>564393</v>
          </cell>
          <cell r="B3559" t="str">
            <v>BAY S/SPRAY L.IRR        420GM</v>
          </cell>
          <cell r="C3559">
            <v>85</v>
          </cell>
          <cell r="D3559">
            <v>0</v>
          </cell>
        </row>
        <row r="3560">
          <cell r="A3560">
            <v>564397</v>
          </cell>
          <cell r="B3560" t="str">
            <v>BAY INS.KILL. FKD        400GM</v>
          </cell>
          <cell r="C3560" t="str">
            <v>HC</v>
          </cell>
          <cell r="D3560">
            <v>0</v>
          </cell>
        </row>
        <row r="3561">
          <cell r="A3561">
            <v>564401</v>
          </cell>
          <cell r="B3561" t="str">
            <v>BAY FIK L.IRR FOREST     400GM</v>
          </cell>
          <cell r="C3561">
            <v>85</v>
          </cell>
          <cell r="D3561">
            <v>0</v>
          </cell>
        </row>
        <row r="3562">
          <cell r="A3562">
            <v>564402</v>
          </cell>
          <cell r="B3562" t="str">
            <v>BAY I/K L/IR P/FRESH    400 GM</v>
          </cell>
          <cell r="C3562">
            <v>85</v>
          </cell>
          <cell r="D3562">
            <v>0</v>
          </cell>
        </row>
        <row r="3563">
          <cell r="A3563">
            <v>564405</v>
          </cell>
          <cell r="B3563" t="str">
            <v>BAY C/RCH BAIT 8S        20 GM</v>
          </cell>
          <cell r="C3563" t="str">
            <v>HQ</v>
          </cell>
          <cell r="D3563">
            <v>0</v>
          </cell>
        </row>
        <row r="3564">
          <cell r="A3564">
            <v>568030</v>
          </cell>
          <cell r="B3564" t="str">
            <v>CLEARCLEAN PLUS         4X5 LT</v>
          </cell>
          <cell r="C3564" t="str">
            <v>LA</v>
          </cell>
          <cell r="D3564">
            <v>150</v>
          </cell>
        </row>
        <row r="3565">
          <cell r="A3565">
            <v>568032</v>
          </cell>
          <cell r="B3565" t="str">
            <v>CLEARCLEAN PLUS          25 LT</v>
          </cell>
          <cell r="C3565" t="str">
            <v>LA</v>
          </cell>
          <cell r="D3565">
            <v>150</v>
          </cell>
        </row>
        <row r="3566">
          <cell r="A3566">
            <v>568034</v>
          </cell>
          <cell r="B3566" t="str">
            <v>CLEARCLEAN PLUS         200 LT</v>
          </cell>
          <cell r="C3566" t="str">
            <v>LA</v>
          </cell>
          <cell r="D3566">
            <v>150</v>
          </cell>
        </row>
        <row r="3567">
          <cell r="A3567">
            <v>568036</v>
          </cell>
          <cell r="B3567" t="str">
            <v>CLEARCLEAN PLUS JF    2X2.5 LT</v>
          </cell>
          <cell r="C3567" t="str">
            <v>LA</v>
          </cell>
          <cell r="D3567">
            <v>90144</v>
          </cell>
        </row>
        <row r="3568">
          <cell r="A3568">
            <v>568064</v>
          </cell>
          <cell r="B3568" t="str">
            <v>BAY I/K FT K/DOWN       300 GM</v>
          </cell>
          <cell r="C3568">
            <v>85</v>
          </cell>
          <cell r="D3568">
            <v>0</v>
          </cell>
        </row>
        <row r="3569">
          <cell r="A3569">
            <v>568204</v>
          </cell>
          <cell r="B3569" t="str">
            <v>BAY I/K C/BREEZE        300 GM</v>
          </cell>
          <cell r="C3569">
            <v>85</v>
          </cell>
          <cell r="D3569">
            <v>0</v>
          </cell>
        </row>
        <row r="3570">
          <cell r="A3570">
            <v>568205</v>
          </cell>
          <cell r="B3570" t="str">
            <v>BAY I/K L/IR L/FRESH    300 GM</v>
          </cell>
          <cell r="C3570">
            <v>85</v>
          </cell>
          <cell r="D3570">
            <v>0</v>
          </cell>
        </row>
        <row r="3571">
          <cell r="A3571">
            <v>568208</v>
          </cell>
          <cell r="B3571" t="str">
            <v>BAY I/K F/FRESH         300 GM</v>
          </cell>
          <cell r="C3571">
            <v>85</v>
          </cell>
          <cell r="D3571">
            <v>0</v>
          </cell>
        </row>
        <row r="3572">
          <cell r="A3572">
            <v>568209</v>
          </cell>
          <cell r="B3572" t="str">
            <v>BAY I/K L/IR P/FRESH    300 GM</v>
          </cell>
          <cell r="C3572">
            <v>85</v>
          </cell>
          <cell r="D3572">
            <v>0</v>
          </cell>
        </row>
        <row r="3573">
          <cell r="A3573">
            <v>568210</v>
          </cell>
          <cell r="B3573" t="str">
            <v>BAYGON GENIUS PRIMARY</v>
          </cell>
          <cell r="C3573">
            <v>89</v>
          </cell>
          <cell r="D3573">
            <v>0</v>
          </cell>
        </row>
        <row r="3574">
          <cell r="A3574">
            <v>568220</v>
          </cell>
          <cell r="B3574" t="str">
            <v>BIG BARE                4X5 LT</v>
          </cell>
          <cell r="C3574" t="str">
            <v>LA</v>
          </cell>
          <cell r="D3574">
            <v>150</v>
          </cell>
        </row>
        <row r="3575">
          <cell r="A3575">
            <v>568222</v>
          </cell>
          <cell r="B3575" t="str">
            <v>BIG BARE                200 LT</v>
          </cell>
          <cell r="C3575" t="str">
            <v>LA</v>
          </cell>
          <cell r="D3575">
            <v>1400</v>
          </cell>
        </row>
        <row r="3576">
          <cell r="A3576">
            <v>568940</v>
          </cell>
          <cell r="B3576" t="str">
            <v>BAY DIY INSECT.         125 GM</v>
          </cell>
          <cell r="C3576">
            <v>84</v>
          </cell>
          <cell r="D3576">
            <v>0</v>
          </cell>
        </row>
        <row r="3577">
          <cell r="A3577">
            <v>569305</v>
          </cell>
          <cell r="B3577" t="str">
            <v>BAY DIY INSECT 3P.      3X125G</v>
          </cell>
          <cell r="C3577">
            <v>84</v>
          </cell>
          <cell r="D3577">
            <v>0</v>
          </cell>
        </row>
        <row r="3578">
          <cell r="A3578">
            <v>576012</v>
          </cell>
          <cell r="B3578" t="str">
            <v>INDUSTRIAL DUCK      12X750 ML</v>
          </cell>
          <cell r="C3578" t="str">
            <v>HN</v>
          </cell>
          <cell r="D3578">
            <v>150</v>
          </cell>
        </row>
        <row r="3579">
          <cell r="A3579">
            <v>576050</v>
          </cell>
          <cell r="B3579" t="str">
            <v>JEYES GERM EX        12X850 ML</v>
          </cell>
          <cell r="C3579" t="str">
            <v>HB</v>
          </cell>
          <cell r="D3579">
            <v>0</v>
          </cell>
        </row>
        <row r="3580">
          <cell r="A3580">
            <v>576052</v>
          </cell>
          <cell r="B3580" t="str">
            <v>JEYES GERM EX           4X5 LT</v>
          </cell>
          <cell r="C3580" t="str">
            <v>HB</v>
          </cell>
          <cell r="D3580">
            <v>0</v>
          </cell>
        </row>
        <row r="3581">
          <cell r="A3581">
            <v>576120</v>
          </cell>
          <cell r="B3581" t="str">
            <v>VANISH JF             2x2.5 LT</v>
          </cell>
          <cell r="C3581" t="str">
            <v>HN</v>
          </cell>
          <cell r="D3581">
            <v>201</v>
          </cell>
        </row>
        <row r="3582">
          <cell r="A3582">
            <v>576210</v>
          </cell>
          <cell r="B3582" t="str">
            <v>END BAC              12X750 ML</v>
          </cell>
          <cell r="C3582" t="str">
            <v>HN</v>
          </cell>
          <cell r="D3582">
            <v>150</v>
          </cell>
        </row>
        <row r="3583">
          <cell r="A3583">
            <v>576212</v>
          </cell>
          <cell r="B3583" t="str">
            <v>END BAC                  4X5 L</v>
          </cell>
          <cell r="C3583" t="str">
            <v>HN</v>
          </cell>
          <cell r="D3583">
            <v>150</v>
          </cell>
        </row>
        <row r="3584">
          <cell r="A3584">
            <v>576420</v>
          </cell>
          <cell r="B3584" t="str">
            <v>GO GETTER            12X750 ML</v>
          </cell>
          <cell r="C3584" t="str">
            <v>HN</v>
          </cell>
          <cell r="D3584">
            <v>150</v>
          </cell>
        </row>
        <row r="3585">
          <cell r="A3585">
            <v>576422</v>
          </cell>
          <cell r="B3585" t="str">
            <v>GO GETTER               4X5 LT</v>
          </cell>
          <cell r="C3585" t="str">
            <v>HN</v>
          </cell>
          <cell r="D3585">
            <v>150</v>
          </cell>
        </row>
        <row r="3586">
          <cell r="A3586">
            <v>576424</v>
          </cell>
          <cell r="B3586" t="str">
            <v>GO GETTER                25 LT</v>
          </cell>
          <cell r="C3586" t="str">
            <v>HN</v>
          </cell>
          <cell r="D3586">
            <v>150</v>
          </cell>
        </row>
        <row r="3587">
          <cell r="A3587">
            <v>576426</v>
          </cell>
          <cell r="B3587" t="str">
            <v>GO GETTER               1X200L</v>
          </cell>
          <cell r="C3587" t="str">
            <v>HN</v>
          </cell>
          <cell r="D3587">
            <v>90144</v>
          </cell>
        </row>
        <row r="3588">
          <cell r="A3588">
            <v>576540</v>
          </cell>
          <cell r="B3588" t="str">
            <v>VANISH - SC             4x2 LT</v>
          </cell>
          <cell r="C3588" t="str">
            <v>HN</v>
          </cell>
          <cell r="D3588">
            <v>201</v>
          </cell>
        </row>
        <row r="3589">
          <cell r="A3589">
            <v>578002</v>
          </cell>
          <cell r="B3589" t="str">
            <v>JEYES BLOO            36X35 GM</v>
          </cell>
          <cell r="C3589" t="str">
            <v>HB</v>
          </cell>
          <cell r="D3589">
            <v>0</v>
          </cell>
        </row>
        <row r="3590">
          <cell r="A3590">
            <v>581041</v>
          </cell>
          <cell r="B3590" t="str">
            <v>SCRUBBS BLEACH           4X5 L</v>
          </cell>
          <cell r="C3590" t="str">
            <v>HB</v>
          </cell>
          <cell r="D3590">
            <v>0</v>
          </cell>
        </row>
        <row r="3591">
          <cell r="A3591">
            <v>581135</v>
          </cell>
          <cell r="B3591" t="str">
            <v>JONPRO LIQ DETERGENT  20LT</v>
          </cell>
          <cell r="C3591" t="str">
            <v>L2</v>
          </cell>
          <cell r="D3591">
            <v>90144</v>
          </cell>
        </row>
        <row r="3592">
          <cell r="A3592">
            <v>581140</v>
          </cell>
          <cell r="B3592" t="str">
            <v>JONPRO LIQ DETERGENT  25LT</v>
          </cell>
          <cell r="C3592" t="str">
            <v>L2</v>
          </cell>
          <cell r="D3592">
            <v>150</v>
          </cell>
        </row>
        <row r="3593">
          <cell r="A3593">
            <v>581141</v>
          </cell>
          <cell r="B3593" t="str">
            <v>JONPRO LIQ DETERGENT  200LT</v>
          </cell>
          <cell r="C3593" t="str">
            <v>L2</v>
          </cell>
          <cell r="D3593">
            <v>90144</v>
          </cell>
        </row>
        <row r="3594">
          <cell r="A3594">
            <v>581225</v>
          </cell>
          <cell r="B3594" t="str">
            <v>JONPRO LIQ SOUR   20LT</v>
          </cell>
          <cell r="C3594" t="str">
            <v>L2</v>
          </cell>
          <cell r="D3594">
            <v>90144</v>
          </cell>
        </row>
        <row r="3595">
          <cell r="A3595">
            <v>581230</v>
          </cell>
          <cell r="B3595" t="str">
            <v>JONPRO LIQ SOUR   25LT</v>
          </cell>
          <cell r="C3595" t="str">
            <v>L2</v>
          </cell>
          <cell r="D3595">
            <v>150</v>
          </cell>
        </row>
        <row r="3596">
          <cell r="A3596">
            <v>581345</v>
          </cell>
          <cell r="B3596" t="str">
            <v>JONPRO LIQ ANTI-CHLOR   20LT</v>
          </cell>
          <cell r="C3596" t="str">
            <v>L2</v>
          </cell>
          <cell r="D3596">
            <v>90144</v>
          </cell>
        </row>
        <row r="3597">
          <cell r="A3597">
            <v>581350</v>
          </cell>
          <cell r="B3597" t="str">
            <v>JONPRO LIQ ANTI-CHLOR   25LT</v>
          </cell>
          <cell r="C3597" t="str">
            <v>L2</v>
          </cell>
          <cell r="D3597">
            <v>150</v>
          </cell>
        </row>
        <row r="3598">
          <cell r="A3598">
            <v>581415</v>
          </cell>
          <cell r="B3598" t="str">
            <v>JONPRO LIQ SOFTENER  20LT</v>
          </cell>
          <cell r="C3598" t="str">
            <v>L2</v>
          </cell>
          <cell r="D3598">
            <v>90144</v>
          </cell>
        </row>
        <row r="3599">
          <cell r="A3599">
            <v>581420</v>
          </cell>
          <cell r="B3599" t="str">
            <v>JONPRO LIQ SOFTENER  25LT</v>
          </cell>
          <cell r="C3599" t="str">
            <v>L2</v>
          </cell>
          <cell r="D3599">
            <v>150</v>
          </cell>
        </row>
        <row r="3600">
          <cell r="A3600">
            <v>581525</v>
          </cell>
          <cell r="B3600" t="str">
            <v>JONPRO LIQ SPOT &amp; STAIN  20LT</v>
          </cell>
          <cell r="C3600" t="str">
            <v>L2</v>
          </cell>
          <cell r="D3600">
            <v>90144</v>
          </cell>
        </row>
        <row r="3601">
          <cell r="A3601">
            <v>581530</v>
          </cell>
          <cell r="B3601" t="str">
            <v>JONPRO LIQ SPOT &amp; STAIN  25LT</v>
          </cell>
          <cell r="C3601" t="str">
            <v>L2</v>
          </cell>
          <cell r="D3601">
            <v>150</v>
          </cell>
        </row>
        <row r="3602">
          <cell r="A3602">
            <v>582010</v>
          </cell>
          <cell r="B3602" t="str">
            <v>JONPRO ALX STARCH        25 KG</v>
          </cell>
          <cell r="C3602" t="str">
            <v>L1</v>
          </cell>
          <cell r="D3602">
            <v>0</v>
          </cell>
        </row>
        <row r="3603">
          <cell r="A3603">
            <v>582120</v>
          </cell>
          <cell r="B3603" t="str">
            <v>CHARGE LAUNDRY POWDER  10KG</v>
          </cell>
          <cell r="C3603" t="str">
            <v>L1</v>
          </cell>
          <cell r="D3603">
            <v>150</v>
          </cell>
        </row>
        <row r="3604">
          <cell r="A3604">
            <v>582122</v>
          </cell>
          <cell r="B3604" t="str">
            <v>CHARGE LAUNDRY PWDR 10KG PAIL</v>
          </cell>
          <cell r="C3604" t="str">
            <v>L1</v>
          </cell>
          <cell r="D3604">
            <v>90130</v>
          </cell>
        </row>
        <row r="3605">
          <cell r="A3605">
            <v>582123</v>
          </cell>
          <cell r="B3605" t="str">
            <v>CHARGE LAUNDRY PWDR 10KG REFIL</v>
          </cell>
          <cell r="C3605" t="str">
            <v>L1</v>
          </cell>
          <cell r="D3605">
            <v>90130</v>
          </cell>
        </row>
        <row r="3606">
          <cell r="A3606">
            <v>582250</v>
          </cell>
          <cell r="B3606" t="str">
            <v>JONPRO LAUNDRY POWDER   15KG</v>
          </cell>
          <cell r="C3606" t="str">
            <v>L1</v>
          </cell>
          <cell r="D3606">
            <v>150</v>
          </cell>
        </row>
        <row r="3607">
          <cell r="A3607">
            <v>582252</v>
          </cell>
          <cell r="B3607" t="str">
            <v>JONPRO LAUNDRY POWDER   10KG</v>
          </cell>
          <cell r="C3607" t="str">
            <v>L1</v>
          </cell>
          <cell r="D3607">
            <v>90130</v>
          </cell>
        </row>
        <row r="3608">
          <cell r="A3608">
            <v>583210</v>
          </cell>
          <cell r="B3608" t="str">
            <v>CHARGE POWDER SAMPLE PACK</v>
          </cell>
          <cell r="C3608" t="str">
            <v>L1</v>
          </cell>
          <cell r="D3608">
            <v>150</v>
          </cell>
        </row>
        <row r="3609">
          <cell r="A3609">
            <v>590021</v>
          </cell>
          <cell r="B3609" t="str">
            <v>*PROF CONS PRODUCTS</v>
          </cell>
          <cell r="C3609" t="str">
            <v>KB</v>
          </cell>
          <cell r="D3609">
            <v>0</v>
          </cell>
        </row>
        <row r="3610">
          <cell r="A3610">
            <v>590234</v>
          </cell>
          <cell r="B3610" t="str">
            <v>SANI-SURE SAN/CLNR 100x1oz</v>
          </cell>
          <cell r="C3610" t="str">
            <v>KE</v>
          </cell>
          <cell r="D3610">
            <v>89315</v>
          </cell>
        </row>
        <row r="3611">
          <cell r="A3611">
            <v>591209</v>
          </cell>
          <cell r="B3611" t="str">
            <v>MR MUSCLE FRYER BOIL OUT36x2oz</v>
          </cell>
          <cell r="C3611" t="str">
            <v>KE</v>
          </cell>
          <cell r="D3611">
            <v>89315</v>
          </cell>
        </row>
        <row r="3612">
          <cell r="A3612">
            <v>594459</v>
          </cell>
          <cell r="B3612" t="str">
            <v>FRYER &amp; GRILL CLNR     2x946ML</v>
          </cell>
          <cell r="C3612" t="str">
            <v>KD</v>
          </cell>
          <cell r="D3612">
            <v>89315</v>
          </cell>
        </row>
        <row r="3613">
          <cell r="A3613">
            <v>599970</v>
          </cell>
          <cell r="B3613" t="str">
            <v>NON STD PRODUCT NO TAX - PROF</v>
          </cell>
          <cell r="C3613" t="str">
            <v>H4</v>
          </cell>
          <cell r="D3613">
            <v>0</v>
          </cell>
        </row>
        <row r="3614">
          <cell r="A3614">
            <v>599971</v>
          </cell>
          <cell r="B3614" t="str">
            <v>NON STD PRODUCT 12% TAX - PROF</v>
          </cell>
          <cell r="C3614" t="str">
            <v>H4</v>
          </cell>
          <cell r="D3614">
            <v>0</v>
          </cell>
        </row>
        <row r="3615">
          <cell r="A3615">
            <v>599972</v>
          </cell>
          <cell r="B3615" t="str">
            <v>NON STD PRODUCT 22% TAX - PROF</v>
          </cell>
          <cell r="C3615" t="str">
            <v>H4</v>
          </cell>
          <cell r="D3615">
            <v>0</v>
          </cell>
        </row>
        <row r="3616">
          <cell r="A3616">
            <v>599973</v>
          </cell>
          <cell r="B3616" t="str">
            <v>PROF REBATES</v>
          </cell>
          <cell r="C3616" t="str">
            <v>H3</v>
          </cell>
          <cell r="D3616">
            <v>0</v>
          </cell>
        </row>
        <row r="3617">
          <cell r="A3617">
            <v>599974</v>
          </cell>
          <cell r="B3617" t="str">
            <v>PROF REBATES</v>
          </cell>
          <cell r="C3617" t="str">
            <v>H3</v>
          </cell>
          <cell r="D3617">
            <v>0</v>
          </cell>
        </row>
        <row r="3618">
          <cell r="A3618">
            <v>599975</v>
          </cell>
          <cell r="B3618" t="str">
            <v>GROWTH REBATES</v>
          </cell>
          <cell r="C3618" t="str">
            <v>H3</v>
          </cell>
          <cell r="D3618">
            <v>0</v>
          </cell>
        </row>
        <row r="3619">
          <cell r="A3619">
            <v>599980</v>
          </cell>
          <cell r="B3619" t="str">
            <v>NON STD PRODUCT NO   TAX - CON</v>
          </cell>
          <cell r="C3619" t="str">
            <v>FR</v>
          </cell>
          <cell r="D3619">
            <v>0</v>
          </cell>
        </row>
        <row r="3620">
          <cell r="A3620">
            <v>599981</v>
          </cell>
          <cell r="B3620" t="str">
            <v>NON STD PRODUCT 12% TAX - CON</v>
          </cell>
          <cell r="C3620" t="str">
            <v>FR</v>
          </cell>
          <cell r="D3620">
            <v>0</v>
          </cell>
        </row>
        <row r="3621">
          <cell r="A3621">
            <v>599982</v>
          </cell>
          <cell r="B3621" t="str">
            <v>NON STD PRODUCT 22% TAX - CON</v>
          </cell>
          <cell r="C3621" t="str">
            <v>FR</v>
          </cell>
          <cell r="D3621">
            <v>0</v>
          </cell>
        </row>
        <row r="3622">
          <cell r="A3622">
            <v>600000</v>
          </cell>
          <cell r="B3622" t="str">
            <v>FUMIGATOR PRIMARY UNIT</v>
          </cell>
          <cell r="C3622" t="str">
            <v>R9</v>
          </cell>
          <cell r="D3622">
            <v>38034</v>
          </cell>
        </row>
        <row r="3623">
          <cell r="A3623">
            <v>600001</v>
          </cell>
          <cell r="B3623" t="str">
            <v>SLIP SHEET  1100mm X 1200mm</v>
          </cell>
          <cell r="C3623" t="str">
            <v>PE</v>
          </cell>
          <cell r="D3623">
            <v>81900</v>
          </cell>
        </row>
        <row r="3624">
          <cell r="A3624">
            <v>600001</v>
          </cell>
          <cell r="B3624" t="str">
            <v>SLIP JAPAN  1100mm X 1200mm</v>
          </cell>
          <cell r="C3624" t="str">
            <v>PE</v>
          </cell>
        </row>
        <row r="3625">
          <cell r="A3625">
            <v>600001</v>
          </cell>
          <cell r="B3625" t="str">
            <v>SLIP JAPAN  1100mm X 1200mm</v>
          </cell>
          <cell r="C3625" t="str">
            <v>PE</v>
          </cell>
        </row>
        <row r="3626">
          <cell r="A3626">
            <v>600002</v>
          </cell>
          <cell r="B3626" t="str">
            <v>SLIP SHEET NZ 1300mm X 1100mm</v>
          </cell>
          <cell r="C3626" t="str">
            <v>PE</v>
          </cell>
          <cell r="D3626">
            <v>81900</v>
          </cell>
        </row>
        <row r="3627">
          <cell r="A3627">
            <v>600002</v>
          </cell>
          <cell r="B3627" t="str">
            <v>SLIP SHEET NZ 1300mm X 1100mm</v>
          </cell>
          <cell r="C3627" t="str">
            <v>PE</v>
          </cell>
        </row>
        <row r="3628">
          <cell r="A3628">
            <v>600005</v>
          </cell>
          <cell r="B3628" t="str">
            <v>CTN FUMIGATOR INNER</v>
          </cell>
          <cell r="C3628" t="str">
            <v>P9</v>
          </cell>
          <cell r="D3628">
            <v>57760</v>
          </cell>
        </row>
        <row r="3629">
          <cell r="A3629">
            <v>600006</v>
          </cell>
          <cell r="B3629" t="str">
            <v>CTN FUMIGATOR TWIN INNER</v>
          </cell>
          <cell r="C3629" t="str">
            <v>P9</v>
          </cell>
          <cell r="D3629">
            <v>57657</v>
          </cell>
        </row>
        <row r="3630">
          <cell r="A3630">
            <v>600010</v>
          </cell>
          <cell r="B3630" t="str">
            <v>CTN FUMIGATOR</v>
          </cell>
          <cell r="C3630" t="str">
            <v>P2</v>
          </cell>
          <cell r="D3630">
            <v>0</v>
          </cell>
        </row>
        <row r="3631">
          <cell r="A3631">
            <v>600011</v>
          </cell>
          <cell r="B3631" t="str">
            <v>CTN FUMIGATOR TWIN OUTER</v>
          </cell>
          <cell r="C3631" t="str">
            <v>P2</v>
          </cell>
          <cell r="D3631">
            <v>0</v>
          </cell>
        </row>
        <row r="3632">
          <cell r="A3632">
            <v>600020</v>
          </cell>
          <cell r="B3632" t="str">
            <v>LABEL FUMIGATOR 2 COLOURS</v>
          </cell>
          <cell r="C3632" t="str">
            <v>PC</v>
          </cell>
          <cell r="D3632">
            <v>0</v>
          </cell>
        </row>
        <row r="3633">
          <cell r="A3633">
            <v>600021</v>
          </cell>
          <cell r="B3633" t="str">
            <v>LABEL RAID PROMOTIONAL</v>
          </cell>
          <cell r="C3633" t="str">
            <v>P9</v>
          </cell>
          <cell r="D3633">
            <v>95629</v>
          </cell>
        </row>
        <row r="3634">
          <cell r="A3634">
            <v>600022</v>
          </cell>
          <cell r="B3634" t="str">
            <v>LABEL GLADE PROMOTIONAL</v>
          </cell>
          <cell r="C3634" t="str">
            <v>P9</v>
          </cell>
          <cell r="D3634">
            <v>9207</v>
          </cell>
        </row>
        <row r="3635">
          <cell r="A3635">
            <v>600023</v>
          </cell>
          <cell r="B3635" t="str">
            <v>HANG TAG FOTTLE PROMOTIONAL</v>
          </cell>
          <cell r="C3635" t="str">
            <v>P9</v>
          </cell>
          <cell r="D3635">
            <v>7073</v>
          </cell>
        </row>
        <row r="3636">
          <cell r="A3636">
            <v>600024</v>
          </cell>
          <cell r="B3636" t="str">
            <v>TAG S/WASH PROMOTIONAL</v>
          </cell>
          <cell r="C3636" t="str">
            <v>P9</v>
          </cell>
          <cell r="D3636">
            <v>9207</v>
          </cell>
        </row>
        <row r="3637">
          <cell r="A3637">
            <v>600025</v>
          </cell>
          <cell r="B3637" t="str">
            <v>LABEL FREEDOM PROMO</v>
          </cell>
          <cell r="C3637" t="str">
            <v>P9</v>
          </cell>
          <cell r="D3637">
            <v>95629</v>
          </cell>
        </row>
        <row r="3638">
          <cell r="A3638">
            <v>607550</v>
          </cell>
          <cell r="B3638" t="str">
            <v>TRIGGER CALMAR TS-800/1 PLEDGE</v>
          </cell>
          <cell r="C3638" t="str">
            <v>PF</v>
          </cell>
          <cell r="D3638">
            <v>0</v>
          </cell>
        </row>
        <row r="3639">
          <cell r="A3639">
            <v>607550</v>
          </cell>
          <cell r="B3639" t="str">
            <v>TRIGGER CALMAR TS-800/1 PLEDGE</v>
          </cell>
          <cell r="C3639" t="str">
            <v>P9</v>
          </cell>
        </row>
        <row r="3640">
          <cell r="A3640">
            <v>607655</v>
          </cell>
          <cell r="B3640" t="str">
            <v>F/DUCK BLUE PLUS NZ       BULK</v>
          </cell>
          <cell r="C3640" t="str">
            <v>BA</v>
          </cell>
          <cell r="D3640">
            <v>0</v>
          </cell>
        </row>
        <row r="3641">
          <cell r="A3641">
            <v>607656</v>
          </cell>
          <cell r="B3641" t="str">
            <v>F/DUCK C/GARDEN NZ        BULK</v>
          </cell>
          <cell r="C3641" t="str">
            <v>BD</v>
          </cell>
          <cell r="D3641">
            <v>0</v>
          </cell>
        </row>
        <row r="3642">
          <cell r="A3642">
            <v>610161</v>
          </cell>
          <cell r="B3642" t="str">
            <v>CAN SHINE UP             500GM</v>
          </cell>
          <cell r="C3642" t="str">
            <v>P9</v>
          </cell>
          <cell r="D3642">
            <v>50735</v>
          </cell>
        </row>
        <row r="3643">
          <cell r="A3643">
            <v>610162</v>
          </cell>
          <cell r="B3643" t="str">
            <v>CAN PLEDGE SHINE UP      500GM</v>
          </cell>
          <cell r="C3643" t="str">
            <v>P9</v>
          </cell>
          <cell r="D3643">
            <v>50735</v>
          </cell>
        </row>
        <row r="3644">
          <cell r="A3644">
            <v>610163</v>
          </cell>
          <cell r="B3644" t="str">
            <v>CAN PLEDGE LEMON AEROSOL 200GM</v>
          </cell>
          <cell r="C3644" t="str">
            <v>P0</v>
          </cell>
          <cell r="D3644">
            <v>50735</v>
          </cell>
        </row>
        <row r="3645">
          <cell r="A3645">
            <v>610163</v>
          </cell>
          <cell r="B3645" t="str">
            <v>CAN PLEDGE LEMON AEROSOL 200GM</v>
          </cell>
          <cell r="C3645" t="str">
            <v>P9</v>
          </cell>
        </row>
        <row r="3646">
          <cell r="A3646">
            <v>610164</v>
          </cell>
          <cell r="B3646" t="str">
            <v>CAN PLEDGE POT/PORI AERO 200GM</v>
          </cell>
          <cell r="C3646" t="str">
            <v>P0</v>
          </cell>
          <cell r="D3646">
            <v>50735</v>
          </cell>
        </row>
        <row r="3647">
          <cell r="A3647">
            <v>610165</v>
          </cell>
          <cell r="B3647" t="str">
            <v>CAN PLEDGE CNTRY FR AERO 200GM</v>
          </cell>
          <cell r="C3647" t="str">
            <v>P0</v>
          </cell>
          <cell r="D3647">
            <v>50735</v>
          </cell>
        </row>
        <row r="3648">
          <cell r="A3648">
            <v>610166</v>
          </cell>
          <cell r="B3648" t="str">
            <v>CAN PLEDGE CNTRY WD AERO 200GM</v>
          </cell>
          <cell r="C3648" t="str">
            <v>P0</v>
          </cell>
          <cell r="D3648">
            <v>50735</v>
          </cell>
        </row>
        <row r="3649">
          <cell r="A3649">
            <v>610167</v>
          </cell>
          <cell r="B3649" t="str">
            <v>CAN PLEDGE POT/PORI AERO 300GM</v>
          </cell>
          <cell r="C3649" t="str">
            <v>P9</v>
          </cell>
          <cell r="D3649">
            <v>50735</v>
          </cell>
        </row>
        <row r="3650">
          <cell r="A3650">
            <v>610168</v>
          </cell>
          <cell r="B3650" t="str">
            <v>CAN PLEDGE CNTRY WD AERO 300GM</v>
          </cell>
          <cell r="C3650" t="str">
            <v>P0</v>
          </cell>
          <cell r="D3650">
            <v>0</v>
          </cell>
        </row>
        <row r="3651">
          <cell r="A3651">
            <v>610169</v>
          </cell>
          <cell r="B3651" t="str">
            <v>CAN MR MUSCLE MPFCLNR AERO500g</v>
          </cell>
          <cell r="C3651" t="str">
            <v>P0</v>
          </cell>
          <cell r="D3651">
            <v>50735</v>
          </cell>
        </row>
        <row r="3652">
          <cell r="A3652">
            <v>610169</v>
          </cell>
          <cell r="B3652" t="str">
            <v>CAN MR MUSCLE MPFCLNR AERO500g</v>
          </cell>
          <cell r="C3652" t="str">
            <v>P0</v>
          </cell>
        </row>
        <row r="3653">
          <cell r="A3653">
            <v>610170</v>
          </cell>
          <cell r="B3653" t="str">
            <v>CAN PLEDGE P/P AERO PROM 300GM</v>
          </cell>
          <cell r="C3653" t="str">
            <v>P9</v>
          </cell>
          <cell r="D3653">
            <v>50735</v>
          </cell>
        </row>
        <row r="3654">
          <cell r="A3654">
            <v>610171</v>
          </cell>
          <cell r="B3654" t="str">
            <v>CAN PLEDGE C/WOOD AERO PR300GM</v>
          </cell>
          <cell r="C3654" t="str">
            <v>P9</v>
          </cell>
          <cell r="D3654">
            <v>50735</v>
          </cell>
        </row>
        <row r="3655">
          <cell r="A3655">
            <v>610172</v>
          </cell>
          <cell r="B3655" t="str">
            <v>CAN MR MUSCLE OVEN CLNR   300g</v>
          </cell>
          <cell r="C3655" t="str">
            <v>P0</v>
          </cell>
          <cell r="D3655">
            <v>0</v>
          </cell>
        </row>
        <row r="3656">
          <cell r="A3656">
            <v>610173</v>
          </cell>
          <cell r="B3656" t="str">
            <v>CAN MR MUSCLE OVEN CLNR   400g</v>
          </cell>
          <cell r="C3656" t="str">
            <v>P0</v>
          </cell>
          <cell r="D3656">
            <v>0</v>
          </cell>
        </row>
        <row r="3657">
          <cell r="A3657">
            <v>610174</v>
          </cell>
          <cell r="B3657" t="str">
            <v>CAN MR MUSCLE OVEN CLNR   500g</v>
          </cell>
          <cell r="C3657" t="str">
            <v>P0</v>
          </cell>
          <cell r="D3657">
            <v>0</v>
          </cell>
        </row>
        <row r="3658">
          <cell r="A3658">
            <v>610175</v>
          </cell>
          <cell r="B3658" t="str">
            <v>CAN MR M N/CSTC OVEN CLNR 300g</v>
          </cell>
          <cell r="C3658" t="str">
            <v>P0</v>
          </cell>
          <cell r="D3658">
            <v>0</v>
          </cell>
        </row>
        <row r="3659">
          <cell r="A3659">
            <v>610176</v>
          </cell>
          <cell r="B3659" t="str">
            <v>CAN MR M CAUST OVEN CLNR  300g</v>
          </cell>
          <cell r="C3659" t="str">
            <v>P0</v>
          </cell>
          <cell r="D3659">
            <v>0</v>
          </cell>
        </row>
        <row r="3660">
          <cell r="A3660">
            <v>610177</v>
          </cell>
          <cell r="B3660" t="str">
            <v>CAN MR M CAUST OVEN CLNR  500g</v>
          </cell>
          <cell r="C3660" t="str">
            <v>P0</v>
          </cell>
          <cell r="D3660">
            <v>50735</v>
          </cell>
        </row>
        <row r="3661">
          <cell r="A3661">
            <v>610178</v>
          </cell>
          <cell r="B3661" t="str">
            <v>CAN PLEDGE CLEAN/DUST    200GM</v>
          </cell>
          <cell r="C3661" t="str">
            <v>P0</v>
          </cell>
          <cell r="D3661">
            <v>50735</v>
          </cell>
        </row>
        <row r="3662">
          <cell r="A3662">
            <v>610179</v>
          </cell>
          <cell r="B3662" t="str">
            <v>CAN PLEDGE CLEAN/DUST    300GM</v>
          </cell>
          <cell r="C3662" t="str">
            <v>P0</v>
          </cell>
          <cell r="D3662">
            <v>50735</v>
          </cell>
        </row>
        <row r="3663">
          <cell r="A3663">
            <v>610180</v>
          </cell>
          <cell r="B3663" t="str">
            <v>CAN MR M N/CSTC OVEN CLNR 300g</v>
          </cell>
          <cell r="C3663" t="str">
            <v>P0</v>
          </cell>
          <cell r="D3663">
            <v>50735</v>
          </cell>
        </row>
        <row r="3664">
          <cell r="A3664">
            <v>610181</v>
          </cell>
          <cell r="B3664" t="str">
            <v>CAN MR M CAUST OVEN CLNR  300g</v>
          </cell>
          <cell r="C3664" t="str">
            <v>P0</v>
          </cell>
          <cell r="D3664">
            <v>50735</v>
          </cell>
        </row>
        <row r="3665">
          <cell r="A3665">
            <v>610181</v>
          </cell>
          <cell r="B3665" t="str">
            <v>CAN MR M CAUST OVEN CLNR  300g</v>
          </cell>
          <cell r="C3665" t="str">
            <v>P0</v>
          </cell>
        </row>
        <row r="3666">
          <cell r="A3666">
            <v>610182</v>
          </cell>
          <cell r="B3666" t="str">
            <v>CAN MR M CAUST OVEN CLNR  500g</v>
          </cell>
          <cell r="C3666" t="str">
            <v>P0</v>
          </cell>
          <cell r="D3666">
            <v>0</v>
          </cell>
        </row>
        <row r="3667">
          <cell r="A3667">
            <v>610183</v>
          </cell>
          <cell r="B3667" t="str">
            <v>CAN MUSCLE N/C O/LESS OVEN CLN</v>
          </cell>
          <cell r="C3667" t="str">
            <v>P0</v>
          </cell>
        </row>
        <row r="3668">
          <cell r="A3668">
            <v>610183</v>
          </cell>
          <cell r="B3668" t="str">
            <v>CAN MUSCLE N/C O/LESS OVEN CLN</v>
          </cell>
          <cell r="C3668" t="str">
            <v>P0</v>
          </cell>
        </row>
        <row r="3669">
          <cell r="A3669">
            <v>610200</v>
          </cell>
          <cell r="B3669" t="str">
            <v>CAN RAID HYPOALLERG FIK 250</v>
          </cell>
          <cell r="C3669" t="str">
            <v>P0</v>
          </cell>
          <cell r="D3669">
            <v>50735</v>
          </cell>
        </row>
        <row r="3670">
          <cell r="A3670">
            <v>610201</v>
          </cell>
          <cell r="B3670" t="str">
            <v>CAN RAID HYPOALLERG FIK 350</v>
          </cell>
          <cell r="C3670" t="str">
            <v>P0</v>
          </cell>
          <cell r="D3670">
            <v>50735</v>
          </cell>
        </row>
        <row r="3671">
          <cell r="A3671">
            <v>610202</v>
          </cell>
          <cell r="B3671" t="str">
            <v>CAN RAID NAT PYRETH FIK 250</v>
          </cell>
          <cell r="C3671" t="str">
            <v>P0</v>
          </cell>
          <cell r="D3671">
            <v>50735</v>
          </cell>
        </row>
        <row r="3672">
          <cell r="A3672">
            <v>610203</v>
          </cell>
          <cell r="B3672" t="str">
            <v>CAN RAID LEMON G/KILL FIK 250</v>
          </cell>
          <cell r="C3672" t="str">
            <v>P0</v>
          </cell>
          <cell r="D3672">
            <v>50735</v>
          </cell>
        </row>
        <row r="3673">
          <cell r="A3673">
            <v>610203</v>
          </cell>
          <cell r="B3673" t="str">
            <v>CAN RAID LEMON G/KILL FIK 250</v>
          </cell>
          <cell r="C3673" t="str">
            <v>P0</v>
          </cell>
        </row>
        <row r="3674">
          <cell r="A3674">
            <v>610204</v>
          </cell>
          <cell r="B3674" t="str">
            <v>CAN RAID 30 DAY KILL FIK 250</v>
          </cell>
          <cell r="C3674" t="str">
            <v>P0</v>
          </cell>
          <cell r="D3674">
            <v>50735</v>
          </cell>
        </row>
        <row r="3675">
          <cell r="A3675">
            <v>610204</v>
          </cell>
          <cell r="B3675" t="str">
            <v>CAN RAID 30 DAY KILL FIK 250</v>
          </cell>
          <cell r="C3675" t="str">
            <v>P0</v>
          </cell>
        </row>
        <row r="3676">
          <cell r="A3676">
            <v>610205</v>
          </cell>
          <cell r="B3676" t="str">
            <v>CAN RAID MULTIPURPOSE 250</v>
          </cell>
          <cell r="C3676" t="str">
            <v>P0</v>
          </cell>
          <cell r="D3676">
            <v>50735</v>
          </cell>
        </row>
        <row r="3677">
          <cell r="A3677">
            <v>610206</v>
          </cell>
          <cell r="B3677" t="str">
            <v>CAN RAID MULTIPURPOSE 350</v>
          </cell>
          <cell r="C3677" t="str">
            <v>P0</v>
          </cell>
          <cell r="D3677">
            <v>50735</v>
          </cell>
        </row>
        <row r="3678">
          <cell r="A3678">
            <v>610207</v>
          </cell>
          <cell r="B3678" t="str">
            <v>CAN RAID EGGSTOP SRF/SPRAY 250</v>
          </cell>
          <cell r="C3678" t="str">
            <v>P0</v>
          </cell>
          <cell r="D3678">
            <v>50735</v>
          </cell>
        </row>
        <row r="3679">
          <cell r="A3679">
            <v>610207</v>
          </cell>
          <cell r="B3679" t="str">
            <v>CAN RAID EGGSTOP SRF/SPRAY 250</v>
          </cell>
          <cell r="C3679" t="str">
            <v>P0</v>
          </cell>
        </row>
        <row r="3680">
          <cell r="A3680">
            <v>610208</v>
          </cell>
          <cell r="B3680" t="str">
            <v>CAN RAID EGGSTOP SRF/SPRAY 350</v>
          </cell>
          <cell r="C3680" t="str">
            <v>P0</v>
          </cell>
          <cell r="D3680">
            <v>50735</v>
          </cell>
        </row>
        <row r="3681">
          <cell r="A3681">
            <v>610209</v>
          </cell>
          <cell r="B3681" t="str">
            <v>CAN RAID NAT PY SURF/SPRAY 250</v>
          </cell>
          <cell r="C3681" t="str">
            <v>P0</v>
          </cell>
          <cell r="D3681">
            <v>50735</v>
          </cell>
        </row>
        <row r="3682">
          <cell r="A3682">
            <v>610210</v>
          </cell>
          <cell r="B3682" t="str">
            <v>CAN RAID ROACH BOMB 160</v>
          </cell>
          <cell r="C3682" t="str">
            <v>P0</v>
          </cell>
          <cell r="D3682">
            <v>50735</v>
          </cell>
        </row>
        <row r="3683">
          <cell r="A3683">
            <v>610211</v>
          </cell>
          <cell r="B3683" t="str">
            <v>CAN RAID EXTERMINATOR 160</v>
          </cell>
          <cell r="C3683" t="str">
            <v>P0</v>
          </cell>
          <cell r="D3683">
            <v>50735</v>
          </cell>
        </row>
        <row r="3684">
          <cell r="A3684">
            <v>610212</v>
          </cell>
          <cell r="B3684" t="str">
            <v>CAN RAID FLEA BOMB 160</v>
          </cell>
          <cell r="C3684" t="str">
            <v>P0</v>
          </cell>
          <cell r="D3684">
            <v>50735</v>
          </cell>
        </row>
        <row r="3685">
          <cell r="A3685">
            <v>610213</v>
          </cell>
          <cell r="B3685" t="str">
            <v>CAN RAID FLEA KILLER PLUS 250</v>
          </cell>
          <cell r="C3685" t="str">
            <v>P0</v>
          </cell>
          <cell r="D3685">
            <v>50735</v>
          </cell>
        </row>
        <row r="3686">
          <cell r="A3686">
            <v>610213</v>
          </cell>
          <cell r="B3686" t="str">
            <v>CAN RAID FLEA KILLER PLUS 250</v>
          </cell>
          <cell r="C3686" t="str">
            <v>P0</v>
          </cell>
        </row>
        <row r="3687">
          <cell r="A3687">
            <v>610214</v>
          </cell>
          <cell r="B3687" t="str">
            <v>CAN OFF! REPELLENT 160</v>
          </cell>
          <cell r="C3687" t="str">
            <v>P0</v>
          </cell>
          <cell r="D3687">
            <v>50735</v>
          </cell>
        </row>
        <row r="3688">
          <cell r="A3688">
            <v>610214</v>
          </cell>
          <cell r="B3688" t="str">
            <v>CAN OFF! REPELLENT 160</v>
          </cell>
          <cell r="C3688" t="str">
            <v>P0</v>
          </cell>
        </row>
        <row r="3689">
          <cell r="A3689">
            <v>610215</v>
          </cell>
          <cell r="B3689" t="str">
            <v>CAN RAID MULTIPURPOSE NZ 250</v>
          </cell>
          <cell r="C3689" t="str">
            <v>P0</v>
          </cell>
          <cell r="D3689">
            <v>50735</v>
          </cell>
        </row>
        <row r="3690">
          <cell r="A3690">
            <v>610215</v>
          </cell>
          <cell r="B3690" t="str">
            <v>CAN RAID MULTIPURPOSE NZ 250</v>
          </cell>
          <cell r="C3690" t="str">
            <v>P0</v>
          </cell>
        </row>
        <row r="3691">
          <cell r="A3691">
            <v>610216</v>
          </cell>
          <cell r="B3691" t="str">
            <v>CAN RAID MULTIPURPOSE NZ 350</v>
          </cell>
          <cell r="C3691" t="str">
            <v>P0</v>
          </cell>
          <cell r="D3691">
            <v>50735</v>
          </cell>
        </row>
        <row r="3692">
          <cell r="A3692">
            <v>610216</v>
          </cell>
          <cell r="B3692" t="str">
            <v>CAN RAID MULTIPURPOSE NZ 350</v>
          </cell>
          <cell r="C3692" t="str">
            <v>P0</v>
          </cell>
        </row>
        <row r="3693">
          <cell r="A3693">
            <v>610217</v>
          </cell>
          <cell r="B3693" t="str">
            <v>CAN RAID FLEA BOMB NZ 200ML</v>
          </cell>
          <cell r="C3693" t="str">
            <v>P0</v>
          </cell>
        </row>
        <row r="3694">
          <cell r="A3694">
            <v>610300</v>
          </cell>
          <cell r="B3694" t="str">
            <v>CAN DUCK BRUSH FREE 350G</v>
          </cell>
          <cell r="C3694" t="str">
            <v>P0</v>
          </cell>
        </row>
        <row r="3695">
          <cell r="A3695">
            <v>610317</v>
          </cell>
          <cell r="B3695" t="str">
            <v>CAN O/AIR LEMON BLOSSOM 175GM</v>
          </cell>
          <cell r="C3695" t="str">
            <v>P9</v>
          </cell>
          <cell r="D3695">
            <v>50735</v>
          </cell>
        </row>
        <row r="3696">
          <cell r="A3696">
            <v>610394</v>
          </cell>
          <cell r="B3696" t="str">
            <v>CAN O/AIR MT.HEATHER 175GM</v>
          </cell>
          <cell r="C3696" t="str">
            <v>P9</v>
          </cell>
          <cell r="D3696">
            <v>50735</v>
          </cell>
        </row>
        <row r="3697">
          <cell r="A3697">
            <v>610623</v>
          </cell>
          <cell r="B3697" t="str">
            <v>CAN O/AIR FLORAL SACHET 175GM</v>
          </cell>
          <cell r="C3697" t="str">
            <v>P9</v>
          </cell>
          <cell r="D3697">
            <v>50735</v>
          </cell>
        </row>
        <row r="3698">
          <cell r="A3698">
            <v>610626</v>
          </cell>
          <cell r="B3698" t="str">
            <v>CAN O/AIR POWDER FRESH 175GM</v>
          </cell>
          <cell r="C3698" t="str">
            <v>P9</v>
          </cell>
          <cell r="D3698">
            <v>50735</v>
          </cell>
        </row>
        <row r="3699">
          <cell r="A3699">
            <v>610798</v>
          </cell>
          <cell r="B3699" t="str">
            <v>CAN O/AIR TOILET FRESH 175GM</v>
          </cell>
          <cell r="C3699" t="str">
            <v>P9</v>
          </cell>
          <cell r="D3699">
            <v>50735</v>
          </cell>
        </row>
        <row r="3700">
          <cell r="A3700">
            <v>610832</v>
          </cell>
          <cell r="B3700" t="str">
            <v>CAN O/AIR SUPER FRESH 125GM</v>
          </cell>
          <cell r="C3700" t="str">
            <v>P9</v>
          </cell>
          <cell r="D3700">
            <v>50735</v>
          </cell>
        </row>
        <row r="3701">
          <cell r="A3701">
            <v>610840</v>
          </cell>
          <cell r="B3701" t="str">
            <v>CAN O/AIR ELEGANCE 125GM</v>
          </cell>
          <cell r="C3701" t="str">
            <v>P9</v>
          </cell>
          <cell r="D3701">
            <v>50735</v>
          </cell>
        </row>
        <row r="3702">
          <cell r="A3702">
            <v>610845</v>
          </cell>
          <cell r="B3702" t="str">
            <v>CAN O/AIR MYSTIQUE 125GM</v>
          </cell>
          <cell r="C3702" t="str">
            <v>P9</v>
          </cell>
          <cell r="D3702">
            <v>50735</v>
          </cell>
        </row>
        <row r="3703">
          <cell r="A3703">
            <v>610850</v>
          </cell>
          <cell r="B3703" t="str">
            <v>CAN O/AIR AMBIANCE 125GM</v>
          </cell>
          <cell r="C3703" t="str">
            <v>P9</v>
          </cell>
          <cell r="D3703">
            <v>50735</v>
          </cell>
        </row>
        <row r="3704">
          <cell r="A3704">
            <v>611102</v>
          </cell>
          <cell r="B3704" t="str">
            <v>CAN PROT MOUNTAIN AIR 250GM</v>
          </cell>
          <cell r="C3704" t="str">
            <v>P9</v>
          </cell>
          <cell r="D3704">
            <v>50735</v>
          </cell>
        </row>
        <row r="3705">
          <cell r="A3705">
            <v>611103</v>
          </cell>
          <cell r="B3705" t="str">
            <v>CAN PROT FAST KNOCKDOWN 250GM</v>
          </cell>
          <cell r="C3705" t="str">
            <v>P9</v>
          </cell>
          <cell r="D3705">
            <v>50735</v>
          </cell>
        </row>
        <row r="3706">
          <cell r="A3706">
            <v>611104</v>
          </cell>
          <cell r="B3706" t="str">
            <v>CAN PROT MINT CITRONELLA 300GM</v>
          </cell>
          <cell r="C3706" t="str">
            <v>P9</v>
          </cell>
          <cell r="D3706">
            <v>50735</v>
          </cell>
        </row>
        <row r="3707">
          <cell r="A3707">
            <v>611105</v>
          </cell>
          <cell r="B3707" t="str">
            <v>CAN PROT COUNTRY FRESH 300GM</v>
          </cell>
          <cell r="C3707" t="str">
            <v>P9</v>
          </cell>
          <cell r="D3707">
            <v>50735</v>
          </cell>
        </row>
        <row r="3708">
          <cell r="A3708">
            <v>611106</v>
          </cell>
          <cell r="B3708" t="str">
            <v>CAN PROT ULTRA LOW/ALL   250GM</v>
          </cell>
          <cell r="C3708" t="str">
            <v>P9</v>
          </cell>
          <cell r="D3708">
            <v>50735</v>
          </cell>
        </row>
        <row r="3709">
          <cell r="A3709">
            <v>611107</v>
          </cell>
          <cell r="B3709" t="str">
            <v>CAN PROT EXTERMINATOR    125GM</v>
          </cell>
          <cell r="C3709" t="str">
            <v>P9</v>
          </cell>
          <cell r="D3709">
            <v>50735</v>
          </cell>
        </row>
        <row r="3710">
          <cell r="A3710">
            <v>611109</v>
          </cell>
          <cell r="B3710" t="str">
            <v>CAN PROT MOUNTAIN AIR    250GM</v>
          </cell>
          <cell r="C3710" t="str">
            <v>P9</v>
          </cell>
          <cell r="D3710">
            <v>50735</v>
          </cell>
        </row>
        <row r="3711">
          <cell r="A3711">
            <v>611110</v>
          </cell>
          <cell r="B3711" t="str">
            <v>CAN PROT FAST KNOCKDOWN  250GM</v>
          </cell>
          <cell r="C3711" t="str">
            <v>P9</v>
          </cell>
          <cell r="D3711">
            <v>50735</v>
          </cell>
        </row>
        <row r="3712">
          <cell r="A3712">
            <v>611111</v>
          </cell>
          <cell r="B3712" t="str">
            <v>CAN PROT MINT CITRONELLA 300GM</v>
          </cell>
          <cell r="C3712" t="str">
            <v>P9</v>
          </cell>
          <cell r="D3712">
            <v>50735</v>
          </cell>
        </row>
        <row r="3713">
          <cell r="A3713">
            <v>611112</v>
          </cell>
          <cell r="B3713" t="str">
            <v>CAN PROT COUNTRY FRESH   300GM</v>
          </cell>
          <cell r="C3713" t="str">
            <v>P9</v>
          </cell>
          <cell r="D3713">
            <v>50735</v>
          </cell>
        </row>
        <row r="3714">
          <cell r="A3714">
            <v>611113</v>
          </cell>
          <cell r="B3714" t="str">
            <v>CAN PROT FLEA KILLER     300GM</v>
          </cell>
          <cell r="C3714" t="str">
            <v>P9</v>
          </cell>
          <cell r="D3714">
            <v>50735</v>
          </cell>
        </row>
        <row r="3715">
          <cell r="A3715">
            <v>611114</v>
          </cell>
          <cell r="B3715" t="str">
            <v>CAN PROT SURFACE SPRAY   250GM</v>
          </cell>
          <cell r="C3715" t="str">
            <v>P9</v>
          </cell>
          <cell r="D3715">
            <v>50735</v>
          </cell>
        </row>
        <row r="3716">
          <cell r="A3716">
            <v>611115</v>
          </cell>
          <cell r="B3716" t="str">
            <v>CAN BOLT AIRBOURNE       400GM</v>
          </cell>
          <cell r="C3716" t="str">
            <v>P9</v>
          </cell>
          <cell r="D3716">
            <v>50735</v>
          </cell>
        </row>
        <row r="3717">
          <cell r="A3717">
            <v>611116</v>
          </cell>
          <cell r="B3717" t="str">
            <v>CAN BOLT AIRBOURNE L/IRR 400GM</v>
          </cell>
          <cell r="C3717" t="str">
            <v>P9</v>
          </cell>
          <cell r="D3717">
            <v>50735</v>
          </cell>
        </row>
        <row r="3718">
          <cell r="A3718">
            <v>611117</v>
          </cell>
          <cell r="B3718" t="str">
            <v>CAN BOLT RESIDUAL        400GM</v>
          </cell>
          <cell r="C3718" t="str">
            <v>P9</v>
          </cell>
          <cell r="D3718">
            <v>50735</v>
          </cell>
        </row>
        <row r="3719">
          <cell r="A3719">
            <v>611118</v>
          </cell>
          <cell r="B3719" t="str">
            <v>CAN BOLT (DRY) LOW IRR   300GM</v>
          </cell>
          <cell r="C3719" t="str">
            <v>P9</v>
          </cell>
          <cell r="D3719">
            <v>50735</v>
          </cell>
        </row>
        <row r="3720">
          <cell r="A3720">
            <v>611119</v>
          </cell>
          <cell r="B3720" t="str">
            <v>CAN BOLT P/REPELLANT     125GM</v>
          </cell>
          <cell r="C3720" t="str">
            <v>P9</v>
          </cell>
          <cell r="D3720">
            <v>50735</v>
          </cell>
        </row>
        <row r="3721">
          <cell r="A3721">
            <v>611120</v>
          </cell>
          <cell r="B3721" t="str">
            <v>CAN M.B.L 400GM</v>
          </cell>
          <cell r="C3721" t="str">
            <v>P9</v>
          </cell>
          <cell r="D3721">
            <v>50735</v>
          </cell>
        </row>
        <row r="3722">
          <cell r="A3722">
            <v>611121</v>
          </cell>
          <cell r="B3722" t="str">
            <v>CAN FREEDOM POTPOURRI    500GM</v>
          </cell>
          <cell r="C3722" t="str">
            <v>P9</v>
          </cell>
          <cell r="D3722">
            <v>50735</v>
          </cell>
        </row>
        <row r="3723">
          <cell r="A3723">
            <v>611122</v>
          </cell>
          <cell r="B3723" t="str">
            <v>CAN FREEDOM              500GM</v>
          </cell>
          <cell r="C3723" t="str">
            <v>P9</v>
          </cell>
          <cell r="D3723">
            <v>50735</v>
          </cell>
        </row>
        <row r="3724">
          <cell r="A3724">
            <v>611123</v>
          </cell>
          <cell r="B3724" t="str">
            <v>CAN FREEDOM CHINESE      500GM</v>
          </cell>
          <cell r="C3724" t="str">
            <v>P0</v>
          </cell>
          <cell r="D3724">
            <v>50735</v>
          </cell>
        </row>
        <row r="3725">
          <cell r="A3725">
            <v>611124</v>
          </cell>
          <cell r="B3725" t="str">
            <v>CAN PROT EXTERMINATOR    125GM</v>
          </cell>
          <cell r="C3725" t="str">
            <v>P9</v>
          </cell>
          <cell r="D3725">
            <v>50735</v>
          </cell>
        </row>
        <row r="3726">
          <cell r="A3726">
            <v>611125</v>
          </cell>
          <cell r="B3726" t="str">
            <v>CAN OPEN AIR AMBIANCE    125GM</v>
          </cell>
          <cell r="C3726" t="str">
            <v>P9</v>
          </cell>
          <cell r="D3726">
            <v>50735</v>
          </cell>
        </row>
        <row r="3727">
          <cell r="A3727">
            <v>611126</v>
          </cell>
          <cell r="B3727" t="str">
            <v>CAN O/AIR MYSTIQUE       125GM</v>
          </cell>
          <cell r="C3727" t="str">
            <v>P9</v>
          </cell>
          <cell r="D3727">
            <v>50735</v>
          </cell>
        </row>
        <row r="3728">
          <cell r="A3728">
            <v>611127</v>
          </cell>
          <cell r="B3728" t="str">
            <v>CAN O/AIR ELEGANCE       125GM</v>
          </cell>
          <cell r="C3728" t="str">
            <v>P9</v>
          </cell>
          <cell r="D3728">
            <v>50735</v>
          </cell>
        </row>
        <row r="3729">
          <cell r="A3729">
            <v>611128</v>
          </cell>
          <cell r="B3729" t="str">
            <v>CAN O/AIR ORCHARD SPICE  125GM</v>
          </cell>
          <cell r="C3729" t="str">
            <v>P9</v>
          </cell>
          <cell r="D3729">
            <v>50735</v>
          </cell>
        </row>
        <row r="3730">
          <cell r="A3730">
            <v>611129</v>
          </cell>
          <cell r="B3730" t="str">
            <v>CAN O/AIR COUNTRY GARDEN 125GM</v>
          </cell>
          <cell r="C3730" t="str">
            <v>P9</v>
          </cell>
          <cell r="D3730">
            <v>50735</v>
          </cell>
        </row>
        <row r="3731">
          <cell r="A3731">
            <v>611130</v>
          </cell>
          <cell r="B3731" t="str">
            <v>CAN O/AIR BORONIA        125GM</v>
          </cell>
          <cell r="C3731" t="str">
            <v>P9</v>
          </cell>
          <cell r="D3731">
            <v>50735</v>
          </cell>
        </row>
        <row r="3732">
          <cell r="A3732">
            <v>611131</v>
          </cell>
          <cell r="B3732" t="str">
            <v>CAN FREEDOM CHINESE (96) 500GM</v>
          </cell>
          <cell r="C3732" t="str">
            <v>P0</v>
          </cell>
          <cell r="D3732">
            <v>50735</v>
          </cell>
        </row>
        <row r="3733">
          <cell r="A3733">
            <v>611132</v>
          </cell>
          <cell r="B3733" t="str">
            <v>CAN O/AIR LEMON BLOSSOM  175GM</v>
          </cell>
          <cell r="C3733" t="str">
            <v>P9</v>
          </cell>
          <cell r="D3733">
            <v>50735</v>
          </cell>
        </row>
        <row r="3734">
          <cell r="A3734">
            <v>611133</v>
          </cell>
          <cell r="B3734" t="str">
            <v>CAN O/AIR MTN HEATHER    175GM</v>
          </cell>
          <cell r="C3734" t="str">
            <v>P9</v>
          </cell>
          <cell r="D3734">
            <v>50735</v>
          </cell>
        </row>
        <row r="3735">
          <cell r="A3735">
            <v>611134</v>
          </cell>
          <cell r="B3735" t="str">
            <v>CAN O/AIR TOILET FRESH   175GM</v>
          </cell>
          <cell r="C3735" t="str">
            <v>P9</v>
          </cell>
          <cell r="D3735">
            <v>50735</v>
          </cell>
        </row>
        <row r="3736">
          <cell r="A3736">
            <v>611135</v>
          </cell>
          <cell r="B3736" t="str">
            <v>CAN FREEDOM</v>
          </cell>
          <cell r="C3736" t="str">
            <v>P9</v>
          </cell>
          <cell r="D3736">
            <v>50735</v>
          </cell>
        </row>
        <row r="3737">
          <cell r="A3737">
            <v>611136</v>
          </cell>
          <cell r="B3737" t="str">
            <v>CAN FREEDOM 10% PROMO    550GM</v>
          </cell>
          <cell r="C3737" t="str">
            <v>P9</v>
          </cell>
          <cell r="D3737">
            <v>50735</v>
          </cell>
        </row>
        <row r="3738">
          <cell r="A3738">
            <v>611137</v>
          </cell>
          <cell r="B3738" t="str">
            <v>CAN O/AIR MEADOW FLOWERS 125GM</v>
          </cell>
          <cell r="C3738" t="str">
            <v>P9</v>
          </cell>
          <cell r="D3738">
            <v>50735</v>
          </cell>
        </row>
        <row r="3739">
          <cell r="A3739">
            <v>611138</v>
          </cell>
          <cell r="B3739" t="str">
            <v>CAN BOLT T/REL FOGGER    125GM</v>
          </cell>
          <cell r="C3739" t="str">
            <v>P9</v>
          </cell>
          <cell r="D3739">
            <v>50735</v>
          </cell>
        </row>
        <row r="3740">
          <cell r="A3740">
            <v>611139</v>
          </cell>
          <cell r="B3740" t="str">
            <v>CAN GLADE G/SENSE A/SEAS 400GM</v>
          </cell>
          <cell r="C3740" t="str">
            <v>P9</v>
          </cell>
          <cell r="D3740">
            <v>50735</v>
          </cell>
        </row>
        <row r="3741">
          <cell r="A3741">
            <v>611140</v>
          </cell>
          <cell r="B3741" t="str">
            <v>CAN GLADE G/SENSE LEMON  400GM</v>
          </cell>
          <cell r="C3741" t="str">
            <v>P9</v>
          </cell>
          <cell r="D3741">
            <v>50735</v>
          </cell>
        </row>
        <row r="3742">
          <cell r="A3742">
            <v>611141</v>
          </cell>
          <cell r="B3742" t="str">
            <v>CAN FREEDOM TEF ANZ FORM 500GM</v>
          </cell>
          <cell r="C3742" t="str">
            <v>P0</v>
          </cell>
          <cell r="D3742">
            <v>50735</v>
          </cell>
        </row>
        <row r="3743">
          <cell r="A3743">
            <v>611141</v>
          </cell>
          <cell r="B3743" t="str">
            <v>CAN FREEDOM TEF ANZ FORM 500GM</v>
          </cell>
          <cell r="C3743" t="str">
            <v>P0</v>
          </cell>
        </row>
        <row r="3744">
          <cell r="A3744">
            <v>611142</v>
          </cell>
          <cell r="B3744" t="str">
            <v>CAN BOLT AIRBOURNE 400GM</v>
          </cell>
          <cell r="C3744" t="str">
            <v>P9</v>
          </cell>
          <cell r="D3744">
            <v>50735</v>
          </cell>
        </row>
        <row r="3745">
          <cell r="A3745">
            <v>611143</v>
          </cell>
          <cell r="B3745" t="str">
            <v>CAN BOLT RESIDUAL 400GM</v>
          </cell>
          <cell r="C3745" t="str">
            <v>P9</v>
          </cell>
          <cell r="D3745">
            <v>50735</v>
          </cell>
        </row>
        <row r="3746">
          <cell r="A3746">
            <v>611144</v>
          </cell>
          <cell r="B3746" t="str">
            <v>CAN RAID COMM FAST K/DOWN</v>
          </cell>
          <cell r="C3746" t="str">
            <v>P9</v>
          </cell>
          <cell r="D3746">
            <v>50735</v>
          </cell>
        </row>
        <row r="3747">
          <cell r="A3747">
            <v>611145</v>
          </cell>
          <cell r="B3747" t="str">
            <v>CAN BOLT T/REL FOGGER 200GM</v>
          </cell>
          <cell r="C3747" t="str">
            <v>P9</v>
          </cell>
          <cell r="D3747">
            <v>50735</v>
          </cell>
        </row>
        <row r="3748">
          <cell r="A3748">
            <v>611150</v>
          </cell>
          <cell r="B3748" t="str">
            <v>CAN O/AIR ORCHARD SPICE 175GM</v>
          </cell>
          <cell r="C3748" t="str">
            <v>P9</v>
          </cell>
          <cell r="D3748">
            <v>50735</v>
          </cell>
        </row>
        <row r="3749">
          <cell r="A3749">
            <v>611151</v>
          </cell>
          <cell r="B3749" t="str">
            <v>CAN O/AIR COUNRTY GARDEN 175GM</v>
          </cell>
          <cell r="C3749" t="str">
            <v>P9</v>
          </cell>
          <cell r="D3749">
            <v>50735</v>
          </cell>
        </row>
        <row r="3750">
          <cell r="A3750">
            <v>611152</v>
          </cell>
          <cell r="B3750" t="str">
            <v>CAN BOLT RESID GERMKILL 400GM</v>
          </cell>
          <cell r="C3750" t="str">
            <v>P9</v>
          </cell>
          <cell r="D3750">
            <v>50735</v>
          </cell>
        </row>
        <row r="3751">
          <cell r="A3751">
            <v>611154</v>
          </cell>
          <cell r="B3751" t="str">
            <v>CAN RAID COMM.FIK GERMK 450gm</v>
          </cell>
          <cell r="C3751" t="str">
            <v>P9</v>
          </cell>
          <cell r="D3751">
            <v>50735</v>
          </cell>
        </row>
        <row r="3752">
          <cell r="A3752">
            <v>611159</v>
          </cell>
          <cell r="B3752" t="str">
            <v>CAN RAID LOW ALLERGENIC</v>
          </cell>
          <cell r="C3752" t="str">
            <v>P9</v>
          </cell>
          <cell r="D3752">
            <v>50735</v>
          </cell>
        </row>
        <row r="3753">
          <cell r="A3753">
            <v>611160</v>
          </cell>
          <cell r="B3753" t="str">
            <v>CAN GLADE AMBIANCE       125GM</v>
          </cell>
          <cell r="C3753" t="str">
            <v>P9</v>
          </cell>
          <cell r="D3753">
            <v>50735</v>
          </cell>
        </row>
        <row r="3754">
          <cell r="A3754">
            <v>611161</v>
          </cell>
          <cell r="B3754" t="str">
            <v>CAN GLADE MYSTIQUE       125GM</v>
          </cell>
          <cell r="C3754" t="str">
            <v>P9</v>
          </cell>
          <cell r="D3754">
            <v>50735</v>
          </cell>
        </row>
        <row r="3755">
          <cell r="A3755">
            <v>611162</v>
          </cell>
          <cell r="B3755" t="str">
            <v>CAN GLADE ELEGANCE       125GM</v>
          </cell>
          <cell r="C3755" t="str">
            <v>P9</v>
          </cell>
          <cell r="D3755">
            <v>50735</v>
          </cell>
        </row>
        <row r="3756">
          <cell r="A3756">
            <v>611163</v>
          </cell>
          <cell r="B3756" t="str">
            <v>CAN GLADE ORCHARD SPICE  125GM</v>
          </cell>
          <cell r="C3756" t="str">
            <v>P9</v>
          </cell>
          <cell r="D3756">
            <v>50735</v>
          </cell>
        </row>
        <row r="3757">
          <cell r="A3757">
            <v>611164</v>
          </cell>
          <cell r="B3757" t="str">
            <v>CAN GLADE COUNTRY GARDEN 125GM</v>
          </cell>
          <cell r="C3757" t="str">
            <v>P9</v>
          </cell>
          <cell r="D3757">
            <v>50735</v>
          </cell>
        </row>
        <row r="3758">
          <cell r="A3758">
            <v>611165</v>
          </cell>
          <cell r="B3758" t="str">
            <v>CAN GLADE BORONIA        125GM</v>
          </cell>
          <cell r="C3758" t="str">
            <v>P9</v>
          </cell>
          <cell r="D3758">
            <v>50735</v>
          </cell>
        </row>
        <row r="3759">
          <cell r="A3759">
            <v>611166</v>
          </cell>
          <cell r="B3759" t="str">
            <v>CAN GLADE MEADOW FLOWERS 125GM</v>
          </cell>
          <cell r="C3759" t="str">
            <v>P9</v>
          </cell>
          <cell r="D3759">
            <v>50735</v>
          </cell>
        </row>
        <row r="3760">
          <cell r="A3760">
            <v>611167</v>
          </cell>
          <cell r="B3760" t="str">
            <v>CAN GLADE LEMON BLOSSOM  125GM</v>
          </cell>
          <cell r="C3760" t="str">
            <v>P9</v>
          </cell>
          <cell r="D3760">
            <v>50735</v>
          </cell>
        </row>
        <row r="3761">
          <cell r="A3761">
            <v>611168</v>
          </cell>
          <cell r="B3761" t="str">
            <v>CAN GLADE MTN HEATHER    125GM</v>
          </cell>
          <cell r="C3761" t="str">
            <v>P9</v>
          </cell>
          <cell r="D3761">
            <v>50735</v>
          </cell>
        </row>
        <row r="3762">
          <cell r="A3762">
            <v>611169</v>
          </cell>
          <cell r="B3762" t="str">
            <v>CAN GLADE TOILET FRESH   125GM</v>
          </cell>
          <cell r="C3762" t="str">
            <v>P9</v>
          </cell>
          <cell r="D3762">
            <v>50735</v>
          </cell>
        </row>
        <row r="3763">
          <cell r="A3763">
            <v>611170</v>
          </cell>
          <cell r="B3763" t="str">
            <v>CAN GLADE POWDER FRESH   125GM</v>
          </cell>
          <cell r="C3763" t="str">
            <v>P9</v>
          </cell>
          <cell r="D3763">
            <v>50735</v>
          </cell>
        </row>
        <row r="3764">
          <cell r="A3764">
            <v>611172</v>
          </cell>
          <cell r="B3764" t="str">
            <v>CAN PROT.MINT CITRONELLA 300GM</v>
          </cell>
          <cell r="C3764" t="str">
            <v>P9</v>
          </cell>
          <cell r="D3764">
            <v>50735</v>
          </cell>
        </row>
        <row r="3765">
          <cell r="A3765">
            <v>611173</v>
          </cell>
          <cell r="B3765" t="str">
            <v>CAN GLADE ALLURE         125GM</v>
          </cell>
          <cell r="C3765" t="str">
            <v>P9</v>
          </cell>
          <cell r="D3765">
            <v>50735</v>
          </cell>
        </row>
        <row r="3766">
          <cell r="A3766">
            <v>611174</v>
          </cell>
          <cell r="B3766" t="str">
            <v>CAN GLADE WILD BOUQUET   125GM</v>
          </cell>
          <cell r="C3766" t="str">
            <v>P9</v>
          </cell>
          <cell r="D3766">
            <v>0</v>
          </cell>
        </row>
        <row r="3767">
          <cell r="A3767">
            <v>611175</v>
          </cell>
          <cell r="B3767" t="str">
            <v>CAN GLADE MTN HEATHER 125GM</v>
          </cell>
          <cell r="C3767" t="str">
            <v>P9</v>
          </cell>
          <cell r="D3767">
            <v>50735</v>
          </cell>
        </row>
        <row r="3768">
          <cell r="A3768">
            <v>611176</v>
          </cell>
          <cell r="B3768" t="str">
            <v>CAN PROT COUNTRY FRESH 300GM</v>
          </cell>
          <cell r="C3768" t="str">
            <v>P9</v>
          </cell>
          <cell r="D3768">
            <v>50735</v>
          </cell>
        </row>
        <row r="3769">
          <cell r="A3769">
            <v>611177</v>
          </cell>
          <cell r="B3769" t="str">
            <v>CAN GLADE LEMON SCENTED 125GM</v>
          </cell>
          <cell r="C3769" t="str">
            <v>P9</v>
          </cell>
          <cell r="D3769">
            <v>50735</v>
          </cell>
        </row>
        <row r="3770">
          <cell r="A3770">
            <v>611178</v>
          </cell>
          <cell r="B3770" t="str">
            <v>CAN GLADE WILD MINT 125GM</v>
          </cell>
          <cell r="C3770" t="str">
            <v>P9</v>
          </cell>
          <cell r="D3770">
            <v>50735</v>
          </cell>
        </row>
        <row r="3771">
          <cell r="A3771">
            <v>611179</v>
          </cell>
          <cell r="B3771" t="str">
            <v>CAN PROT FLEA KILLER 300GM</v>
          </cell>
          <cell r="C3771" t="str">
            <v>P9</v>
          </cell>
          <cell r="D3771">
            <v>50735</v>
          </cell>
        </row>
        <row r="3772">
          <cell r="A3772">
            <v>611180</v>
          </cell>
          <cell r="B3772" t="str">
            <v>CAN PROT COUNTRY FRESH   300GM</v>
          </cell>
          <cell r="C3772" t="str">
            <v>P9</v>
          </cell>
          <cell r="D3772">
            <v>50735</v>
          </cell>
        </row>
        <row r="3773">
          <cell r="A3773">
            <v>611182</v>
          </cell>
          <cell r="B3773" t="str">
            <v>CAN PROT DRY MTN AIR     250GM</v>
          </cell>
          <cell r="C3773" t="str">
            <v>P9</v>
          </cell>
          <cell r="D3773">
            <v>50735</v>
          </cell>
        </row>
        <row r="3774">
          <cell r="A3774">
            <v>611183</v>
          </cell>
          <cell r="B3774" t="str">
            <v>CAN PROT FLEA KILLER     300GM</v>
          </cell>
          <cell r="C3774" t="str">
            <v>P9</v>
          </cell>
          <cell r="D3774">
            <v>50735</v>
          </cell>
        </row>
        <row r="3775">
          <cell r="A3775">
            <v>611185</v>
          </cell>
          <cell r="B3775" t="str">
            <v>CAN PROT MINT CITRONELLA 300GM</v>
          </cell>
          <cell r="C3775" t="str">
            <v>P9</v>
          </cell>
          <cell r="D3775">
            <v>50735</v>
          </cell>
        </row>
        <row r="3776">
          <cell r="A3776">
            <v>611186</v>
          </cell>
          <cell r="B3776" t="str">
            <v>CAN PROT ULTRA LOW/ALL   250GM</v>
          </cell>
          <cell r="C3776" t="str">
            <v>P9</v>
          </cell>
          <cell r="D3776">
            <v>50735</v>
          </cell>
        </row>
        <row r="3777">
          <cell r="A3777">
            <v>611187</v>
          </cell>
          <cell r="B3777" t="str">
            <v>CAN PROT SURFACE SPRAY   250GM</v>
          </cell>
          <cell r="C3777" t="str">
            <v>P9</v>
          </cell>
          <cell r="D3777">
            <v>50735</v>
          </cell>
        </row>
        <row r="3778">
          <cell r="A3778">
            <v>611188</v>
          </cell>
          <cell r="B3778" t="str">
            <v>CAN PROT FLEA/ROACH BOMB 200GM</v>
          </cell>
          <cell r="C3778" t="str">
            <v>P9</v>
          </cell>
          <cell r="D3778">
            <v>50735</v>
          </cell>
        </row>
        <row r="3779">
          <cell r="A3779">
            <v>611190</v>
          </cell>
          <cell r="B3779" t="str">
            <v>CAN PROT DRY FOREST PINE 250GM</v>
          </cell>
          <cell r="C3779" t="str">
            <v>P9</v>
          </cell>
          <cell r="D3779">
            <v>50735</v>
          </cell>
        </row>
        <row r="3780">
          <cell r="A3780">
            <v>611191</v>
          </cell>
          <cell r="B3780" t="str">
            <v>CAN RAID CITRONELLA</v>
          </cell>
          <cell r="C3780" t="str">
            <v>P9</v>
          </cell>
          <cell r="D3780">
            <v>50735</v>
          </cell>
        </row>
        <row r="3781">
          <cell r="A3781">
            <v>611192</v>
          </cell>
          <cell r="B3781" t="str">
            <v>CAN RAID LOW ALLERGENIC</v>
          </cell>
          <cell r="C3781" t="str">
            <v>P9</v>
          </cell>
          <cell r="D3781">
            <v>50735</v>
          </cell>
        </row>
        <row r="3782">
          <cell r="A3782">
            <v>611193</v>
          </cell>
          <cell r="B3782" t="str">
            <v>CAN RAID EUCALYPTUS</v>
          </cell>
          <cell r="C3782" t="str">
            <v>P9</v>
          </cell>
          <cell r="D3782">
            <v>50735</v>
          </cell>
        </row>
        <row r="3783">
          <cell r="A3783">
            <v>611194</v>
          </cell>
          <cell r="B3783" t="str">
            <v>CAN RAID FAST KNOCKDOWN</v>
          </cell>
          <cell r="C3783" t="str">
            <v>P9</v>
          </cell>
          <cell r="D3783">
            <v>50735</v>
          </cell>
        </row>
        <row r="3784">
          <cell r="A3784">
            <v>611195</v>
          </cell>
          <cell r="B3784" t="str">
            <v>CAN RAID FLEA KILLER</v>
          </cell>
          <cell r="C3784" t="str">
            <v>P9</v>
          </cell>
          <cell r="D3784">
            <v>50735</v>
          </cell>
        </row>
        <row r="3785">
          <cell r="A3785">
            <v>611196</v>
          </cell>
          <cell r="B3785" t="str">
            <v>CAN RAID SURFACE SPRAY</v>
          </cell>
          <cell r="C3785" t="str">
            <v>P9</v>
          </cell>
          <cell r="D3785">
            <v>50735</v>
          </cell>
        </row>
        <row r="3786">
          <cell r="A3786">
            <v>611197</v>
          </cell>
          <cell r="B3786" t="str">
            <v>CAN RAID EXTERMINATOR</v>
          </cell>
          <cell r="C3786" t="str">
            <v>P9</v>
          </cell>
          <cell r="D3786">
            <v>50735</v>
          </cell>
        </row>
        <row r="3787">
          <cell r="A3787">
            <v>611198</v>
          </cell>
          <cell r="B3787" t="str">
            <v>CAN RAID FLEA BOMB PLUS 200 GM</v>
          </cell>
          <cell r="C3787" t="str">
            <v>P9</v>
          </cell>
          <cell r="D3787">
            <v>50735</v>
          </cell>
        </row>
        <row r="3788">
          <cell r="A3788">
            <v>611199</v>
          </cell>
          <cell r="B3788" t="str">
            <v>CAN RAID ROACH BOMB</v>
          </cell>
          <cell r="C3788" t="str">
            <v>P9</v>
          </cell>
          <cell r="D3788">
            <v>50735</v>
          </cell>
        </row>
        <row r="3789">
          <cell r="A3789">
            <v>611200</v>
          </cell>
          <cell r="B3789" t="str">
            <v>CAN RAID LOW ALLERGENIC 200 GM</v>
          </cell>
          <cell r="C3789" t="str">
            <v>P9</v>
          </cell>
          <cell r="D3789">
            <v>50735</v>
          </cell>
        </row>
        <row r="3790">
          <cell r="A3790">
            <v>611201</v>
          </cell>
          <cell r="B3790" t="str">
            <v>CAN RAID CITRONNELLA 200 GM</v>
          </cell>
          <cell r="C3790" t="str">
            <v>P9</v>
          </cell>
          <cell r="D3790">
            <v>50735</v>
          </cell>
        </row>
        <row r="3791">
          <cell r="A3791">
            <v>611202</v>
          </cell>
          <cell r="B3791" t="str">
            <v>CAN RAID EUCALYPTUS</v>
          </cell>
          <cell r="C3791" t="str">
            <v>P9</v>
          </cell>
          <cell r="D3791">
            <v>50735</v>
          </cell>
        </row>
        <row r="3792">
          <cell r="A3792">
            <v>611203</v>
          </cell>
          <cell r="B3792" t="str">
            <v>CAN RAID FAST K/DOWN 200GM</v>
          </cell>
          <cell r="C3792" t="str">
            <v>P9</v>
          </cell>
          <cell r="D3792">
            <v>50735</v>
          </cell>
        </row>
        <row r="3793">
          <cell r="A3793">
            <v>611204</v>
          </cell>
          <cell r="B3793" t="str">
            <v>CAN RAID FLEA KILLER 250GM</v>
          </cell>
          <cell r="C3793" t="str">
            <v>P9</v>
          </cell>
          <cell r="D3793">
            <v>50735</v>
          </cell>
        </row>
        <row r="3794">
          <cell r="A3794">
            <v>611205</v>
          </cell>
          <cell r="B3794" t="str">
            <v>CAN RAID SURFACE SPRAY 200GM</v>
          </cell>
          <cell r="C3794" t="str">
            <v>P9</v>
          </cell>
          <cell r="D3794">
            <v>50735</v>
          </cell>
        </row>
        <row r="3795">
          <cell r="A3795">
            <v>611206</v>
          </cell>
          <cell r="B3795" t="str">
            <v>CAN RAID FLEA BOMB 200GM</v>
          </cell>
          <cell r="C3795" t="str">
            <v>P0</v>
          </cell>
          <cell r="D3795">
            <v>50735</v>
          </cell>
        </row>
        <row r="3796">
          <cell r="A3796">
            <v>611207</v>
          </cell>
          <cell r="B3796" t="str">
            <v>CAN RAID ROACH BOMB 200GM</v>
          </cell>
          <cell r="C3796" t="str">
            <v>P0</v>
          </cell>
          <cell r="D3796">
            <v>50735</v>
          </cell>
        </row>
        <row r="3797">
          <cell r="A3797">
            <v>611208</v>
          </cell>
          <cell r="B3797" t="str">
            <v>CAN RAID EXTERMINATOR 125 GM</v>
          </cell>
          <cell r="C3797" t="str">
            <v>P0</v>
          </cell>
          <cell r="D3797">
            <v>50735</v>
          </cell>
        </row>
        <row r="3798">
          <cell r="A3798">
            <v>611209</v>
          </cell>
          <cell r="B3798" t="str">
            <v>CAN RAID ANT &amp; SPIDER 250GM</v>
          </cell>
          <cell r="C3798" t="str">
            <v>P9</v>
          </cell>
          <cell r="D3798">
            <v>50735</v>
          </cell>
        </row>
        <row r="3799">
          <cell r="A3799">
            <v>611210</v>
          </cell>
          <cell r="B3799" t="str">
            <v>BOT RAID ANT KILLER 50ML WHITE</v>
          </cell>
          <cell r="C3799" t="str">
            <v>P9</v>
          </cell>
          <cell r="D3799">
            <v>5667</v>
          </cell>
        </row>
        <row r="3800">
          <cell r="A3800">
            <v>611211</v>
          </cell>
          <cell r="B3800" t="str">
            <v>CAN GLADE ELEGANCE  125GM</v>
          </cell>
          <cell r="C3800" t="str">
            <v>P9</v>
          </cell>
          <cell r="D3800">
            <v>50735</v>
          </cell>
        </row>
        <row r="3801">
          <cell r="A3801">
            <v>611212</v>
          </cell>
          <cell r="B3801" t="str">
            <v>CAN GLADE MYSTIQUE 125GM</v>
          </cell>
          <cell r="C3801" t="str">
            <v>P9</v>
          </cell>
          <cell r="D3801">
            <v>50735</v>
          </cell>
        </row>
        <row r="3802">
          <cell r="A3802">
            <v>611213</v>
          </cell>
          <cell r="B3802" t="str">
            <v>CAN GLADE POWDER FRESH 125GM</v>
          </cell>
          <cell r="C3802" t="str">
            <v>P9</v>
          </cell>
          <cell r="D3802">
            <v>50735</v>
          </cell>
        </row>
        <row r="3803">
          <cell r="A3803">
            <v>611214</v>
          </cell>
          <cell r="B3803" t="str">
            <v>CAN GLADE WILDBERRY &amp; FERN 125</v>
          </cell>
          <cell r="C3803" t="str">
            <v>P9</v>
          </cell>
          <cell r="D3803">
            <v>50735</v>
          </cell>
        </row>
        <row r="3804">
          <cell r="A3804">
            <v>611215</v>
          </cell>
          <cell r="B3804" t="str">
            <v>CAN GLADE WILD PEAR HAWTHORN</v>
          </cell>
          <cell r="C3804" t="str">
            <v>P9</v>
          </cell>
          <cell r="D3804">
            <v>50735</v>
          </cell>
        </row>
        <row r="3805">
          <cell r="A3805">
            <v>611216</v>
          </cell>
          <cell r="B3805" t="str">
            <v>CAN GLADE POWDER FRESH 125GM</v>
          </cell>
          <cell r="C3805" t="str">
            <v>P9</v>
          </cell>
          <cell r="D3805">
            <v>50735</v>
          </cell>
        </row>
        <row r="3806">
          <cell r="A3806">
            <v>611217</v>
          </cell>
          <cell r="B3806" t="str">
            <v>CAN GLADE TOILET FRESH 125GM</v>
          </cell>
          <cell r="C3806" t="str">
            <v>P9</v>
          </cell>
          <cell r="D3806">
            <v>50735</v>
          </cell>
        </row>
        <row r="3807">
          <cell r="A3807">
            <v>611218</v>
          </cell>
          <cell r="B3807" t="str">
            <v>CAN GLADE FIELD OF FLOWERS</v>
          </cell>
          <cell r="C3807" t="str">
            <v>P9</v>
          </cell>
          <cell r="D3807">
            <v>50735</v>
          </cell>
        </row>
        <row r="3808">
          <cell r="A3808">
            <v>611219</v>
          </cell>
          <cell r="B3808" t="str">
            <v>CAN RAID LOW ALLERGEN(NZ)300mL</v>
          </cell>
          <cell r="C3808" t="str">
            <v>P9</v>
          </cell>
          <cell r="D3808">
            <v>50735</v>
          </cell>
        </row>
        <row r="3809">
          <cell r="A3809">
            <v>611220</v>
          </cell>
          <cell r="B3809" t="str">
            <v>CAN RAID HOME &amp; PLANT 250GM</v>
          </cell>
          <cell r="C3809" t="str">
            <v>P9</v>
          </cell>
          <cell r="D3809">
            <v>50735</v>
          </cell>
        </row>
        <row r="3810">
          <cell r="A3810">
            <v>611221</v>
          </cell>
          <cell r="B3810" t="str">
            <v>CAN RAID F/K/DOWN 350GM</v>
          </cell>
          <cell r="C3810" t="str">
            <v>P9</v>
          </cell>
          <cell r="D3810">
            <v>50735</v>
          </cell>
        </row>
        <row r="3811">
          <cell r="A3811">
            <v>611222</v>
          </cell>
          <cell r="B3811" t="str">
            <v>CAN RAID OFF REPELLANT</v>
          </cell>
          <cell r="C3811" t="str">
            <v>P9</v>
          </cell>
          <cell r="D3811">
            <v>50735</v>
          </cell>
        </row>
        <row r="3812">
          <cell r="A3812">
            <v>611223</v>
          </cell>
          <cell r="B3812" t="str">
            <v>CAN GLADE PEACH BLOSSOM</v>
          </cell>
          <cell r="C3812" t="str">
            <v>P9</v>
          </cell>
          <cell r="D3812">
            <v>50735</v>
          </cell>
        </row>
        <row r="3813">
          <cell r="A3813">
            <v>611224</v>
          </cell>
          <cell r="B3813" t="str">
            <v>CAN FLEA BOMB N.Z (ONLY)</v>
          </cell>
          <cell r="C3813" t="str">
            <v>P0</v>
          </cell>
          <cell r="D3813">
            <v>50735</v>
          </cell>
        </row>
        <row r="3814">
          <cell r="A3814">
            <v>611225</v>
          </cell>
          <cell r="B3814" t="str">
            <v>CAN RAID FLEA KILLER 200gm</v>
          </cell>
          <cell r="C3814" t="str">
            <v>P9</v>
          </cell>
          <cell r="D3814">
            <v>50735</v>
          </cell>
        </row>
        <row r="3815">
          <cell r="A3815">
            <v>611226</v>
          </cell>
          <cell r="B3815" t="str">
            <v>CAN RAID FASTKILL (NZ)   300mL</v>
          </cell>
          <cell r="C3815" t="str">
            <v>P9</v>
          </cell>
          <cell r="D3815">
            <v>50735</v>
          </cell>
        </row>
        <row r="3816">
          <cell r="A3816">
            <v>611227</v>
          </cell>
          <cell r="B3816" t="str">
            <v>CAN RAID FIK GERMKILL(NZ)300mL</v>
          </cell>
          <cell r="C3816" t="str">
            <v>P9</v>
          </cell>
          <cell r="D3816">
            <v>50735</v>
          </cell>
        </row>
        <row r="3817">
          <cell r="A3817">
            <v>611228</v>
          </cell>
          <cell r="B3817" t="str">
            <v>CAN RAIDFIK 30DAYKILL(NZ)300mL</v>
          </cell>
          <cell r="C3817" t="str">
            <v>P9</v>
          </cell>
          <cell r="D3817">
            <v>50735</v>
          </cell>
        </row>
        <row r="3818">
          <cell r="A3818">
            <v>611229</v>
          </cell>
          <cell r="B3818" t="str">
            <v>CAN RAID FIK HSE/GDN(NZ) 300mL</v>
          </cell>
          <cell r="C3818" t="str">
            <v>P9</v>
          </cell>
          <cell r="D3818">
            <v>50735</v>
          </cell>
        </row>
        <row r="3819">
          <cell r="A3819">
            <v>611230</v>
          </cell>
          <cell r="B3819" t="str">
            <v>CAN GLADE WILDBERRY &amp; FERN 125</v>
          </cell>
          <cell r="C3819" t="str">
            <v>P9</v>
          </cell>
          <cell r="D3819">
            <v>50735</v>
          </cell>
        </row>
        <row r="3820">
          <cell r="A3820">
            <v>611231</v>
          </cell>
          <cell r="B3820" t="str">
            <v>CAN RAID FLEA KILLER 200GM</v>
          </cell>
          <cell r="C3820" t="str">
            <v>P9</v>
          </cell>
          <cell r="D3820">
            <v>50735</v>
          </cell>
        </row>
        <row r="3821">
          <cell r="A3821">
            <v>611232</v>
          </cell>
          <cell r="B3821" t="str">
            <v>CAN RAID COMM.RIVER GUM 450gm</v>
          </cell>
          <cell r="C3821" t="str">
            <v>P9</v>
          </cell>
          <cell r="D3821">
            <v>50735</v>
          </cell>
        </row>
        <row r="3822">
          <cell r="A3822">
            <v>611233</v>
          </cell>
          <cell r="B3822" t="str">
            <v>CAN GLADE ODOUR NUETRALISER</v>
          </cell>
          <cell r="C3822" t="str">
            <v>P9</v>
          </cell>
          <cell r="D3822">
            <v>50735</v>
          </cell>
        </row>
        <row r="3823">
          <cell r="A3823">
            <v>611234</v>
          </cell>
          <cell r="B3823" t="str">
            <v>CAN GLADE FIELD OF FLOWERS 125</v>
          </cell>
          <cell r="C3823" t="str">
            <v>P0</v>
          </cell>
          <cell r="D3823">
            <v>50735</v>
          </cell>
        </row>
        <row r="3824">
          <cell r="A3824">
            <v>611235</v>
          </cell>
          <cell r="B3824" t="str">
            <v>CAN OFF! SKINTASTIC      150GM</v>
          </cell>
          <cell r="C3824" t="str">
            <v>P9</v>
          </cell>
          <cell r="D3824">
            <v>50735</v>
          </cell>
        </row>
        <row r="3825">
          <cell r="A3825">
            <v>611236</v>
          </cell>
          <cell r="B3825" t="str">
            <v>CAN GLADE NAT COL BOTAN GDN125</v>
          </cell>
          <cell r="C3825" t="str">
            <v>P9</v>
          </cell>
          <cell r="D3825">
            <v>50735</v>
          </cell>
        </row>
        <row r="3826">
          <cell r="A3826">
            <v>611237</v>
          </cell>
          <cell r="B3826" t="str">
            <v>CAN GLADE ODOUR NUETRALISER</v>
          </cell>
          <cell r="C3826" t="str">
            <v>P9</v>
          </cell>
          <cell r="D3826">
            <v>50735</v>
          </cell>
        </row>
        <row r="3827">
          <cell r="A3827">
            <v>611238</v>
          </cell>
          <cell r="B3827" t="str">
            <v>CAN GLADE WILD BOUQUET    125g</v>
          </cell>
          <cell r="C3827" t="str">
            <v>P0</v>
          </cell>
          <cell r="D3827">
            <v>50735</v>
          </cell>
        </row>
        <row r="3828">
          <cell r="A3828">
            <v>611239</v>
          </cell>
          <cell r="B3828" t="str">
            <v>CAN RAID LMON CITRNEL ANZ300mL</v>
          </cell>
          <cell r="C3828" t="str">
            <v>P0</v>
          </cell>
          <cell r="D3828">
            <v>50735</v>
          </cell>
        </row>
        <row r="3829">
          <cell r="A3829">
            <v>611240</v>
          </cell>
          <cell r="B3829" t="str">
            <v>CAN GLADE COUNTRY GARDEN  225g</v>
          </cell>
          <cell r="C3829" t="str">
            <v>P0</v>
          </cell>
          <cell r="D3829">
            <v>50735</v>
          </cell>
        </row>
        <row r="3830">
          <cell r="A3830">
            <v>611241</v>
          </cell>
          <cell r="B3830" t="str">
            <v>CAN RAID NATURAL PYRE(NZ)300mL</v>
          </cell>
          <cell r="C3830" t="str">
            <v>P9</v>
          </cell>
          <cell r="D3830">
            <v>50735</v>
          </cell>
        </row>
        <row r="3831">
          <cell r="A3831">
            <v>611242</v>
          </cell>
          <cell r="B3831" t="str">
            <v>CAN GLADE PEACH BLOSSOM   125g</v>
          </cell>
          <cell r="C3831" t="str">
            <v>P0</v>
          </cell>
          <cell r="D3831">
            <v>50735</v>
          </cell>
        </row>
        <row r="3832">
          <cell r="A3832">
            <v>611243</v>
          </cell>
          <cell r="B3832" t="str">
            <v>CAN RAID FASTKILL (AUS) 200GM</v>
          </cell>
          <cell r="C3832" t="str">
            <v>P9</v>
          </cell>
          <cell r="D3832">
            <v>50735</v>
          </cell>
        </row>
        <row r="3833">
          <cell r="A3833">
            <v>611244</v>
          </cell>
          <cell r="B3833" t="str">
            <v>CAN GLADE NATURALS NAT SPR125g</v>
          </cell>
          <cell r="C3833" t="str">
            <v>P9</v>
          </cell>
          <cell r="D3833">
            <v>50735</v>
          </cell>
        </row>
        <row r="3834">
          <cell r="A3834">
            <v>611245</v>
          </cell>
          <cell r="B3834" t="str">
            <v>CAN GLADE ODOUR NUETRALISER</v>
          </cell>
          <cell r="C3834" t="str">
            <v>P0</v>
          </cell>
          <cell r="D3834">
            <v>50735</v>
          </cell>
        </row>
        <row r="3835">
          <cell r="A3835">
            <v>611246</v>
          </cell>
          <cell r="B3835" t="str">
            <v>CAN GLADE COUNTRY GARDEN  125G</v>
          </cell>
          <cell r="C3835" t="str">
            <v>P0</v>
          </cell>
          <cell r="D3835">
            <v>50735</v>
          </cell>
        </row>
        <row r="3836">
          <cell r="A3836">
            <v>611247</v>
          </cell>
          <cell r="B3836" t="str">
            <v>CAN RAID FASTKILL (AUS) 350GM</v>
          </cell>
          <cell r="C3836" t="str">
            <v>P9</v>
          </cell>
          <cell r="D3836">
            <v>50735</v>
          </cell>
        </row>
        <row r="3837">
          <cell r="A3837">
            <v>611248</v>
          </cell>
          <cell r="B3837" t="str">
            <v>CAN GLADE NAT MTN MEADOW  125g</v>
          </cell>
          <cell r="C3837" t="str">
            <v>P9</v>
          </cell>
          <cell r="D3837">
            <v>50735</v>
          </cell>
        </row>
        <row r="3838">
          <cell r="A3838">
            <v>611249</v>
          </cell>
          <cell r="B3838" t="str">
            <v>CAN GLADE VANILLA BREEZE  125g</v>
          </cell>
          <cell r="C3838" t="str">
            <v>P9</v>
          </cell>
          <cell r="D3838">
            <v>50735</v>
          </cell>
        </row>
        <row r="3839">
          <cell r="A3839">
            <v>611250</v>
          </cell>
          <cell r="B3839" t="str">
            <v>CAN GLADE MTN HEATHER P/P 125g</v>
          </cell>
          <cell r="C3839" t="str">
            <v>P9</v>
          </cell>
          <cell r="D3839">
            <v>50735</v>
          </cell>
        </row>
        <row r="3840">
          <cell r="A3840">
            <v>611251</v>
          </cell>
          <cell r="B3840" t="str">
            <v>CAN RAID NATURAL PYRE(AUS)250G</v>
          </cell>
          <cell r="C3840" t="str">
            <v>P9</v>
          </cell>
          <cell r="D3840">
            <v>50735</v>
          </cell>
        </row>
        <row r="3841">
          <cell r="A3841">
            <v>611252</v>
          </cell>
          <cell r="B3841" t="str">
            <v>CAN GLADE NAT COL ROSE GDN125g</v>
          </cell>
          <cell r="C3841" t="str">
            <v>P0</v>
          </cell>
          <cell r="D3841">
            <v>50735</v>
          </cell>
        </row>
        <row r="3842">
          <cell r="A3842">
            <v>611253</v>
          </cell>
          <cell r="B3842" t="str">
            <v>CAN RAID FASTKILLER (ANZ)200GM</v>
          </cell>
          <cell r="C3842" t="str">
            <v>P9</v>
          </cell>
          <cell r="D3842">
            <v>50735</v>
          </cell>
        </row>
        <row r="3843">
          <cell r="A3843">
            <v>611254</v>
          </cell>
          <cell r="B3843" t="str">
            <v>CAN RAID FASTKILLER (ANZ)350GM</v>
          </cell>
          <cell r="C3843" t="str">
            <v>P9</v>
          </cell>
          <cell r="D3843">
            <v>50735</v>
          </cell>
        </row>
        <row r="3844">
          <cell r="A3844">
            <v>611255</v>
          </cell>
          <cell r="B3844" t="str">
            <v>CAN GLADE PEACH BLOSSOM   125g</v>
          </cell>
          <cell r="C3844" t="str">
            <v>P9</v>
          </cell>
          <cell r="D3844">
            <v>50735</v>
          </cell>
        </row>
        <row r="3845">
          <cell r="A3845">
            <v>611256</v>
          </cell>
          <cell r="B3845" t="str">
            <v>CAN GLADE FIELD OF FLOWERS 125</v>
          </cell>
          <cell r="C3845" t="str">
            <v>P9</v>
          </cell>
          <cell r="D3845">
            <v>50735</v>
          </cell>
        </row>
        <row r="3846">
          <cell r="A3846">
            <v>611257</v>
          </cell>
          <cell r="B3846" t="str">
            <v>CAN GLADE VANILLA BREEZE  125g</v>
          </cell>
          <cell r="C3846" t="str">
            <v>P9</v>
          </cell>
          <cell r="D3846">
            <v>50735</v>
          </cell>
        </row>
        <row r="3847">
          <cell r="A3847">
            <v>611258</v>
          </cell>
          <cell r="B3847" t="str">
            <v>CAN RAID LOW ALLERG(ANZ) 200GM</v>
          </cell>
          <cell r="C3847" t="str">
            <v>P0</v>
          </cell>
          <cell r="D3847">
            <v>50735</v>
          </cell>
        </row>
        <row r="3848">
          <cell r="A3848">
            <v>611259</v>
          </cell>
          <cell r="B3848" t="str">
            <v>CAN RAID LOW ALLERG 350GM</v>
          </cell>
          <cell r="C3848" t="str">
            <v>P9</v>
          </cell>
          <cell r="D3848">
            <v>50735</v>
          </cell>
        </row>
        <row r="3849">
          <cell r="A3849">
            <v>611260</v>
          </cell>
          <cell r="B3849" t="str">
            <v>CAN RAID HOME &amp; PLANT 350gm</v>
          </cell>
          <cell r="C3849" t="str">
            <v>P9</v>
          </cell>
          <cell r="D3849">
            <v>50735</v>
          </cell>
        </row>
        <row r="3850">
          <cell r="A3850">
            <v>611261</v>
          </cell>
          <cell r="B3850" t="str">
            <v>CAN RAID FIK GERMKILL 250gm</v>
          </cell>
          <cell r="C3850" t="str">
            <v>P9</v>
          </cell>
          <cell r="D3850">
            <v>50735</v>
          </cell>
        </row>
        <row r="3851">
          <cell r="A3851">
            <v>611262</v>
          </cell>
          <cell r="B3851" t="str">
            <v>CAN RAID FIK GERMKILL 350gm</v>
          </cell>
          <cell r="C3851" t="str">
            <v>P9</v>
          </cell>
          <cell r="D3851">
            <v>50735</v>
          </cell>
        </row>
        <row r="3852">
          <cell r="A3852">
            <v>611263</v>
          </cell>
          <cell r="B3852" t="str">
            <v>CAN RAID SURF SP GERMKILL 250G</v>
          </cell>
          <cell r="C3852" t="str">
            <v>P9</v>
          </cell>
          <cell r="D3852">
            <v>50735</v>
          </cell>
        </row>
        <row r="3853">
          <cell r="A3853">
            <v>611264</v>
          </cell>
          <cell r="B3853" t="str">
            <v>CAN RAID SURF SP GERMKILL 350G</v>
          </cell>
          <cell r="C3853" t="str">
            <v>P9</v>
          </cell>
          <cell r="D3853">
            <v>50735</v>
          </cell>
        </row>
        <row r="3854">
          <cell r="A3854">
            <v>611265</v>
          </cell>
          <cell r="B3854" t="str">
            <v>CAN RAID FLEA KILLER PLUS 200G</v>
          </cell>
          <cell r="C3854" t="str">
            <v>P9</v>
          </cell>
          <cell r="D3854">
            <v>50735</v>
          </cell>
        </row>
        <row r="3855">
          <cell r="A3855">
            <v>611266</v>
          </cell>
          <cell r="B3855" t="str">
            <v>CAN RAID PET PLUS FLEA K  200G</v>
          </cell>
          <cell r="C3855" t="str">
            <v>P9</v>
          </cell>
          <cell r="D3855">
            <v>50735</v>
          </cell>
        </row>
        <row r="3856">
          <cell r="A3856">
            <v>611267</v>
          </cell>
          <cell r="B3856" t="str">
            <v>CAN RAID FLEA KILER+ (NZ)250mL</v>
          </cell>
          <cell r="C3856" t="str">
            <v>P0</v>
          </cell>
          <cell r="D3856">
            <v>50735</v>
          </cell>
        </row>
        <row r="3857">
          <cell r="A3857">
            <v>611268</v>
          </cell>
          <cell r="B3857" t="str">
            <v>CAN RAIDFLEA KILER4DGS NZ200mL</v>
          </cell>
          <cell r="C3857" t="str">
            <v>P9</v>
          </cell>
          <cell r="D3857">
            <v>50735</v>
          </cell>
        </row>
        <row r="3858">
          <cell r="A3858">
            <v>611269</v>
          </cell>
          <cell r="B3858" t="str">
            <v>CAN RAID FIK GERMKILL ANZ 250G</v>
          </cell>
          <cell r="C3858" t="str">
            <v>P9</v>
          </cell>
          <cell r="D3858">
            <v>50735</v>
          </cell>
        </row>
        <row r="3859">
          <cell r="A3859">
            <v>611270</v>
          </cell>
          <cell r="B3859" t="str">
            <v>CAN RAID FLEA KILLER 250GM</v>
          </cell>
          <cell r="C3859" t="str">
            <v>P9</v>
          </cell>
          <cell r="D3859">
            <v>50735</v>
          </cell>
        </row>
        <row r="3860">
          <cell r="A3860">
            <v>611271</v>
          </cell>
          <cell r="B3860" t="str">
            <v>CAN RAID FIK GERMKILL ANZ 350G</v>
          </cell>
          <cell r="C3860" t="str">
            <v>P9</v>
          </cell>
          <cell r="D3860">
            <v>50735</v>
          </cell>
        </row>
        <row r="3861">
          <cell r="A3861">
            <v>611272</v>
          </cell>
          <cell r="B3861" t="str">
            <v>CAN RAID NATURAL PYRE(ANZ)250G</v>
          </cell>
          <cell r="C3861" t="str">
            <v>P9</v>
          </cell>
          <cell r="D3861">
            <v>50735</v>
          </cell>
        </row>
        <row r="3862">
          <cell r="A3862">
            <v>611273</v>
          </cell>
          <cell r="B3862" t="str">
            <v>CAN RAID FASTKILL NZ65mm 200GM</v>
          </cell>
          <cell r="C3862" t="str">
            <v>P9</v>
          </cell>
          <cell r="D3862">
            <v>50735</v>
          </cell>
        </row>
        <row r="3863">
          <cell r="A3863">
            <v>611274</v>
          </cell>
          <cell r="B3863" t="str">
            <v>CAN RAID GERMKILL NZ65mm 250GM</v>
          </cell>
          <cell r="C3863" t="str">
            <v>P9</v>
          </cell>
          <cell r="D3863">
            <v>50735</v>
          </cell>
        </row>
        <row r="3864">
          <cell r="A3864">
            <v>611275</v>
          </cell>
          <cell r="B3864" t="str">
            <v>CAN RAID LOW ALER NZ65mm 200GM</v>
          </cell>
          <cell r="C3864" t="str">
            <v>P9</v>
          </cell>
          <cell r="D3864">
            <v>50735</v>
          </cell>
        </row>
        <row r="3865">
          <cell r="A3865">
            <v>611276</v>
          </cell>
          <cell r="B3865" t="str">
            <v>CAN RAID NATL PYE NZ65mm 250GM</v>
          </cell>
          <cell r="C3865" t="str">
            <v>P9</v>
          </cell>
          <cell r="D3865">
            <v>50735</v>
          </cell>
        </row>
        <row r="3866">
          <cell r="A3866">
            <v>611277</v>
          </cell>
          <cell r="B3866" t="str">
            <v>CAN RAID FASTKILL NZ65mm 350GM</v>
          </cell>
          <cell r="C3866" t="str">
            <v>P9</v>
          </cell>
          <cell r="D3866">
            <v>50735</v>
          </cell>
        </row>
        <row r="3867">
          <cell r="A3867">
            <v>611278</v>
          </cell>
          <cell r="B3867" t="str">
            <v>CAN RAID GERMKILL NZ65mm 350GM</v>
          </cell>
          <cell r="C3867" t="str">
            <v>P9</v>
          </cell>
          <cell r="D3867">
            <v>50735</v>
          </cell>
        </row>
        <row r="3868">
          <cell r="A3868">
            <v>611279</v>
          </cell>
          <cell r="B3868" t="str">
            <v>CAN RAID FLEA KILLER 95  250GM</v>
          </cell>
          <cell r="C3868" t="str">
            <v>P0</v>
          </cell>
          <cell r="D3868">
            <v>50735</v>
          </cell>
        </row>
        <row r="3869">
          <cell r="A3869">
            <v>611280</v>
          </cell>
          <cell r="B3869" t="str">
            <v>CAN GODDARDS FINE FURN POL225g</v>
          </cell>
          <cell r="C3869" t="str">
            <v>P0</v>
          </cell>
          <cell r="D3869">
            <v>50735</v>
          </cell>
        </row>
        <row r="3870">
          <cell r="A3870">
            <v>611280</v>
          </cell>
          <cell r="B3870" t="str">
            <v>CAN GODDARDS FINE FURN POL225g</v>
          </cell>
          <cell r="C3870" t="str">
            <v>P0</v>
          </cell>
        </row>
        <row r="3871">
          <cell r="A3871">
            <v>611281</v>
          </cell>
          <cell r="B3871" t="str">
            <v>CAN GLADE VANILLA BREEZE  125g</v>
          </cell>
          <cell r="C3871" t="str">
            <v>P0</v>
          </cell>
          <cell r="D3871">
            <v>50735</v>
          </cell>
        </row>
        <row r="3872">
          <cell r="A3872">
            <v>611282</v>
          </cell>
          <cell r="B3872" t="str">
            <v>CAN GLADE GARDENIA        125g</v>
          </cell>
          <cell r="C3872" t="str">
            <v>P0</v>
          </cell>
          <cell r="D3872">
            <v>50735</v>
          </cell>
        </row>
        <row r="3873">
          <cell r="A3873">
            <v>611283</v>
          </cell>
          <cell r="B3873" t="str">
            <v>CAN RAID EXTERMINATOR    125GM</v>
          </cell>
          <cell r="C3873" t="str">
            <v>P9</v>
          </cell>
          <cell r="D3873">
            <v>50735</v>
          </cell>
        </row>
        <row r="3874">
          <cell r="A3874">
            <v>611284</v>
          </cell>
          <cell r="B3874" t="str">
            <v>CAN RAID ROACH BOMB      200GM</v>
          </cell>
          <cell r="C3874" t="str">
            <v>P9</v>
          </cell>
          <cell r="D3874">
            <v>50735</v>
          </cell>
        </row>
        <row r="3875">
          <cell r="A3875">
            <v>611285</v>
          </cell>
          <cell r="B3875" t="str">
            <v>CAN JPN GLADE CITRUS O/NEUTRAL</v>
          </cell>
          <cell r="C3875" t="str">
            <v>P9</v>
          </cell>
          <cell r="D3875">
            <v>50735</v>
          </cell>
        </row>
        <row r="3876">
          <cell r="A3876">
            <v>611286</v>
          </cell>
          <cell r="B3876" t="str">
            <v>CAN RAID FLEA BOMB       200GM</v>
          </cell>
          <cell r="C3876" t="str">
            <v>P9</v>
          </cell>
          <cell r="D3876">
            <v>50735</v>
          </cell>
        </row>
        <row r="3877">
          <cell r="A3877">
            <v>611287</v>
          </cell>
          <cell r="B3877" t="str">
            <v>CAN RAID ODR/LESS LOW/ALL250GM</v>
          </cell>
          <cell r="C3877" t="str">
            <v>P0</v>
          </cell>
          <cell r="D3877">
            <v>50735</v>
          </cell>
        </row>
        <row r="3878">
          <cell r="A3878">
            <v>611288</v>
          </cell>
          <cell r="B3878" t="str">
            <v>CAN RAID FASTKILL ANZ    250GM</v>
          </cell>
          <cell r="C3878" t="str">
            <v>P0</v>
          </cell>
          <cell r="D3878">
            <v>50735</v>
          </cell>
        </row>
        <row r="3879">
          <cell r="A3879">
            <v>611289</v>
          </cell>
          <cell r="B3879" t="str">
            <v>CAN RAID FIK GERMKILL   250GM</v>
          </cell>
          <cell r="C3879" t="str">
            <v>P0</v>
          </cell>
          <cell r="D3879">
            <v>50735</v>
          </cell>
        </row>
        <row r="3880">
          <cell r="A3880">
            <v>611290</v>
          </cell>
          <cell r="B3880" t="str">
            <v>CAN JPN GLADE SAGE O/NEUTRALIZ</v>
          </cell>
          <cell r="C3880" t="str">
            <v>P9</v>
          </cell>
          <cell r="D3880">
            <v>50735</v>
          </cell>
        </row>
        <row r="3881">
          <cell r="A3881">
            <v>611291</v>
          </cell>
          <cell r="B3881" t="str">
            <v>CAN RAID NATURAL PYRE    250GM</v>
          </cell>
          <cell r="C3881" t="str">
            <v>P0</v>
          </cell>
          <cell r="D3881">
            <v>50735</v>
          </cell>
        </row>
        <row r="3882">
          <cell r="A3882">
            <v>611292</v>
          </cell>
          <cell r="B3882" t="str">
            <v>CAN RAID FASTKILL ANZ    350GM</v>
          </cell>
          <cell r="C3882" t="str">
            <v>P0</v>
          </cell>
          <cell r="D3882">
            <v>50735</v>
          </cell>
        </row>
        <row r="3883">
          <cell r="A3883">
            <v>611292</v>
          </cell>
          <cell r="B3883" t="str">
            <v>CAN RAID FASTKILL ANZ    350GM</v>
          </cell>
          <cell r="C3883" t="str">
            <v>P9</v>
          </cell>
        </row>
        <row r="3884">
          <cell r="A3884">
            <v>611293</v>
          </cell>
          <cell r="B3884" t="str">
            <v>CAN RAID FIK GERMKILL    350GM</v>
          </cell>
          <cell r="C3884" t="str">
            <v>P9</v>
          </cell>
          <cell r="D3884">
            <v>50735</v>
          </cell>
        </row>
        <row r="3885">
          <cell r="A3885">
            <v>611294</v>
          </cell>
          <cell r="B3885" t="str">
            <v>CAN RAIDFIK 30DAYKILL NZ 305mL</v>
          </cell>
          <cell r="C3885" t="str">
            <v>P0</v>
          </cell>
          <cell r="D3885">
            <v>50735</v>
          </cell>
        </row>
        <row r="3886">
          <cell r="A3886">
            <v>611295</v>
          </cell>
          <cell r="B3886" t="str">
            <v>CAN RAID LOW ALLERG      350GM</v>
          </cell>
          <cell r="C3886" t="str">
            <v>P0</v>
          </cell>
          <cell r="D3886">
            <v>50735</v>
          </cell>
        </row>
        <row r="3887">
          <cell r="A3887">
            <v>611296</v>
          </cell>
          <cell r="B3887" t="str">
            <v>CAN RAID CITRONELLA     250 GM</v>
          </cell>
          <cell r="C3887" t="str">
            <v>P0</v>
          </cell>
          <cell r="D3887">
            <v>50735</v>
          </cell>
        </row>
        <row r="3888">
          <cell r="A3888">
            <v>611296</v>
          </cell>
          <cell r="B3888" t="str">
            <v>CAN RAID CITRONELLA     250 GM</v>
          </cell>
          <cell r="C3888" t="str">
            <v>P0</v>
          </cell>
        </row>
        <row r="3889">
          <cell r="A3889">
            <v>611297</v>
          </cell>
          <cell r="B3889" t="str">
            <v>CAN GLADE ORIENTAL GARDEN 125G</v>
          </cell>
          <cell r="C3889" t="str">
            <v>P0</v>
          </cell>
          <cell r="D3889">
            <v>50735</v>
          </cell>
        </row>
        <row r="3890">
          <cell r="A3890">
            <v>611298</v>
          </cell>
          <cell r="B3890" t="str">
            <v>CAN GLADE LOTUS BLOSSOM   125G</v>
          </cell>
          <cell r="C3890" t="str">
            <v>P0</v>
          </cell>
          <cell r="D3890">
            <v>50735</v>
          </cell>
        </row>
        <row r="3891">
          <cell r="A3891">
            <v>611299</v>
          </cell>
          <cell r="B3891" t="str">
            <v>CAN GLADE THAI ORCHID     125G</v>
          </cell>
          <cell r="C3891" t="str">
            <v>P0</v>
          </cell>
          <cell r="D3891">
            <v>50735</v>
          </cell>
        </row>
        <row r="3892">
          <cell r="A3892">
            <v>611300</v>
          </cell>
          <cell r="B3892" t="str">
            <v>CAN MR M O/CLEAN CAUSTIC  300G</v>
          </cell>
          <cell r="C3892" t="str">
            <v>P9</v>
          </cell>
          <cell r="D3892">
            <v>50735</v>
          </cell>
        </row>
        <row r="3893">
          <cell r="A3893">
            <v>611301</v>
          </cell>
          <cell r="B3893" t="str">
            <v>CAN MR M O/CLEAN CAUSTIC  500G</v>
          </cell>
          <cell r="C3893" t="str">
            <v>P9</v>
          </cell>
          <cell r="D3893">
            <v>50735</v>
          </cell>
        </row>
        <row r="3894">
          <cell r="A3894">
            <v>611302</v>
          </cell>
          <cell r="B3894" t="str">
            <v>BOT GLADE COTTAGE GARDEN 150ML</v>
          </cell>
          <cell r="C3894" t="str">
            <v>P9</v>
          </cell>
          <cell r="D3894">
            <v>5667</v>
          </cell>
        </row>
        <row r="3895">
          <cell r="A3895">
            <v>611303</v>
          </cell>
          <cell r="B3895" t="str">
            <v>BOT GLADE MEADOW FLOWERS 150ML</v>
          </cell>
          <cell r="C3895" t="str">
            <v>P9</v>
          </cell>
          <cell r="D3895">
            <v>5667</v>
          </cell>
        </row>
        <row r="3896">
          <cell r="A3896">
            <v>611304</v>
          </cell>
          <cell r="B3896" t="str">
            <v>BOT 150ML GLADE WHITE</v>
          </cell>
          <cell r="C3896" t="str">
            <v>P9</v>
          </cell>
          <cell r="D3896">
            <v>5666</v>
          </cell>
        </row>
        <row r="3897">
          <cell r="A3897">
            <v>611305</v>
          </cell>
          <cell r="B3897" t="str">
            <v>LABEL GLADE M/FLOWERS</v>
          </cell>
          <cell r="C3897" t="str">
            <v>P9</v>
          </cell>
          <cell r="D3897">
            <v>9207</v>
          </cell>
        </row>
        <row r="3898">
          <cell r="A3898">
            <v>611306</v>
          </cell>
          <cell r="B3898" t="str">
            <v>LABEL GLADE PUMP C/GDN 150ML</v>
          </cell>
          <cell r="C3898" t="str">
            <v>P9</v>
          </cell>
          <cell r="D3898">
            <v>9207</v>
          </cell>
        </row>
        <row r="3899">
          <cell r="A3899">
            <v>611307</v>
          </cell>
          <cell r="B3899" t="str">
            <v>LABEL GLADE PUMP COT/GDN 150ML</v>
          </cell>
          <cell r="C3899" t="str">
            <v>PC</v>
          </cell>
          <cell r="D3899">
            <v>9207</v>
          </cell>
        </row>
        <row r="3900">
          <cell r="A3900">
            <v>611308</v>
          </cell>
          <cell r="B3900" t="str">
            <v>LABEL GLADE PUMP PEACH BL150ML</v>
          </cell>
          <cell r="C3900" t="str">
            <v>P9</v>
          </cell>
          <cell r="D3900">
            <v>0</v>
          </cell>
        </row>
        <row r="3901">
          <cell r="A3901">
            <v>611309</v>
          </cell>
          <cell r="B3901" t="str">
            <v>LABEL GLADE PUMP PEACH BL150ML</v>
          </cell>
          <cell r="C3901" t="str">
            <v>PC</v>
          </cell>
          <cell r="D3901">
            <v>9207</v>
          </cell>
        </row>
        <row r="3902">
          <cell r="A3902">
            <v>611310</v>
          </cell>
          <cell r="B3902" t="str">
            <v>CAN GLADE S&amp;V FIELD OF FLOWERS</v>
          </cell>
          <cell r="C3902" t="str">
            <v>P9</v>
          </cell>
          <cell r="D3902">
            <v>9831</v>
          </cell>
        </row>
        <row r="3903">
          <cell r="A3903">
            <v>611311</v>
          </cell>
          <cell r="B3903" t="str">
            <v>CAN GLADE S&amp;VAC PEACH BLOSSOM</v>
          </cell>
          <cell r="C3903" t="str">
            <v>P9</v>
          </cell>
          <cell r="D3903">
            <v>9831</v>
          </cell>
        </row>
        <row r="3904">
          <cell r="A3904">
            <v>611312</v>
          </cell>
          <cell r="B3904" t="str">
            <v>CAN JPN GLADE CITRUS O/NEUTRAL</v>
          </cell>
          <cell r="C3904" t="str">
            <v>P0</v>
          </cell>
          <cell r="D3904">
            <v>0</v>
          </cell>
        </row>
        <row r="3905">
          <cell r="A3905">
            <v>611313</v>
          </cell>
          <cell r="B3905" t="str">
            <v>CAN JPN GLADE SAGE O/NEUTRALIZ</v>
          </cell>
          <cell r="C3905" t="str">
            <v>P0</v>
          </cell>
          <cell r="D3905">
            <v>0</v>
          </cell>
        </row>
        <row r="3906">
          <cell r="A3906">
            <v>611314</v>
          </cell>
          <cell r="B3906" t="str">
            <v>BOT HDPE WHITE PLASPAK    50mL</v>
          </cell>
          <cell r="C3906" t="str">
            <v>P5</v>
          </cell>
          <cell r="D3906">
            <v>0</v>
          </cell>
        </row>
        <row r="3907">
          <cell r="A3907">
            <v>611315</v>
          </cell>
          <cell r="B3907" t="str">
            <v>LABEL GLADE PUMP PEACH BL150ML</v>
          </cell>
          <cell r="C3907" t="str">
            <v>P9</v>
          </cell>
          <cell r="D3907">
            <v>9207</v>
          </cell>
        </row>
        <row r="3908">
          <cell r="A3908">
            <v>611316</v>
          </cell>
          <cell r="B3908" t="str">
            <v>CAN JPN GLADE CITRUS ODR NEU</v>
          </cell>
          <cell r="C3908" t="str">
            <v>P0</v>
          </cell>
          <cell r="D3908">
            <v>50735</v>
          </cell>
        </row>
        <row r="3909">
          <cell r="A3909">
            <v>611317</v>
          </cell>
          <cell r="B3909" t="str">
            <v>CAN JPN GLADE SAGE ODR NEU 230</v>
          </cell>
          <cell r="C3909" t="str">
            <v>P0</v>
          </cell>
          <cell r="D3909">
            <v>50735</v>
          </cell>
        </row>
        <row r="3910">
          <cell r="A3910">
            <v>611318</v>
          </cell>
          <cell r="B3910" t="str">
            <v>CAN RAID HYPOALLERGN     250GM</v>
          </cell>
          <cell r="C3910" t="str">
            <v>P0</v>
          </cell>
          <cell r="D3910">
            <v>50735</v>
          </cell>
        </row>
        <row r="3911">
          <cell r="A3911">
            <v>611319</v>
          </cell>
          <cell r="B3911" t="str">
            <v>CAN RAID S/S-EGGSTOP     250GM</v>
          </cell>
          <cell r="C3911" t="str">
            <v>P0</v>
          </cell>
          <cell r="D3911">
            <v>50735</v>
          </cell>
        </row>
        <row r="3912">
          <cell r="A3912">
            <v>611320</v>
          </cell>
          <cell r="B3912" t="str">
            <v>BOT IBM GLADE WHITE      150ML</v>
          </cell>
          <cell r="C3912" t="str">
            <v>P5</v>
          </cell>
          <cell r="D3912">
            <v>5666</v>
          </cell>
        </row>
        <row r="3913">
          <cell r="A3913">
            <v>611320</v>
          </cell>
          <cell r="B3913" t="str">
            <v>BOT IBM GLADE WHITE      150ML</v>
          </cell>
          <cell r="C3913" t="str">
            <v>P5</v>
          </cell>
        </row>
        <row r="3914">
          <cell r="A3914">
            <v>611321</v>
          </cell>
          <cell r="B3914" t="str">
            <v>CAN RAID S/SP GERMKILL 96 350G</v>
          </cell>
          <cell r="C3914" t="str">
            <v>P9</v>
          </cell>
          <cell r="D3914">
            <v>50735</v>
          </cell>
        </row>
        <row r="3915">
          <cell r="A3915">
            <v>611322</v>
          </cell>
          <cell r="B3915" t="str">
            <v>CAN RAID S/S GERMKILL 96  250G</v>
          </cell>
          <cell r="C3915" t="str">
            <v>P9</v>
          </cell>
          <cell r="D3915">
            <v>50735</v>
          </cell>
        </row>
        <row r="3916">
          <cell r="A3916">
            <v>611323</v>
          </cell>
          <cell r="B3916" t="str">
            <v>CAN OFF! SKINTASTIC 96   150GM</v>
          </cell>
          <cell r="C3916" t="str">
            <v>P0</v>
          </cell>
          <cell r="D3916">
            <v>50735</v>
          </cell>
        </row>
        <row r="3917">
          <cell r="A3917">
            <v>611324</v>
          </cell>
          <cell r="B3917" t="str">
            <v>CAN RAID CIK 250gN/PYE    250G</v>
          </cell>
          <cell r="C3917" t="str">
            <v>P0</v>
          </cell>
          <cell r="D3917">
            <v>50735</v>
          </cell>
        </row>
        <row r="3918">
          <cell r="A3918">
            <v>611325</v>
          </cell>
          <cell r="B3918" t="str">
            <v>CAN RAID CIK 350gN/PYE    350G</v>
          </cell>
          <cell r="C3918" t="str">
            <v>P9</v>
          </cell>
          <cell r="D3918">
            <v>50735</v>
          </cell>
        </row>
        <row r="3919">
          <cell r="A3919">
            <v>611326</v>
          </cell>
          <cell r="B3919" t="str">
            <v>CAN RAID S/S-EGGSTOP     350GM</v>
          </cell>
          <cell r="C3919" t="str">
            <v>P0</v>
          </cell>
          <cell r="D3919">
            <v>50735</v>
          </cell>
        </row>
        <row r="3920">
          <cell r="A3920">
            <v>611327</v>
          </cell>
          <cell r="B3920" t="str">
            <v>CAN RAID HYPOALLERGN     350GM</v>
          </cell>
          <cell r="C3920" t="str">
            <v>P0</v>
          </cell>
          <cell r="D3920">
            <v>50735</v>
          </cell>
        </row>
        <row r="3921">
          <cell r="A3921">
            <v>611328</v>
          </cell>
          <cell r="B3921" t="str">
            <v>CAN RAID S/S-NAT.PYE     250GM</v>
          </cell>
          <cell r="C3921" t="str">
            <v>P0</v>
          </cell>
          <cell r="D3921">
            <v>50735</v>
          </cell>
        </row>
        <row r="3922">
          <cell r="A3922">
            <v>611330</v>
          </cell>
          <cell r="B3922" t="str">
            <v>CAN GLADE Fresh Cut Flower125g</v>
          </cell>
          <cell r="C3922" t="str">
            <v>P0</v>
          </cell>
          <cell r="D3922">
            <v>50735</v>
          </cell>
        </row>
        <row r="3923">
          <cell r="A3923">
            <v>611331</v>
          </cell>
          <cell r="B3923" t="str">
            <v>CAN GLADE Orange Rosewood 125g</v>
          </cell>
          <cell r="C3923" t="str">
            <v>P0</v>
          </cell>
          <cell r="D3923">
            <v>50735</v>
          </cell>
        </row>
        <row r="3924">
          <cell r="A3924">
            <v>611332</v>
          </cell>
          <cell r="B3924" t="str">
            <v>CAN GLADE Rose &amp;Sandlewood125g</v>
          </cell>
          <cell r="C3924" t="str">
            <v>P0</v>
          </cell>
          <cell r="D3924">
            <v>50735</v>
          </cell>
        </row>
        <row r="3925">
          <cell r="A3925">
            <v>611333</v>
          </cell>
          <cell r="B3925" t="str">
            <v>CAN GLADE Lavender        125g</v>
          </cell>
          <cell r="C3925" t="str">
            <v>P0</v>
          </cell>
          <cell r="D3925">
            <v>50735</v>
          </cell>
        </row>
        <row r="3926">
          <cell r="A3926">
            <v>611334</v>
          </cell>
          <cell r="B3926" t="str">
            <v>LABEL GLADE PUMP Rose/San150mL</v>
          </cell>
          <cell r="C3926" t="str">
            <v>PC</v>
          </cell>
          <cell r="D3926">
            <v>9207</v>
          </cell>
        </row>
        <row r="3927">
          <cell r="A3927">
            <v>611335</v>
          </cell>
          <cell r="B3927" t="str">
            <v>LABEL GLADE PUMP Lavender150mL</v>
          </cell>
          <cell r="C3927" t="str">
            <v>PC</v>
          </cell>
          <cell r="D3927">
            <v>1965</v>
          </cell>
        </row>
        <row r="3928">
          <cell r="A3928">
            <v>611335</v>
          </cell>
          <cell r="B3928" t="str">
            <v>LABEL GLADE PUMP Lavender150mL</v>
          </cell>
          <cell r="C3928" t="str">
            <v>PC</v>
          </cell>
        </row>
        <row r="3929">
          <cell r="A3929">
            <v>611336</v>
          </cell>
          <cell r="B3929" t="str">
            <v>CAN RAID EUCALYPTUS GERM 250GM</v>
          </cell>
          <cell r="C3929" t="str">
            <v>P0</v>
          </cell>
          <cell r="D3929">
            <v>50735</v>
          </cell>
        </row>
        <row r="3930">
          <cell r="A3930">
            <v>611337</v>
          </cell>
          <cell r="B3930" t="str">
            <v>CAN RAID MULTI PURP FAST 250GM</v>
          </cell>
          <cell r="C3930" t="str">
            <v>P0</v>
          </cell>
          <cell r="D3930">
            <v>50735</v>
          </cell>
        </row>
        <row r="3931">
          <cell r="A3931">
            <v>611338</v>
          </cell>
          <cell r="B3931" t="str">
            <v>CAN RAID MULTI PURP FAST 350GM</v>
          </cell>
          <cell r="C3931" t="str">
            <v>P0</v>
          </cell>
          <cell r="D3931">
            <v>50735</v>
          </cell>
        </row>
        <row r="3932">
          <cell r="A3932">
            <v>611339</v>
          </cell>
          <cell r="B3932" t="str">
            <v>LABEL GLADE PUMP Cottage 150mL</v>
          </cell>
          <cell r="C3932" t="str">
            <v>PC</v>
          </cell>
          <cell r="D3932">
            <v>1965</v>
          </cell>
        </row>
        <row r="3933">
          <cell r="A3933">
            <v>611339</v>
          </cell>
          <cell r="B3933" t="str">
            <v>LABEL GLADE PUMP Cottage 150mL</v>
          </cell>
          <cell r="C3933" t="str">
            <v>PC</v>
          </cell>
        </row>
        <row r="3934">
          <cell r="A3934">
            <v>611339</v>
          </cell>
          <cell r="B3934" t="str">
            <v>LABEL GLADE PUMP Cottage 150mL</v>
          </cell>
          <cell r="C3934" t="str">
            <v>PC</v>
          </cell>
        </row>
        <row r="3935">
          <cell r="A3935">
            <v>611340</v>
          </cell>
          <cell r="B3935" t="str">
            <v>CAN MR M O/CLEAN NON CAUST 500</v>
          </cell>
          <cell r="C3935" t="str">
            <v>P9</v>
          </cell>
          <cell r="D3935">
            <v>50735</v>
          </cell>
        </row>
        <row r="3936">
          <cell r="A3936">
            <v>611341</v>
          </cell>
          <cell r="B3936" t="str">
            <v>CAN GLADE COUNTRY GARDEN  125G</v>
          </cell>
          <cell r="C3936" t="str">
            <v>P0</v>
          </cell>
          <cell r="D3936">
            <v>50735</v>
          </cell>
        </row>
        <row r="3937">
          <cell r="A3937">
            <v>611342</v>
          </cell>
          <cell r="B3937" t="str">
            <v>CAN GLADE FIELD OF FLOWERS 125</v>
          </cell>
          <cell r="C3937" t="str">
            <v>P0</v>
          </cell>
          <cell r="D3937">
            <v>50735</v>
          </cell>
        </row>
        <row r="3938">
          <cell r="A3938">
            <v>611343</v>
          </cell>
          <cell r="B3938" t="str">
            <v>CAN GLADE PEACH BLOSSOM   125g</v>
          </cell>
          <cell r="C3938" t="str">
            <v>P0</v>
          </cell>
          <cell r="D3938">
            <v>50735</v>
          </cell>
        </row>
        <row r="3939">
          <cell r="A3939">
            <v>611344</v>
          </cell>
          <cell r="B3939" t="str">
            <v>CAN GLADE GARDENIA        125g</v>
          </cell>
          <cell r="C3939" t="str">
            <v>P0</v>
          </cell>
          <cell r="D3939">
            <v>50735</v>
          </cell>
        </row>
        <row r="3940">
          <cell r="A3940">
            <v>611345</v>
          </cell>
          <cell r="B3940" t="str">
            <v>CAN GLADE NAT COL ROSE GDN125g</v>
          </cell>
          <cell r="C3940" t="str">
            <v>P0</v>
          </cell>
          <cell r="D3940">
            <v>50735</v>
          </cell>
        </row>
        <row r="3941">
          <cell r="A3941">
            <v>611346</v>
          </cell>
          <cell r="B3941" t="str">
            <v>CAN GLADE ODOUR NEUTRALISER</v>
          </cell>
          <cell r="C3941" t="str">
            <v>P0</v>
          </cell>
          <cell r="D3941">
            <v>50735</v>
          </cell>
        </row>
        <row r="3942">
          <cell r="A3942">
            <v>611347</v>
          </cell>
          <cell r="B3942" t="str">
            <v>CAN GLADE VANILLA BREEZE  125g</v>
          </cell>
          <cell r="C3942" t="str">
            <v>P0</v>
          </cell>
          <cell r="D3942">
            <v>50735</v>
          </cell>
        </row>
        <row r="3943">
          <cell r="A3943">
            <v>611348</v>
          </cell>
          <cell r="B3943" t="str">
            <v>CAN GLADE THAI ORCHID     125G</v>
          </cell>
          <cell r="C3943" t="str">
            <v>P0</v>
          </cell>
          <cell r="D3943">
            <v>50735</v>
          </cell>
        </row>
        <row r="3944">
          <cell r="A3944">
            <v>611349</v>
          </cell>
          <cell r="B3944" t="str">
            <v>CAN GLADE COUNTRY GARDEN  225g</v>
          </cell>
          <cell r="C3944" t="str">
            <v>P0</v>
          </cell>
          <cell r="D3944">
            <v>50735</v>
          </cell>
        </row>
        <row r="3945">
          <cell r="A3945">
            <v>611350</v>
          </cell>
          <cell r="B3945" t="str">
            <v>CAN RAID FLEA BOMB EGG 200GM</v>
          </cell>
          <cell r="C3945" t="str">
            <v>P0</v>
          </cell>
          <cell r="D3945">
            <v>50735</v>
          </cell>
        </row>
        <row r="3946">
          <cell r="A3946">
            <v>611351</v>
          </cell>
          <cell r="B3946" t="str">
            <v>CAN RAID FLEA KILLER EGG 250GM</v>
          </cell>
          <cell r="C3946" t="str">
            <v>P0</v>
          </cell>
          <cell r="D3946">
            <v>50735</v>
          </cell>
        </row>
        <row r="3947">
          <cell r="A3947">
            <v>611352</v>
          </cell>
          <cell r="B3947" t="str">
            <v>CAN OFF! SKINTASTIC 98   150GM</v>
          </cell>
          <cell r="C3947" t="str">
            <v>P0</v>
          </cell>
          <cell r="D3947">
            <v>50735</v>
          </cell>
        </row>
        <row r="3948">
          <cell r="A3948">
            <v>611353</v>
          </cell>
          <cell r="B3948" t="str">
            <v>CAN JAPAN SHUT FREESIA BOUQUET</v>
          </cell>
          <cell r="C3948" t="str">
            <v>P0</v>
          </cell>
          <cell r="D3948">
            <v>50735</v>
          </cell>
        </row>
        <row r="3949">
          <cell r="A3949">
            <v>611354</v>
          </cell>
          <cell r="B3949" t="str">
            <v>CAN JAPAN SHUT ROSE GARDEN</v>
          </cell>
          <cell r="C3949" t="str">
            <v>P0</v>
          </cell>
          <cell r="D3949">
            <v>50735</v>
          </cell>
        </row>
        <row r="3950">
          <cell r="A3950">
            <v>611355</v>
          </cell>
          <cell r="B3950" t="str">
            <v>CAN GLADE Jasmine 125G 98</v>
          </cell>
          <cell r="C3950" t="str">
            <v>P0</v>
          </cell>
          <cell r="D3950">
            <v>50735</v>
          </cell>
        </row>
        <row r="3951">
          <cell r="A3951">
            <v>611356</v>
          </cell>
          <cell r="B3951" t="str">
            <v>CAN GLADE Freesia 125G 98</v>
          </cell>
          <cell r="C3951" t="str">
            <v>P0</v>
          </cell>
          <cell r="D3951">
            <v>50735</v>
          </cell>
        </row>
        <row r="3952">
          <cell r="A3952">
            <v>611357</v>
          </cell>
          <cell r="B3952" t="str">
            <v>CAN JAPAN SHUT FREESIA BOUQUET</v>
          </cell>
          <cell r="C3952" t="str">
            <v>P0</v>
          </cell>
          <cell r="D3952">
            <v>50735</v>
          </cell>
        </row>
        <row r="3953">
          <cell r="A3953">
            <v>611357</v>
          </cell>
          <cell r="B3953" t="str">
            <v>CAN JAPAN SHUT FREESIA BOUQUET</v>
          </cell>
          <cell r="C3953" t="str">
            <v>P0</v>
          </cell>
        </row>
        <row r="3954">
          <cell r="A3954">
            <v>611358</v>
          </cell>
          <cell r="B3954" t="str">
            <v>CAN JAPAN SHUT ROSE GARDEN</v>
          </cell>
          <cell r="C3954" t="str">
            <v>P0</v>
          </cell>
          <cell r="D3954">
            <v>50735</v>
          </cell>
        </row>
        <row r="3955">
          <cell r="A3955">
            <v>611358</v>
          </cell>
          <cell r="B3955" t="str">
            <v>CAN JAPAN SHUT ROSE GARDEN</v>
          </cell>
          <cell r="C3955" t="str">
            <v>P0</v>
          </cell>
        </row>
        <row r="3956">
          <cell r="A3956">
            <v>611359</v>
          </cell>
          <cell r="B3956" t="str">
            <v>CAN GLADE COUNTRY GARDEN  125G</v>
          </cell>
          <cell r="C3956" t="str">
            <v>P0</v>
          </cell>
          <cell r="D3956">
            <v>50735</v>
          </cell>
        </row>
        <row r="3957">
          <cell r="A3957">
            <v>611359</v>
          </cell>
          <cell r="B3957" t="str">
            <v>CAN GLADE COUNTRY GARDEN  125G</v>
          </cell>
          <cell r="C3957" t="str">
            <v>P0</v>
          </cell>
        </row>
        <row r="3958">
          <cell r="A3958">
            <v>611360</v>
          </cell>
          <cell r="B3958" t="str">
            <v>CAN GLADE VANILLA BREEZE  125G</v>
          </cell>
          <cell r="C3958" t="str">
            <v>P0</v>
          </cell>
          <cell r="D3958">
            <v>50735</v>
          </cell>
        </row>
        <row r="3959">
          <cell r="A3959">
            <v>611360</v>
          </cell>
          <cell r="B3959" t="str">
            <v>CAN GLADE ESS OF VANILLA  125G</v>
          </cell>
          <cell r="C3959" t="str">
            <v>P0</v>
          </cell>
        </row>
        <row r="3960">
          <cell r="A3960">
            <v>611361</v>
          </cell>
          <cell r="B3960" t="str">
            <v>CAN GLADE PEACH BLOSSOM   125G</v>
          </cell>
          <cell r="C3960" t="str">
            <v>P0</v>
          </cell>
          <cell r="D3960">
            <v>50735</v>
          </cell>
        </row>
        <row r="3961">
          <cell r="A3961">
            <v>611361</v>
          </cell>
          <cell r="B3961" t="str">
            <v>CAN GLADE PEACH BLOSSOM   125G</v>
          </cell>
          <cell r="C3961" t="str">
            <v>P0</v>
          </cell>
        </row>
        <row r="3962">
          <cell r="A3962">
            <v>611362</v>
          </cell>
          <cell r="B3962" t="str">
            <v>CAN GLADE ROSE GARDEN     125G</v>
          </cell>
          <cell r="C3962" t="str">
            <v>P0</v>
          </cell>
          <cell r="D3962">
            <v>50735</v>
          </cell>
        </row>
        <row r="3963">
          <cell r="A3963">
            <v>611363</v>
          </cell>
          <cell r="B3963" t="str">
            <v>CAN GLADE SCENT GARDENIA  125G</v>
          </cell>
          <cell r="C3963" t="str">
            <v>P0</v>
          </cell>
          <cell r="D3963">
            <v>50735</v>
          </cell>
        </row>
        <row r="3964">
          <cell r="A3964">
            <v>611364</v>
          </cell>
          <cell r="B3964" t="str">
            <v>CAN GLADE WILD LAVENDER   125G</v>
          </cell>
          <cell r="C3964" t="str">
            <v>P0</v>
          </cell>
          <cell r="D3964">
            <v>50735</v>
          </cell>
        </row>
        <row r="3965">
          <cell r="A3965">
            <v>611364</v>
          </cell>
          <cell r="B3965" t="str">
            <v>CAN GLADE WILD LAVENDER   125G</v>
          </cell>
          <cell r="C3965" t="str">
            <v>P0</v>
          </cell>
        </row>
        <row r="3966">
          <cell r="A3966">
            <v>611365</v>
          </cell>
          <cell r="B3966" t="str">
            <v>CAN GLADE JASMINE         125G</v>
          </cell>
          <cell r="C3966" t="str">
            <v>P0</v>
          </cell>
          <cell r="D3966">
            <v>50735</v>
          </cell>
        </row>
        <row r="3967">
          <cell r="A3967">
            <v>611365</v>
          </cell>
          <cell r="B3967" t="str">
            <v>CAN GLADE SPRING JASMINE  125G</v>
          </cell>
          <cell r="C3967" t="str">
            <v>P0</v>
          </cell>
        </row>
        <row r="3968">
          <cell r="A3968">
            <v>611366</v>
          </cell>
          <cell r="B3968" t="str">
            <v>CAN GLADE FREESIA         125G</v>
          </cell>
          <cell r="C3968" t="str">
            <v>P0</v>
          </cell>
          <cell r="D3968">
            <v>50735</v>
          </cell>
        </row>
        <row r="3969">
          <cell r="A3969">
            <v>611366</v>
          </cell>
          <cell r="B3969" t="str">
            <v>CAN GLADE SWEET FREESIA   125G</v>
          </cell>
          <cell r="C3969" t="str">
            <v>P0</v>
          </cell>
        </row>
        <row r="3970">
          <cell r="A3970">
            <v>611367</v>
          </cell>
          <cell r="B3970" t="str">
            <v>CAN GLADE CITRUS BLOSSOM  125G</v>
          </cell>
          <cell r="C3970" t="str">
            <v>P0</v>
          </cell>
          <cell r="D3970">
            <v>50735</v>
          </cell>
        </row>
        <row r="3971">
          <cell r="A3971">
            <v>611368</v>
          </cell>
          <cell r="B3971" t="str">
            <v>CAN GLADE COUNTRY GARDEN  225G</v>
          </cell>
          <cell r="C3971" t="str">
            <v>P0</v>
          </cell>
          <cell r="D3971">
            <v>50735</v>
          </cell>
        </row>
        <row r="3972">
          <cell r="A3972">
            <v>611368</v>
          </cell>
          <cell r="B3972" t="str">
            <v>CAN GLADE COUNTRY GARDEN  225G</v>
          </cell>
          <cell r="C3972" t="str">
            <v>P0</v>
          </cell>
        </row>
        <row r="3973">
          <cell r="A3973">
            <v>611369</v>
          </cell>
          <cell r="B3973" t="str">
            <v>CAN GLADE AROMA LAVENDER  100G</v>
          </cell>
          <cell r="C3973" t="str">
            <v>P0</v>
          </cell>
          <cell r="D3973">
            <v>0</v>
          </cell>
        </row>
        <row r="3974">
          <cell r="A3974">
            <v>611370</v>
          </cell>
          <cell r="B3974" t="str">
            <v>CAN GLADE AROMA CITRUS    100G</v>
          </cell>
          <cell r="C3974" t="str">
            <v>P0</v>
          </cell>
          <cell r="D3974">
            <v>0</v>
          </cell>
        </row>
        <row r="3975">
          <cell r="A3975">
            <v>611371</v>
          </cell>
          <cell r="B3975" t="str">
            <v>CAN GLADE AROMA ROSE      100G</v>
          </cell>
          <cell r="C3975" t="str">
            <v>P0</v>
          </cell>
          <cell r="D3975">
            <v>0</v>
          </cell>
        </row>
        <row r="3976">
          <cell r="A3976">
            <v>611372</v>
          </cell>
          <cell r="B3976" t="str">
            <v>CAN GLADE WILD LAVENDER   225G</v>
          </cell>
          <cell r="C3976" t="str">
            <v>P0</v>
          </cell>
          <cell r="D3976">
            <v>50735</v>
          </cell>
        </row>
        <row r="3977">
          <cell r="A3977">
            <v>611373</v>
          </cell>
          <cell r="B3977" t="str">
            <v>CAN GLADE ODOUR NEUTRLSER 125G</v>
          </cell>
          <cell r="C3977" t="str">
            <v>P0</v>
          </cell>
          <cell r="D3977">
            <v>50735</v>
          </cell>
        </row>
        <row r="3978">
          <cell r="A3978">
            <v>611374</v>
          </cell>
          <cell r="B3978" t="str">
            <v>CAN GLADE OCEAN MIST      125G</v>
          </cell>
          <cell r="C3978" t="str">
            <v>P0</v>
          </cell>
          <cell r="D3978">
            <v>50735</v>
          </cell>
        </row>
        <row r="3979">
          <cell r="A3979">
            <v>611374</v>
          </cell>
          <cell r="B3979" t="str">
            <v>CAN GLADE OCEAN MIST      125G</v>
          </cell>
          <cell r="C3979" t="str">
            <v>P0</v>
          </cell>
        </row>
        <row r="3980">
          <cell r="A3980">
            <v>611375</v>
          </cell>
          <cell r="B3980" t="str">
            <v>CAN GLADE AROMA JASMINE   100G</v>
          </cell>
          <cell r="C3980" t="str">
            <v>P0</v>
          </cell>
          <cell r="D3980">
            <v>0</v>
          </cell>
        </row>
        <row r="3981">
          <cell r="A3981">
            <v>611376</v>
          </cell>
          <cell r="B3981" t="str">
            <v>CAN GLD ESSENCE OF SUMMER 125G</v>
          </cell>
          <cell r="C3981" t="str">
            <v>PI</v>
          </cell>
        </row>
        <row r="3982">
          <cell r="A3982">
            <v>611400</v>
          </cell>
          <cell r="B3982" t="str">
            <v>SLEEVE RAID CANDLE CITRONELLA</v>
          </cell>
          <cell r="C3982" t="str">
            <v>P2</v>
          </cell>
          <cell r="D3982">
            <v>0</v>
          </cell>
        </row>
        <row r="3983">
          <cell r="A3983">
            <v>611401</v>
          </cell>
          <cell r="B3983" t="str">
            <v>SLEEVE(INNER CARTON)CITRONELLA</v>
          </cell>
          <cell r="C3983" t="str">
            <v>P2</v>
          </cell>
          <cell r="D3983">
            <v>0</v>
          </cell>
        </row>
        <row r="3984">
          <cell r="A3984">
            <v>611420</v>
          </cell>
          <cell r="B3984" t="str">
            <v>CAN BOLT DRY LOW IRRITANT 300G</v>
          </cell>
          <cell r="C3984" t="str">
            <v>P9</v>
          </cell>
          <cell r="D3984">
            <v>50735</v>
          </cell>
        </row>
        <row r="3985">
          <cell r="A3985">
            <v>611472</v>
          </cell>
          <cell r="B3985" t="str">
            <v>CAN BOLT PERSONAL REPEL. 125GM</v>
          </cell>
          <cell r="C3985" t="str">
            <v>P9</v>
          </cell>
          <cell r="D3985">
            <v>50735</v>
          </cell>
        </row>
        <row r="3986">
          <cell r="A3986">
            <v>611475</v>
          </cell>
          <cell r="B3986" t="str">
            <v>CAN BOLT PERSONAL REPEL  125GM</v>
          </cell>
          <cell r="C3986" t="str">
            <v>P9</v>
          </cell>
          <cell r="D3986">
            <v>50735</v>
          </cell>
        </row>
        <row r="3987">
          <cell r="A3987">
            <v>611477</v>
          </cell>
          <cell r="B3987" t="str">
            <v>CAN BOLT PERSONAL REPELLANT</v>
          </cell>
          <cell r="C3987" t="str">
            <v>P9</v>
          </cell>
          <cell r="D3987">
            <v>50735</v>
          </cell>
        </row>
        <row r="3988">
          <cell r="A3988">
            <v>611478</v>
          </cell>
          <cell r="B3988" t="str">
            <v>CAN BOLT  REPELLANT      150GM</v>
          </cell>
          <cell r="C3988" t="str">
            <v>P9</v>
          </cell>
          <cell r="D3988">
            <v>50735</v>
          </cell>
        </row>
        <row r="3989">
          <cell r="A3989">
            <v>611481</v>
          </cell>
          <cell r="B3989" t="str">
            <v>CAN BOLT AIRBORNE 400GM</v>
          </cell>
          <cell r="C3989" t="str">
            <v>P9</v>
          </cell>
          <cell r="D3989">
            <v>50735</v>
          </cell>
        </row>
        <row r="3990">
          <cell r="A3990">
            <v>611483</v>
          </cell>
          <cell r="B3990" t="str">
            <v>CAN MBL FLY&amp;INSECT SPRAY 400GM</v>
          </cell>
          <cell r="C3990" t="str">
            <v>P9</v>
          </cell>
          <cell r="D3990">
            <v>50735</v>
          </cell>
        </row>
        <row r="3991">
          <cell r="A3991">
            <v>611486</v>
          </cell>
          <cell r="B3991" t="str">
            <v>CAN BOLT AIRBBORNE L/IRR 400GM</v>
          </cell>
          <cell r="C3991" t="str">
            <v>P9</v>
          </cell>
          <cell r="D3991">
            <v>50735</v>
          </cell>
        </row>
        <row r="3992">
          <cell r="A3992">
            <v>611491</v>
          </cell>
          <cell r="B3992" t="str">
            <v>CAN BOLT RESIDUAL 400GM</v>
          </cell>
          <cell r="C3992" t="str">
            <v>P9</v>
          </cell>
          <cell r="D3992">
            <v>50735</v>
          </cell>
        </row>
        <row r="3993">
          <cell r="A3993">
            <v>611497</v>
          </cell>
          <cell r="B3993" t="str">
            <v>CAN PROT SURFACE SPRAY 250GM</v>
          </cell>
          <cell r="C3993" t="str">
            <v>P9</v>
          </cell>
          <cell r="D3993">
            <v>50735</v>
          </cell>
        </row>
        <row r="3994">
          <cell r="A3994">
            <v>611505</v>
          </cell>
          <cell r="B3994" t="str">
            <v>CTN MOZZIE KILLER OUTER REFILL</v>
          </cell>
          <cell r="C3994" t="str">
            <v>P9</v>
          </cell>
          <cell r="D3994">
            <v>70640</v>
          </cell>
        </row>
        <row r="3995">
          <cell r="A3995">
            <v>611508</v>
          </cell>
          <cell r="B3995" t="str">
            <v>CTN MOZZIE KILLER OUTER PRIM</v>
          </cell>
          <cell r="C3995" t="str">
            <v>P9</v>
          </cell>
          <cell r="D3995">
            <v>70640</v>
          </cell>
        </row>
        <row r="3996">
          <cell r="A3996">
            <v>611512</v>
          </cell>
          <cell r="B3996" t="str">
            <v>CTN MOZZIE KILLER UNIT PRIM</v>
          </cell>
          <cell r="C3996" t="str">
            <v>P9</v>
          </cell>
          <cell r="D3996">
            <v>2148</v>
          </cell>
        </row>
        <row r="3997">
          <cell r="A3997">
            <v>611513</v>
          </cell>
          <cell r="B3997" t="str">
            <v>CTN MOZZIE KILLER INNER PRIM</v>
          </cell>
          <cell r="C3997" t="str">
            <v>P9</v>
          </cell>
          <cell r="D3997">
            <v>2148</v>
          </cell>
        </row>
        <row r="3998">
          <cell r="A3998">
            <v>611514</v>
          </cell>
          <cell r="B3998" t="str">
            <v>CTN MOZZIE KILLER UNIT REFILL</v>
          </cell>
          <cell r="C3998" t="str">
            <v>P9</v>
          </cell>
          <cell r="D3998">
            <v>2148</v>
          </cell>
        </row>
        <row r="3999">
          <cell r="A3999">
            <v>611520</v>
          </cell>
          <cell r="B3999" t="str">
            <v>SACHET MOZZIE KILLER (1X10)</v>
          </cell>
          <cell r="C3999" t="str">
            <v>P9</v>
          </cell>
          <cell r="D3999">
            <v>87645</v>
          </cell>
        </row>
        <row r="4000">
          <cell r="A4000">
            <v>611521</v>
          </cell>
          <cell r="B4000" t="str">
            <v>SACHET MOZZ/KILLER THIN (1X10)</v>
          </cell>
          <cell r="C4000" t="str">
            <v>P9</v>
          </cell>
          <cell r="D4000">
            <v>87645</v>
          </cell>
        </row>
        <row r="4001">
          <cell r="A4001">
            <v>611523</v>
          </cell>
          <cell r="B4001" t="str">
            <v>UNIT ELECTRIC</v>
          </cell>
          <cell r="C4001" t="str">
            <v>P9</v>
          </cell>
          <cell r="D4001">
            <v>0</v>
          </cell>
        </row>
        <row r="4002">
          <cell r="A4002">
            <v>611524</v>
          </cell>
          <cell r="B4002" t="str">
            <v>WARRANTY CARD MOZZIE KILLER</v>
          </cell>
          <cell r="C4002" t="str">
            <v>P9</v>
          </cell>
          <cell r="D4002">
            <v>7670</v>
          </cell>
        </row>
        <row r="4003">
          <cell r="A4003">
            <v>611525</v>
          </cell>
          <cell r="B4003" t="str">
            <v>RAID MOZ REPEL ELECTRIC UNIT</v>
          </cell>
          <cell r="C4003" t="str">
            <v>R9</v>
          </cell>
          <cell r="D4003">
            <v>87645</v>
          </cell>
        </row>
        <row r="4004">
          <cell r="A4004">
            <v>611526</v>
          </cell>
          <cell r="B4004" t="str">
            <v>RAID MOZ REPEL SACHETS 1 X 10</v>
          </cell>
          <cell r="C4004" t="str">
            <v>P9</v>
          </cell>
          <cell r="D4004">
            <v>87645</v>
          </cell>
        </row>
        <row r="4005">
          <cell r="A4005">
            <v>611527</v>
          </cell>
          <cell r="B4005" t="str">
            <v>RAID MOZ REPEL SACHETS 1 X 5</v>
          </cell>
          <cell r="C4005" t="str">
            <v>R9</v>
          </cell>
          <cell r="D4005">
            <v>87645</v>
          </cell>
        </row>
        <row r="4006">
          <cell r="A4006">
            <v>611528</v>
          </cell>
          <cell r="B4006" t="str">
            <v>PLUGIN MTN MEAD. CARTRIDGE</v>
          </cell>
          <cell r="C4006" t="str">
            <v>RC</v>
          </cell>
          <cell r="D4006">
            <v>0</v>
          </cell>
        </row>
        <row r="4007">
          <cell r="A4007">
            <v>611529</v>
          </cell>
          <cell r="B4007" t="str">
            <v>PLUGIN CTRY GDN CARTRIDGE</v>
          </cell>
          <cell r="C4007" t="str">
            <v>RC</v>
          </cell>
          <cell r="D4007">
            <v>0</v>
          </cell>
        </row>
        <row r="4008">
          <cell r="A4008">
            <v>611530</v>
          </cell>
          <cell r="B4008" t="str">
            <v>PLUGIN CTRY BREEZE CARTRIDGE</v>
          </cell>
          <cell r="C4008" t="str">
            <v>RC</v>
          </cell>
          <cell r="D4008">
            <v>0</v>
          </cell>
        </row>
        <row r="4009">
          <cell r="A4009">
            <v>611531</v>
          </cell>
          <cell r="B4009" t="str">
            <v>CONTAINER INNER CLOSET CAMEL</v>
          </cell>
          <cell r="C4009" t="str">
            <v>P9</v>
          </cell>
          <cell r="D4009">
            <v>88008</v>
          </cell>
        </row>
        <row r="4010">
          <cell r="A4010">
            <v>611532</v>
          </cell>
          <cell r="B4010" t="str">
            <v>LID CLOSET CAMEL</v>
          </cell>
          <cell r="C4010" t="str">
            <v>P9</v>
          </cell>
          <cell r="D4010">
            <v>88008</v>
          </cell>
        </row>
        <row r="4011">
          <cell r="A4011">
            <v>611533</v>
          </cell>
          <cell r="B4011" t="str">
            <v>SEAL PAPER CLOSET CAMEL</v>
          </cell>
          <cell r="C4011" t="str">
            <v>RC</v>
          </cell>
          <cell r="D4011">
            <v>88008</v>
          </cell>
        </row>
        <row r="4012">
          <cell r="A4012">
            <v>611533</v>
          </cell>
          <cell r="B4012" t="str">
            <v>SEAL PAPER CLOSET CAMEL</v>
          </cell>
          <cell r="C4012" t="str">
            <v>RC</v>
          </cell>
        </row>
        <row r="4013">
          <cell r="A4013">
            <v>611533</v>
          </cell>
          <cell r="B4013" t="str">
            <v>SEAL PAPER CLOSET CAMEL</v>
          </cell>
          <cell r="C4013" t="str">
            <v>RC</v>
          </cell>
        </row>
        <row r="4014">
          <cell r="A4014">
            <v>611533</v>
          </cell>
          <cell r="B4014" t="str">
            <v>SEAL PAPER CLOSET CAMEL</v>
          </cell>
          <cell r="C4014" t="str">
            <v>RC</v>
          </cell>
        </row>
        <row r="4015">
          <cell r="A4015">
            <v>611534</v>
          </cell>
          <cell r="B4015" t="str">
            <v>FOIL CLOSET CAMEL</v>
          </cell>
          <cell r="C4015" t="str">
            <v>RC</v>
          </cell>
          <cell r="D4015">
            <v>88008</v>
          </cell>
        </row>
        <row r="4016">
          <cell r="A4016">
            <v>611534</v>
          </cell>
          <cell r="B4016" t="str">
            <v>FOIL CLOSET CAMEL</v>
          </cell>
          <cell r="C4016" t="str">
            <v>RC</v>
          </cell>
        </row>
        <row r="4017">
          <cell r="A4017">
            <v>611534</v>
          </cell>
          <cell r="B4017" t="str">
            <v>FOIL CLOSET CAMEL</v>
          </cell>
          <cell r="C4017" t="str">
            <v>RC</v>
          </cell>
        </row>
        <row r="4018">
          <cell r="A4018">
            <v>611534</v>
          </cell>
          <cell r="B4018" t="str">
            <v>FOIL CLOSET CAMEL</v>
          </cell>
          <cell r="C4018" t="str">
            <v>RC</v>
          </cell>
        </row>
        <row r="4019">
          <cell r="A4019">
            <v>611535</v>
          </cell>
          <cell r="B4019" t="str">
            <v>RAID GLOBOL ELECTRIC UNIT 45NT</v>
          </cell>
          <cell r="C4019" t="str">
            <v>R9</v>
          </cell>
          <cell r="D4019">
            <v>24780</v>
          </cell>
        </row>
        <row r="4020">
          <cell r="A4020">
            <v>611536</v>
          </cell>
          <cell r="B4020" t="str">
            <v>BOT GLOBOL PLAIN REFILL</v>
          </cell>
          <cell r="C4020" t="str">
            <v>P9</v>
          </cell>
          <cell r="D4020">
            <v>24780</v>
          </cell>
        </row>
        <row r="4021">
          <cell r="A4021">
            <v>611537</v>
          </cell>
          <cell r="B4021" t="str">
            <v>BARREL CHARGE STICK      100GM</v>
          </cell>
          <cell r="C4021" t="str">
            <v>R9</v>
          </cell>
          <cell r="D4021">
            <v>0</v>
          </cell>
        </row>
        <row r="4022">
          <cell r="A4022">
            <v>611538</v>
          </cell>
          <cell r="B4022" t="str">
            <v>CAP CHARGE STICK         100GM</v>
          </cell>
          <cell r="C4022" t="str">
            <v>R9</v>
          </cell>
          <cell r="D4022">
            <v>0</v>
          </cell>
        </row>
        <row r="4023">
          <cell r="A4023">
            <v>611539</v>
          </cell>
          <cell r="B4023" t="str">
            <v>BOT GLOBAL LABELLED REFILL</v>
          </cell>
          <cell r="C4023" t="str">
            <v>P5</v>
          </cell>
          <cell r="D4023">
            <v>94722</v>
          </cell>
        </row>
        <row r="4024">
          <cell r="A4024">
            <v>611540</v>
          </cell>
          <cell r="B4024" t="str">
            <v>BLISTER MOZ REPL PRIMARY</v>
          </cell>
          <cell r="C4024" t="str">
            <v>P9</v>
          </cell>
          <cell r="D4024">
            <v>1785</v>
          </cell>
        </row>
        <row r="4025">
          <cell r="A4025">
            <v>611541</v>
          </cell>
          <cell r="B4025" t="str">
            <v>BLISTER MOZ REPL REFILL</v>
          </cell>
          <cell r="C4025" t="str">
            <v>P9</v>
          </cell>
          <cell r="D4025">
            <v>1785</v>
          </cell>
        </row>
        <row r="4026">
          <cell r="A4026">
            <v>611542</v>
          </cell>
          <cell r="B4026" t="str">
            <v>BACKING CARD MOZ REPL PRIMARY</v>
          </cell>
          <cell r="C4026" t="str">
            <v>P9</v>
          </cell>
          <cell r="D4026">
            <v>57657</v>
          </cell>
        </row>
        <row r="4027">
          <cell r="A4027">
            <v>611543</v>
          </cell>
          <cell r="B4027" t="str">
            <v>BACKING CARD MOZ REPL REFILL</v>
          </cell>
          <cell r="C4027" t="str">
            <v>P9</v>
          </cell>
          <cell r="D4027">
            <v>57657</v>
          </cell>
        </row>
        <row r="4028">
          <cell r="A4028">
            <v>611544</v>
          </cell>
          <cell r="B4028" t="str">
            <v>CTN RAID MOZ/REPL PRIM OUTER</v>
          </cell>
          <cell r="C4028" t="str">
            <v>P9</v>
          </cell>
          <cell r="D4028">
            <v>81900</v>
          </cell>
        </row>
        <row r="4029">
          <cell r="A4029">
            <v>611545</v>
          </cell>
          <cell r="B4029" t="str">
            <v>CTN RAID MOZ/REPL PRIM INNER</v>
          </cell>
          <cell r="C4029" t="str">
            <v>P9</v>
          </cell>
          <cell r="D4029">
            <v>81900</v>
          </cell>
        </row>
        <row r="4030">
          <cell r="A4030">
            <v>611546</v>
          </cell>
          <cell r="B4030" t="str">
            <v>CTN RAID MOZ/REPL REFILL</v>
          </cell>
          <cell r="C4030" t="str">
            <v>P9</v>
          </cell>
          <cell r="D4030">
            <v>81900</v>
          </cell>
        </row>
        <row r="4031">
          <cell r="A4031">
            <v>611547</v>
          </cell>
          <cell r="B4031" t="str">
            <v>CTN RAID MOZ/REF REFILL</v>
          </cell>
          <cell r="C4031" t="str">
            <v>P2</v>
          </cell>
          <cell r="D4031">
            <v>81900</v>
          </cell>
        </row>
        <row r="4032">
          <cell r="A4032">
            <v>611548</v>
          </cell>
          <cell r="B4032" t="str">
            <v>CTN RAID MOZ/REF PRIMARY</v>
          </cell>
          <cell r="C4032" t="str">
            <v>P2</v>
          </cell>
          <cell r="D4032">
            <v>81900</v>
          </cell>
        </row>
        <row r="4033">
          <cell r="A4033">
            <v>611549</v>
          </cell>
          <cell r="B4033" t="str">
            <v>GLADE CLIP ON ASSEMBLY</v>
          </cell>
          <cell r="C4033" t="str">
            <v>R9</v>
          </cell>
          <cell r="D4033">
            <v>38031</v>
          </cell>
        </row>
        <row r="4034">
          <cell r="A4034">
            <v>611550</v>
          </cell>
          <cell r="B4034" t="str">
            <v>BLISTER RAID ANT KILLER</v>
          </cell>
          <cell r="C4034" t="str">
            <v>P9</v>
          </cell>
          <cell r="D4034">
            <v>94478</v>
          </cell>
        </row>
        <row r="4035">
          <cell r="A4035">
            <v>611551</v>
          </cell>
          <cell r="B4035" t="str">
            <v>BACKING CARD RAID ANT KILLER</v>
          </cell>
          <cell r="C4035" t="str">
            <v>P9</v>
          </cell>
          <cell r="D4035">
            <v>57657</v>
          </cell>
        </row>
        <row r="4036">
          <cell r="A4036">
            <v>611552</v>
          </cell>
          <cell r="B4036" t="str">
            <v>CTN RAID ANT KILLER</v>
          </cell>
          <cell r="C4036" t="str">
            <v>P9</v>
          </cell>
          <cell r="D4036">
            <v>81900</v>
          </cell>
        </row>
        <row r="4037">
          <cell r="A4037">
            <v>611553</v>
          </cell>
          <cell r="B4037" t="str">
            <v>BLISTER RAID 45 NT PRIMARY</v>
          </cell>
          <cell r="C4037" t="str">
            <v>P9</v>
          </cell>
          <cell r="D4037">
            <v>94478</v>
          </cell>
        </row>
        <row r="4038">
          <cell r="A4038">
            <v>611553</v>
          </cell>
          <cell r="B4038" t="str">
            <v>BLISTER RAID 45 NT PRIMARY</v>
          </cell>
          <cell r="C4038" t="str">
            <v>P9</v>
          </cell>
        </row>
        <row r="4039">
          <cell r="A4039">
            <v>611554</v>
          </cell>
          <cell r="B4039" t="str">
            <v>BACKING CARD RAID 45NT PRIMARY</v>
          </cell>
          <cell r="C4039" t="str">
            <v>P9</v>
          </cell>
          <cell r="D4039">
            <v>57657</v>
          </cell>
        </row>
        <row r="4040">
          <cell r="A4040">
            <v>611555</v>
          </cell>
          <cell r="B4040" t="str">
            <v>CTN RAID 45NT PRIMARY</v>
          </cell>
          <cell r="C4040" t="str">
            <v>P9</v>
          </cell>
          <cell r="D4040">
            <v>81900</v>
          </cell>
        </row>
        <row r="4041">
          <cell r="A4041">
            <v>611556</v>
          </cell>
          <cell r="B4041" t="str">
            <v>BLISTER RAID  REF ZOBELE BOT</v>
          </cell>
          <cell r="C4041" t="str">
            <v>PG</v>
          </cell>
          <cell r="D4041">
            <v>94478</v>
          </cell>
        </row>
        <row r="4042">
          <cell r="A4042">
            <v>611557</v>
          </cell>
          <cell r="B4042" t="str">
            <v>BACKING CARD RAID 45NT REFILL</v>
          </cell>
          <cell r="C4042" t="str">
            <v>P9</v>
          </cell>
          <cell r="D4042">
            <v>57657</v>
          </cell>
        </row>
        <row r="4043">
          <cell r="A4043">
            <v>611558</v>
          </cell>
          <cell r="B4043" t="str">
            <v>CTN RAID 45NT REFILL</v>
          </cell>
          <cell r="C4043" t="str">
            <v>P9</v>
          </cell>
          <cell r="D4043">
            <v>81900</v>
          </cell>
        </row>
        <row r="4044">
          <cell r="A4044">
            <v>611559</v>
          </cell>
          <cell r="B4044" t="str">
            <v>CTN INNER 45 NIGHT REFILL</v>
          </cell>
          <cell r="C4044" t="str">
            <v>P9</v>
          </cell>
          <cell r="D4044">
            <v>57657</v>
          </cell>
        </row>
        <row r="4045">
          <cell r="A4045">
            <v>611560</v>
          </cell>
          <cell r="B4045" t="str">
            <v>CLIP ON CNTRY BREEZE SACHET</v>
          </cell>
          <cell r="C4045" t="str">
            <v>R9</v>
          </cell>
          <cell r="D4045">
            <v>38031</v>
          </cell>
        </row>
        <row r="4046">
          <cell r="A4046">
            <v>611561</v>
          </cell>
          <cell r="B4046" t="str">
            <v>CLIP ON POT POURRI SACHET</v>
          </cell>
          <cell r="C4046" t="str">
            <v>RC</v>
          </cell>
          <cell r="D4046">
            <v>38031</v>
          </cell>
        </row>
        <row r="4047">
          <cell r="A4047">
            <v>611562</v>
          </cell>
          <cell r="B4047" t="str">
            <v>CTN INNER RAID 45 NT REFIL ANZ</v>
          </cell>
          <cell r="C4047" t="str">
            <v>PH</v>
          </cell>
          <cell r="D4047">
            <v>57657</v>
          </cell>
        </row>
        <row r="4048">
          <cell r="A4048">
            <v>611562</v>
          </cell>
          <cell r="B4048" t="str">
            <v>CTN INNER RAID 45 NT REFIL ANZ</v>
          </cell>
          <cell r="C4048" t="str">
            <v>PH</v>
          </cell>
        </row>
        <row r="4049">
          <cell r="A4049">
            <v>611563</v>
          </cell>
          <cell r="B4049" t="str">
            <v>BACKING CARD RAID 45NT PRIMARY</v>
          </cell>
          <cell r="C4049" t="str">
            <v>P9</v>
          </cell>
          <cell r="D4049">
            <v>57657</v>
          </cell>
        </row>
        <row r="4050">
          <cell r="A4050">
            <v>611564</v>
          </cell>
          <cell r="B4050" t="str">
            <v>BACKING CARD RAID 45NT REFILL</v>
          </cell>
          <cell r="C4050" t="str">
            <v>P9</v>
          </cell>
          <cell r="D4050">
            <v>57657</v>
          </cell>
        </row>
        <row r="4051">
          <cell r="A4051">
            <v>611565</v>
          </cell>
          <cell r="B4051" t="str">
            <v>CTN RAID 45NT PRIMARY ANZ</v>
          </cell>
          <cell r="C4051" t="str">
            <v>P9</v>
          </cell>
          <cell r="D4051">
            <v>81900</v>
          </cell>
        </row>
        <row r="4052">
          <cell r="A4052">
            <v>611566</v>
          </cell>
          <cell r="B4052" t="str">
            <v>CTN OUTER RAID 45NT REFILL ANZ</v>
          </cell>
          <cell r="C4052" t="str">
            <v>P2</v>
          </cell>
          <cell r="D4052">
            <v>81900</v>
          </cell>
        </row>
        <row r="4053">
          <cell r="A4053">
            <v>611567</v>
          </cell>
          <cell r="B4053" t="str">
            <v>BLISTER RAID 45 NT PRIMARY ANZ</v>
          </cell>
          <cell r="C4053" t="str">
            <v>PG</v>
          </cell>
          <cell r="D4053">
            <v>94478</v>
          </cell>
        </row>
        <row r="4054">
          <cell r="A4054">
            <v>611568</v>
          </cell>
          <cell r="B4054" t="str">
            <v>BLISTER RAID REFIL ZOBELE PAD</v>
          </cell>
          <cell r="C4054" t="str">
            <v>PG</v>
          </cell>
          <cell r="D4054">
            <v>94478</v>
          </cell>
        </row>
        <row r="4055">
          <cell r="A4055">
            <v>611569</v>
          </cell>
          <cell r="B4055" t="str">
            <v>B/CARD RAID 45NT PRIMARY ANZ</v>
          </cell>
          <cell r="C4055" t="str">
            <v>P9</v>
          </cell>
          <cell r="D4055">
            <v>57657</v>
          </cell>
        </row>
        <row r="4056">
          <cell r="A4056">
            <v>611570</v>
          </cell>
          <cell r="B4056" t="str">
            <v>B/CARD RAID 45NT REFILL ANZ</v>
          </cell>
          <cell r="C4056" t="str">
            <v>P9</v>
          </cell>
          <cell r="D4056">
            <v>57657</v>
          </cell>
        </row>
        <row r="4057">
          <cell r="A4057">
            <v>611571</v>
          </cell>
          <cell r="B4057" t="str">
            <v>RAID ZOBELE ELECTRIC UNIT 45NT</v>
          </cell>
          <cell r="C4057" t="str">
            <v>RC</v>
          </cell>
          <cell r="D4057">
            <v>87645</v>
          </cell>
        </row>
        <row r="4058">
          <cell r="A4058">
            <v>611571</v>
          </cell>
          <cell r="B4058" t="str">
            <v>RAID ZOBELE ELECTRIC UNIT 45NT</v>
          </cell>
          <cell r="C4058" t="str">
            <v>RC</v>
          </cell>
        </row>
        <row r="4059">
          <cell r="A4059">
            <v>611571</v>
          </cell>
          <cell r="B4059" t="str">
            <v>RAID ZOBELE ELECTRIC UNIT 45NT</v>
          </cell>
          <cell r="C4059" t="str">
            <v>RC</v>
          </cell>
        </row>
        <row r="4060">
          <cell r="A4060">
            <v>611571</v>
          </cell>
          <cell r="B4060" t="str">
            <v>RAID ZOBELE ELECTRIC UNIT 45NT</v>
          </cell>
          <cell r="C4060" t="str">
            <v>RC</v>
          </cell>
        </row>
        <row r="4061">
          <cell r="A4061">
            <v>611572</v>
          </cell>
          <cell r="B4061" t="str">
            <v>BOT ZOBELE UNLABELLED REFILL</v>
          </cell>
          <cell r="C4061" t="str">
            <v>P5</v>
          </cell>
          <cell r="D4061">
            <v>87645</v>
          </cell>
        </row>
        <row r="4062">
          <cell r="A4062">
            <v>611573</v>
          </cell>
          <cell r="B4062" t="str">
            <v>BLISTER RAID 45NT PRIM ZOBELE</v>
          </cell>
          <cell r="C4062" t="str">
            <v>P9</v>
          </cell>
          <cell r="D4062">
            <v>94478</v>
          </cell>
        </row>
        <row r="4063">
          <cell r="A4063">
            <v>611574</v>
          </cell>
          <cell r="B4063" t="str">
            <v>B/CARD RAID 45NT PRIMRY ZOBELE</v>
          </cell>
          <cell r="C4063" t="str">
            <v>P9</v>
          </cell>
          <cell r="D4063">
            <v>57657</v>
          </cell>
        </row>
        <row r="4064">
          <cell r="A4064">
            <v>611575</v>
          </cell>
          <cell r="B4064" t="str">
            <v>CTN RAID 45NT PRIMARY ZOBELE</v>
          </cell>
          <cell r="C4064" t="str">
            <v>P9</v>
          </cell>
          <cell r="D4064">
            <v>81900</v>
          </cell>
        </row>
        <row r="4065">
          <cell r="A4065">
            <v>611576</v>
          </cell>
          <cell r="B4065" t="str">
            <v>B/CARD RAID 45N REF ZOBELE PAD</v>
          </cell>
          <cell r="C4065" t="str">
            <v>P9</v>
          </cell>
          <cell r="D4065">
            <v>57657</v>
          </cell>
        </row>
        <row r="4066">
          <cell r="A4066">
            <v>611577</v>
          </cell>
          <cell r="B4066" t="str">
            <v>CTN INNER RAID45NT REFL ZOBELE</v>
          </cell>
          <cell r="C4066" t="str">
            <v>PH</v>
          </cell>
          <cell r="D4066">
            <v>57657</v>
          </cell>
        </row>
        <row r="4067">
          <cell r="A4067">
            <v>611578</v>
          </cell>
          <cell r="B4067" t="str">
            <v>CTN OUTER RAID45NT REFL ZOBELE</v>
          </cell>
          <cell r="C4067" t="str">
            <v>P2</v>
          </cell>
          <cell r="D4067">
            <v>81900</v>
          </cell>
        </row>
        <row r="4068">
          <cell r="A4068">
            <v>611579</v>
          </cell>
          <cell r="B4068" t="str">
            <v>CTN RAID MOZZIE COIL    2X12PK</v>
          </cell>
          <cell r="C4068" t="str">
            <v>P2</v>
          </cell>
          <cell r="D4068">
            <v>0</v>
          </cell>
        </row>
        <row r="4069">
          <cell r="A4069">
            <v>611580</v>
          </cell>
          <cell r="B4069" t="str">
            <v>GLADE P/INS F of F CARTRIDGE</v>
          </cell>
          <cell r="C4069" t="str">
            <v>RC</v>
          </cell>
          <cell r="D4069">
            <v>38031</v>
          </cell>
        </row>
        <row r="4070">
          <cell r="A4070">
            <v>611581</v>
          </cell>
          <cell r="B4070" t="str">
            <v>B/CARD RAID MOTHPROOFER</v>
          </cell>
          <cell r="C4070" t="str">
            <v>PH</v>
          </cell>
          <cell r="D4070">
            <v>0</v>
          </cell>
        </row>
        <row r="4071">
          <cell r="A4071">
            <v>611582</v>
          </cell>
          <cell r="B4071" t="str">
            <v>CTN RAID ANT KILLER 125mL</v>
          </cell>
          <cell r="C4071" t="str">
            <v>P2</v>
          </cell>
          <cell r="D4071">
            <v>0</v>
          </cell>
        </row>
        <row r="4072">
          <cell r="A4072">
            <v>611583</v>
          </cell>
          <cell r="B4072" t="str">
            <v>CTN RAID CANDLE CITRONELLA</v>
          </cell>
          <cell r="C4072" t="str">
            <v>P2</v>
          </cell>
          <cell r="D4072">
            <v>0</v>
          </cell>
        </row>
        <row r="4073">
          <cell r="A4073">
            <v>611584</v>
          </cell>
          <cell r="B4073" t="str">
            <v>B/CARD RAID 45NT REFILL ANZ</v>
          </cell>
          <cell r="C4073" t="str">
            <v>PH</v>
          </cell>
          <cell r="D4073">
            <v>57657</v>
          </cell>
        </row>
        <row r="4074">
          <cell r="A4074">
            <v>611585</v>
          </cell>
          <cell r="B4074" t="str">
            <v>GLADE P/INS CNTRY BL CARTRIDGE</v>
          </cell>
          <cell r="C4074" t="str">
            <v>RC</v>
          </cell>
          <cell r="D4074">
            <v>38031</v>
          </cell>
        </row>
        <row r="4075">
          <cell r="A4075">
            <v>611586</v>
          </cell>
          <cell r="B4075" t="str">
            <v>BLISTER RAID 45NT PRI TWIN ZOB</v>
          </cell>
          <cell r="C4075" t="str">
            <v>PG</v>
          </cell>
          <cell r="D4075">
            <v>94478</v>
          </cell>
        </row>
        <row r="4076">
          <cell r="A4076">
            <v>611587</v>
          </cell>
          <cell r="B4076" t="str">
            <v>B/CARD RAID 45NT PRI TWIN ZOB</v>
          </cell>
          <cell r="C4076" t="str">
            <v>PH</v>
          </cell>
          <cell r="D4076">
            <v>57657</v>
          </cell>
        </row>
        <row r="4077">
          <cell r="A4077">
            <v>611588</v>
          </cell>
          <cell r="B4077" t="str">
            <v>BOT ZOBELE UNLABELLED REFILL</v>
          </cell>
          <cell r="C4077" t="str">
            <v>P9</v>
          </cell>
          <cell r="D4077">
            <v>87645</v>
          </cell>
        </row>
        <row r="4078">
          <cell r="A4078">
            <v>611589</v>
          </cell>
          <cell r="B4078" t="str">
            <v>CTN RAID 45NT PRI TWIN ZOBELE</v>
          </cell>
          <cell r="C4078" t="str">
            <v>P2</v>
          </cell>
          <cell r="D4078">
            <v>81900</v>
          </cell>
        </row>
        <row r="4079">
          <cell r="A4079">
            <v>611590</v>
          </cell>
          <cell r="B4079" t="str">
            <v>GLADE PLUG INS BOX HEATER</v>
          </cell>
          <cell r="C4079" t="str">
            <v>RC</v>
          </cell>
          <cell r="D4079">
            <v>28506</v>
          </cell>
        </row>
        <row r="4080">
          <cell r="A4080">
            <v>611591</v>
          </cell>
          <cell r="B4080" t="str">
            <v>B/C RAID 45N REF Bot 98 O/Less</v>
          </cell>
          <cell r="C4080" t="str">
            <v>PH</v>
          </cell>
          <cell r="D4080">
            <v>57657</v>
          </cell>
        </row>
        <row r="4081">
          <cell r="A4081">
            <v>611592</v>
          </cell>
          <cell r="B4081" t="str">
            <v>BOT ZOBELE LABELLED REFIL 30mL</v>
          </cell>
          <cell r="C4081" t="str">
            <v>P5</v>
          </cell>
          <cell r="D4081">
            <v>94722</v>
          </cell>
        </row>
        <row r="4082">
          <cell r="A4082">
            <v>611593</v>
          </cell>
          <cell r="B4082" t="str">
            <v>RAID ZOBELE NAT PYR PAD</v>
          </cell>
          <cell r="C4082" t="str">
            <v>RC</v>
          </cell>
          <cell r="D4082">
            <v>87645</v>
          </cell>
        </row>
        <row r="4083">
          <cell r="A4083">
            <v>611593</v>
          </cell>
          <cell r="B4083" t="str">
            <v>RAID ZOBELE NAT PYR PAD</v>
          </cell>
          <cell r="C4083" t="str">
            <v>RC</v>
          </cell>
        </row>
        <row r="4084">
          <cell r="A4084">
            <v>611594</v>
          </cell>
          <cell r="B4084" t="str">
            <v>CTN INNER RAID 45N REF ZOB PAD</v>
          </cell>
          <cell r="C4084" t="str">
            <v>P9</v>
          </cell>
          <cell r="D4084">
            <v>57657</v>
          </cell>
        </row>
        <row r="4085">
          <cell r="A4085">
            <v>611595</v>
          </cell>
          <cell r="B4085" t="str">
            <v>GLADE PLUG INS SHELL HEATER</v>
          </cell>
          <cell r="C4085" t="str">
            <v>RC</v>
          </cell>
          <cell r="D4085">
            <v>28506</v>
          </cell>
        </row>
        <row r="4086">
          <cell r="A4086">
            <v>611596</v>
          </cell>
          <cell r="B4086" t="str">
            <v>CTN OUTER RAID 45N REF ZOB PAD</v>
          </cell>
          <cell r="C4086" t="str">
            <v>P9</v>
          </cell>
          <cell r="D4086">
            <v>81900</v>
          </cell>
        </row>
        <row r="4087">
          <cell r="A4087">
            <v>611597</v>
          </cell>
          <cell r="B4087" t="str">
            <v>CAP RAID BUG PROMO(BASE) 65mm</v>
          </cell>
          <cell r="C4087" t="str">
            <v>P1</v>
          </cell>
          <cell r="D4087">
            <v>64020</v>
          </cell>
        </row>
        <row r="4088">
          <cell r="A4088">
            <v>611598</v>
          </cell>
          <cell r="B4088" t="str">
            <v>CTN RAID HYPO FIK BUG PROMO</v>
          </cell>
          <cell r="C4088" t="str">
            <v>P9</v>
          </cell>
          <cell r="D4088">
            <v>81900</v>
          </cell>
        </row>
        <row r="4089">
          <cell r="A4089">
            <v>611599</v>
          </cell>
          <cell r="B4089" t="str">
            <v>CTN RAID F/K FIK BUG PROMO</v>
          </cell>
          <cell r="C4089" t="str">
            <v>P9</v>
          </cell>
          <cell r="D4089">
            <v>81900</v>
          </cell>
        </row>
        <row r="4090">
          <cell r="A4090">
            <v>611600</v>
          </cell>
          <cell r="B4090" t="str">
            <v>CTN RAID N/PYR FIK BUG PROMO</v>
          </cell>
          <cell r="C4090" t="str">
            <v>P9</v>
          </cell>
          <cell r="D4090">
            <v>81900</v>
          </cell>
        </row>
        <row r="4091">
          <cell r="A4091">
            <v>611601</v>
          </cell>
          <cell r="B4091" t="str">
            <v>CTN RAID CITRON FIK BUG PROMO</v>
          </cell>
          <cell r="C4091" t="str">
            <v>P9</v>
          </cell>
          <cell r="D4091">
            <v>81900</v>
          </cell>
        </row>
        <row r="4092">
          <cell r="A4092">
            <v>611602</v>
          </cell>
          <cell r="B4092" t="str">
            <v>CTN RAID G/KILL FIK BUG PROMO</v>
          </cell>
          <cell r="C4092" t="str">
            <v>P9</v>
          </cell>
          <cell r="D4092">
            <v>81900</v>
          </cell>
        </row>
        <row r="4093">
          <cell r="A4093">
            <v>611603</v>
          </cell>
          <cell r="B4093" t="str">
            <v>RAID ASSORTED BUGS(PROMO)</v>
          </cell>
          <cell r="C4093" t="str">
            <v>P1</v>
          </cell>
          <cell r="D4093">
            <v>0</v>
          </cell>
        </row>
        <row r="4094">
          <cell r="A4094">
            <v>611604</v>
          </cell>
          <cell r="B4094" t="str">
            <v>CTN BLCH CREME F/D BFRSH PROMO</v>
          </cell>
          <cell r="C4094" t="str">
            <v>P9</v>
          </cell>
          <cell r="D4094">
            <v>81900</v>
          </cell>
        </row>
        <row r="4095">
          <cell r="A4095">
            <v>611605</v>
          </cell>
          <cell r="B4095" t="str">
            <v>CTN RAID 30DAYKILL BUG PROMO</v>
          </cell>
          <cell r="C4095" t="str">
            <v>P9</v>
          </cell>
          <cell r="D4095">
            <v>81900</v>
          </cell>
        </row>
        <row r="4096">
          <cell r="A4096">
            <v>611606</v>
          </cell>
          <cell r="B4096" t="str">
            <v>LEAFLET RAID ASSORT BUG(PROMO)</v>
          </cell>
          <cell r="C4096" t="str">
            <v>P1</v>
          </cell>
          <cell r="D4096">
            <v>0</v>
          </cell>
        </row>
        <row r="4097">
          <cell r="A4097">
            <v>611607</v>
          </cell>
          <cell r="B4097" t="str">
            <v>LABEL RAID ASSORT BUG WARNING</v>
          </cell>
          <cell r="C4097" t="str">
            <v>P1</v>
          </cell>
          <cell r="D4097">
            <v>0</v>
          </cell>
        </row>
        <row r="4098">
          <cell r="A4098">
            <v>611608</v>
          </cell>
          <cell r="B4098" t="str">
            <v>LABEL Raid 45N Extra Zapper</v>
          </cell>
          <cell r="C4098" t="str">
            <v>PC</v>
          </cell>
          <cell r="D4098">
            <v>9207</v>
          </cell>
        </row>
        <row r="4099">
          <cell r="A4099">
            <v>611609</v>
          </cell>
          <cell r="B4099" t="str">
            <v>LABEL Raid 45N Kills Mosquitoe</v>
          </cell>
          <cell r="C4099" t="str">
            <v>PC</v>
          </cell>
          <cell r="D4099">
            <v>9207</v>
          </cell>
        </row>
        <row r="4100">
          <cell r="A4100">
            <v>611610</v>
          </cell>
          <cell r="B4100" t="str">
            <v>LABEL Raid Alomo Maxkill 98</v>
          </cell>
          <cell r="C4100" t="str">
            <v>PC</v>
          </cell>
          <cell r="D4100">
            <v>9207</v>
          </cell>
        </row>
        <row r="4101">
          <cell r="A4101">
            <v>611611</v>
          </cell>
          <cell r="B4101" t="str">
            <v>LABEL Raid Eggsoppers  Bait 98</v>
          </cell>
          <cell r="C4101" t="str">
            <v>PC</v>
          </cell>
          <cell r="D4101">
            <v>9207</v>
          </cell>
        </row>
        <row r="4102">
          <cell r="A4102">
            <v>611612</v>
          </cell>
          <cell r="B4102" t="str">
            <v>LABEL Raid Alomo Ultra Bait 98</v>
          </cell>
          <cell r="C4102" t="str">
            <v>PC</v>
          </cell>
          <cell r="D4102">
            <v>9207</v>
          </cell>
        </row>
        <row r="4103">
          <cell r="A4103">
            <v>611613</v>
          </cell>
          <cell r="B4103" t="str">
            <v>BLISTER RAID 45NIGHT LIQ REF</v>
          </cell>
          <cell r="C4103" t="str">
            <v>PG</v>
          </cell>
          <cell r="D4103">
            <v>94478</v>
          </cell>
        </row>
        <row r="4104">
          <cell r="A4104">
            <v>611614</v>
          </cell>
          <cell r="B4104" t="str">
            <v>B/CARD RAID 45NIGHT LIQ REF</v>
          </cell>
          <cell r="C4104" t="str">
            <v>PH</v>
          </cell>
          <cell r="D4104">
            <v>57657</v>
          </cell>
        </row>
        <row r="4105">
          <cell r="A4105">
            <v>611615</v>
          </cell>
          <cell r="B4105" t="str">
            <v>CTN RAID 45NIGHT LIQ REF</v>
          </cell>
          <cell r="C4105" t="str">
            <v>P2</v>
          </cell>
          <cell r="D4105">
            <v>81900</v>
          </cell>
        </row>
        <row r="4106">
          <cell r="A4106">
            <v>611616</v>
          </cell>
          <cell r="B4106" t="str">
            <v>BLISTER RAID PRIM MOZZIE REPEL</v>
          </cell>
          <cell r="C4106" t="str">
            <v>PG</v>
          </cell>
          <cell r="D4106">
            <v>94478</v>
          </cell>
        </row>
        <row r="4107">
          <cell r="A4107">
            <v>611617</v>
          </cell>
          <cell r="B4107" t="str">
            <v>B/CARD RAID PRIM MOZZIE REPEL</v>
          </cell>
          <cell r="C4107" t="str">
            <v>PH</v>
          </cell>
          <cell r="D4107">
            <v>57657</v>
          </cell>
        </row>
        <row r="4108">
          <cell r="A4108">
            <v>611618</v>
          </cell>
          <cell r="B4108" t="str">
            <v>CTN RAID PRIM MOZZIE REPELLER</v>
          </cell>
          <cell r="C4108" t="str">
            <v>P2</v>
          </cell>
          <cell r="D4108">
            <v>81900</v>
          </cell>
        </row>
        <row r="4109">
          <cell r="A4109">
            <v>611619</v>
          </cell>
          <cell r="B4109" t="str">
            <v>BLISTER RAID NAT PY MATS REF</v>
          </cell>
          <cell r="C4109" t="str">
            <v>PG</v>
          </cell>
          <cell r="D4109">
            <v>94478</v>
          </cell>
        </row>
        <row r="4110">
          <cell r="A4110">
            <v>611620</v>
          </cell>
          <cell r="B4110" t="str">
            <v>B/CARD RAID NAT PY MATS REF</v>
          </cell>
          <cell r="C4110" t="str">
            <v>PH</v>
          </cell>
          <cell r="D4110">
            <v>57657</v>
          </cell>
        </row>
        <row r="4111">
          <cell r="A4111">
            <v>611621</v>
          </cell>
          <cell r="B4111" t="str">
            <v>CTN RAID NAT PY MATS REF</v>
          </cell>
          <cell r="C4111" t="str">
            <v>P2</v>
          </cell>
          <cell r="D4111">
            <v>81900</v>
          </cell>
        </row>
        <row r="4112">
          <cell r="A4112">
            <v>611622</v>
          </cell>
          <cell r="B4112" t="str">
            <v>CTN RAID MOZZ MATS NZ PRI 12PK</v>
          </cell>
          <cell r="C4112" t="str">
            <v>P2</v>
          </cell>
          <cell r="D4112">
            <v>0</v>
          </cell>
        </row>
        <row r="4113">
          <cell r="A4113">
            <v>611623</v>
          </cell>
          <cell r="B4113" t="str">
            <v>CTN RAID MOZZIE MATS NZ REF</v>
          </cell>
          <cell r="C4113" t="str">
            <v>P2</v>
          </cell>
          <cell r="D4113">
            <v>0</v>
          </cell>
        </row>
        <row r="4114">
          <cell r="A4114">
            <v>611624</v>
          </cell>
          <cell r="B4114" t="str">
            <v>B/CARD RAID PRIM MOZZ REPEL NZ</v>
          </cell>
          <cell r="C4114" t="str">
            <v>PH</v>
          </cell>
          <cell r="D4114">
            <v>0</v>
          </cell>
        </row>
        <row r="4115">
          <cell r="A4115">
            <v>611625</v>
          </cell>
          <cell r="B4115" t="str">
            <v>B/CARD RAID NAT PY MATS NZ REF</v>
          </cell>
          <cell r="C4115" t="str">
            <v>PH</v>
          </cell>
          <cell r="D4115">
            <v>0</v>
          </cell>
        </row>
        <row r="4116">
          <cell r="A4116">
            <v>611670</v>
          </cell>
          <cell r="B4116" t="str">
            <v>EGG STOPPERS TRIPLE PACK</v>
          </cell>
          <cell r="C4116" t="str">
            <v>RC</v>
          </cell>
          <cell r="D4116">
            <v>0</v>
          </cell>
        </row>
        <row r="4117">
          <cell r="A4117">
            <v>611933</v>
          </cell>
          <cell r="B4117" t="str">
            <v>CAN GOOD SENSE LEMON     400GM</v>
          </cell>
          <cell r="C4117" t="str">
            <v>P9</v>
          </cell>
          <cell r="D4117">
            <v>50735</v>
          </cell>
        </row>
        <row r="4118">
          <cell r="A4118">
            <v>612010</v>
          </cell>
          <cell r="B4118" t="str">
            <v>CAN GOOD SENSE ALLSEASON 400GM</v>
          </cell>
          <cell r="C4118" t="str">
            <v>P9</v>
          </cell>
          <cell r="D4118">
            <v>50735</v>
          </cell>
        </row>
        <row r="4119">
          <cell r="A4119">
            <v>612330</v>
          </cell>
          <cell r="B4119" t="str">
            <v>CAN FREEDOM CHINESE 400GM</v>
          </cell>
          <cell r="C4119" t="str">
            <v>P9</v>
          </cell>
          <cell r="D4119">
            <v>50735</v>
          </cell>
        </row>
        <row r="4120">
          <cell r="A4120">
            <v>612331</v>
          </cell>
          <cell r="B4120" t="str">
            <v>CAN FREEDOM 500GM</v>
          </cell>
          <cell r="C4120" t="str">
            <v>P9</v>
          </cell>
          <cell r="D4120">
            <v>50735</v>
          </cell>
        </row>
        <row r="4121">
          <cell r="A4121">
            <v>612401</v>
          </cell>
          <cell r="B4121" t="str">
            <v>CAN CARPET MAINTAINER    500GM</v>
          </cell>
          <cell r="C4121" t="str">
            <v>P9</v>
          </cell>
          <cell r="D4121">
            <v>50735</v>
          </cell>
        </row>
        <row r="4122">
          <cell r="A4122">
            <v>612405</v>
          </cell>
          <cell r="B4122" t="str">
            <v>CAN RUGBEE CARPET MAINT  500GM</v>
          </cell>
          <cell r="C4122" t="str">
            <v>P9</v>
          </cell>
          <cell r="D4122">
            <v>0</v>
          </cell>
        </row>
        <row r="4123">
          <cell r="A4123">
            <v>612422</v>
          </cell>
          <cell r="B4123" t="str">
            <v>CAN CHARGE AEROSOL       400GM</v>
          </cell>
          <cell r="C4123" t="str">
            <v>P9</v>
          </cell>
          <cell r="D4123">
            <v>50735</v>
          </cell>
        </row>
        <row r="4124">
          <cell r="A4124">
            <v>612423</v>
          </cell>
          <cell r="B4124" t="str">
            <v>CAN CHARGE AERO TWINPACK 500GM</v>
          </cell>
          <cell r="C4124" t="str">
            <v>P9</v>
          </cell>
          <cell r="D4124">
            <v>50735</v>
          </cell>
        </row>
        <row r="4125">
          <cell r="A4125">
            <v>612424</v>
          </cell>
          <cell r="B4125" t="str">
            <v>Tin Plate Rugbee Carpet Maint</v>
          </cell>
          <cell r="C4125" t="str">
            <v>P9</v>
          </cell>
          <cell r="D4125">
            <v>50735</v>
          </cell>
        </row>
        <row r="4126">
          <cell r="A4126">
            <v>612425</v>
          </cell>
          <cell r="B4126" t="str">
            <v>Tin Plate G/Sense Lemon</v>
          </cell>
          <cell r="C4126" t="str">
            <v>P9</v>
          </cell>
          <cell r="D4126">
            <v>50735</v>
          </cell>
        </row>
        <row r="4127">
          <cell r="A4127">
            <v>612426</v>
          </cell>
          <cell r="B4127" t="str">
            <v>Tin Plate Baygon Pine Fresh</v>
          </cell>
          <cell r="C4127" t="str">
            <v>P9</v>
          </cell>
          <cell r="D4127">
            <v>50735</v>
          </cell>
        </row>
        <row r="4128">
          <cell r="A4128">
            <v>612427</v>
          </cell>
          <cell r="B4128" t="str">
            <v>Tin PLate Raid Off Repellant</v>
          </cell>
          <cell r="C4128" t="str">
            <v>P9</v>
          </cell>
          <cell r="D4128">
            <v>50735</v>
          </cell>
        </row>
        <row r="4129">
          <cell r="A4129">
            <v>612428</v>
          </cell>
          <cell r="B4129" t="str">
            <v>Tin Plate Flea Killer</v>
          </cell>
          <cell r="C4129" t="str">
            <v>P9</v>
          </cell>
          <cell r="D4129">
            <v>50735</v>
          </cell>
        </row>
        <row r="4130">
          <cell r="A4130">
            <v>612429</v>
          </cell>
          <cell r="B4130" t="str">
            <v>Tin Plate Off Skintastic</v>
          </cell>
          <cell r="C4130" t="str">
            <v>P9</v>
          </cell>
          <cell r="D4130">
            <v>50735</v>
          </cell>
        </row>
        <row r="4131">
          <cell r="A4131">
            <v>612430</v>
          </cell>
          <cell r="B4131" t="str">
            <v>Tin Plate Raid Petplus</v>
          </cell>
          <cell r="C4131" t="str">
            <v>P9</v>
          </cell>
          <cell r="D4131">
            <v>50735</v>
          </cell>
        </row>
        <row r="4132">
          <cell r="A4132">
            <v>612431</v>
          </cell>
          <cell r="B4132" t="str">
            <v>Tin Plate Raid FK Plus</v>
          </cell>
          <cell r="C4132" t="str">
            <v>P9</v>
          </cell>
          <cell r="D4132">
            <v>50735</v>
          </cell>
        </row>
        <row r="4133">
          <cell r="A4133">
            <v>612432</v>
          </cell>
          <cell r="B4133" t="str">
            <v>Tin Plate Glade G/Sense Lemon</v>
          </cell>
          <cell r="C4133" t="str">
            <v>P9</v>
          </cell>
          <cell r="D4133">
            <v>50735</v>
          </cell>
        </row>
        <row r="4134">
          <cell r="A4134">
            <v>612433</v>
          </cell>
          <cell r="B4134" t="str">
            <v>Tin Plate Raid Commercial</v>
          </cell>
          <cell r="C4134" t="str">
            <v>P9</v>
          </cell>
          <cell r="D4134">
            <v>50735</v>
          </cell>
        </row>
        <row r="4135">
          <cell r="A4135">
            <v>612434</v>
          </cell>
          <cell r="B4135" t="str">
            <v>Tin Plate Baygon Pine</v>
          </cell>
          <cell r="C4135" t="str">
            <v>P9</v>
          </cell>
          <cell r="D4135">
            <v>50735</v>
          </cell>
        </row>
        <row r="4136">
          <cell r="A4136">
            <v>612435</v>
          </cell>
          <cell r="B4136" t="str">
            <v>Tin Plate Baygon FKD</v>
          </cell>
          <cell r="C4136" t="str">
            <v>P9</v>
          </cell>
          <cell r="D4136">
            <v>50735</v>
          </cell>
        </row>
        <row r="4137">
          <cell r="A4137">
            <v>612436</v>
          </cell>
          <cell r="B4137" t="str">
            <v>Tin Plate Baygon DIY</v>
          </cell>
          <cell r="C4137" t="str">
            <v>P9</v>
          </cell>
          <cell r="D4137">
            <v>50735</v>
          </cell>
        </row>
        <row r="4138">
          <cell r="A4138">
            <v>612437</v>
          </cell>
          <cell r="B4138" t="str">
            <v>Tin Plate RAID GERMKILL</v>
          </cell>
          <cell r="C4138" t="str">
            <v>P9</v>
          </cell>
          <cell r="D4138">
            <v>50735</v>
          </cell>
        </row>
        <row r="4139">
          <cell r="A4139">
            <v>612438</v>
          </cell>
          <cell r="B4139" t="str">
            <v>Tin Plate RAID L/ALLERGENIC</v>
          </cell>
          <cell r="C4139" t="str">
            <v>P9</v>
          </cell>
          <cell r="D4139">
            <v>50735</v>
          </cell>
        </row>
        <row r="4140">
          <cell r="A4140">
            <v>612439</v>
          </cell>
          <cell r="B4140" t="str">
            <v>Tin Plate RAID FIK GERM KILL</v>
          </cell>
          <cell r="C4140" t="str">
            <v>P9</v>
          </cell>
          <cell r="D4140">
            <v>50735</v>
          </cell>
        </row>
        <row r="4141">
          <cell r="A4141">
            <v>612440</v>
          </cell>
          <cell r="B4141" t="str">
            <v>Tin Plate Baygon Mint</v>
          </cell>
          <cell r="C4141" t="str">
            <v>P9</v>
          </cell>
          <cell r="D4141">
            <v>50735</v>
          </cell>
        </row>
        <row r="4142">
          <cell r="A4142">
            <v>612441</v>
          </cell>
          <cell r="B4142" t="str">
            <v>Tin Plate Raid Citronella</v>
          </cell>
          <cell r="C4142" t="str">
            <v>P9</v>
          </cell>
          <cell r="D4142">
            <v>50735</v>
          </cell>
        </row>
        <row r="4143">
          <cell r="A4143">
            <v>612442</v>
          </cell>
          <cell r="B4143" t="str">
            <v>Tin Plate Raid Surface Germ</v>
          </cell>
          <cell r="C4143" t="str">
            <v>P9</v>
          </cell>
          <cell r="D4143">
            <v>50735</v>
          </cell>
        </row>
        <row r="4144">
          <cell r="A4144">
            <v>612443</v>
          </cell>
          <cell r="B4144" t="str">
            <v>Tin Plate Pledge Shine Up</v>
          </cell>
          <cell r="C4144" t="str">
            <v>P9</v>
          </cell>
          <cell r="D4144">
            <v>50735</v>
          </cell>
        </row>
        <row r="4145">
          <cell r="A4145">
            <v>612444</v>
          </cell>
          <cell r="B4145" t="str">
            <v>Tin Plate Multi Spring Fresh</v>
          </cell>
          <cell r="C4145" t="str">
            <v>P9</v>
          </cell>
          <cell r="D4145">
            <v>50735</v>
          </cell>
        </row>
        <row r="4146">
          <cell r="A4146">
            <v>612445</v>
          </cell>
          <cell r="B4146" t="str">
            <v>Tin Plate Raid Low Allergenic</v>
          </cell>
          <cell r="C4146" t="str">
            <v>P9</v>
          </cell>
          <cell r="D4146">
            <v>50735</v>
          </cell>
        </row>
        <row r="4147">
          <cell r="A4147">
            <v>612446</v>
          </cell>
          <cell r="B4147" t="str">
            <v>Tin Plate Raid Fast Kill NZ</v>
          </cell>
          <cell r="C4147" t="str">
            <v>P9</v>
          </cell>
          <cell r="D4147">
            <v>50735</v>
          </cell>
        </row>
        <row r="4148">
          <cell r="A4148">
            <v>612447</v>
          </cell>
          <cell r="B4148" t="str">
            <v>Tin Plate Pledge Potpourri NZ</v>
          </cell>
          <cell r="C4148" t="str">
            <v>P9</v>
          </cell>
          <cell r="D4148">
            <v>50735</v>
          </cell>
        </row>
        <row r="4149">
          <cell r="A4149">
            <v>612448</v>
          </cell>
          <cell r="B4149" t="str">
            <v>Tin Plate Pledge C/Garden NZ</v>
          </cell>
          <cell r="C4149" t="str">
            <v>P9</v>
          </cell>
          <cell r="D4149">
            <v>50735</v>
          </cell>
        </row>
        <row r="4150">
          <cell r="A4150">
            <v>612449</v>
          </cell>
          <cell r="B4150" t="str">
            <v>Tin Plate Glade Wild Pear</v>
          </cell>
          <cell r="C4150" t="str">
            <v>P9</v>
          </cell>
          <cell r="D4150">
            <v>50735</v>
          </cell>
        </row>
        <row r="4151">
          <cell r="A4151">
            <v>612450</v>
          </cell>
          <cell r="B4151" t="str">
            <v>Tin Plate Glade Botanic Garden</v>
          </cell>
          <cell r="C4151" t="str">
            <v>P9</v>
          </cell>
          <cell r="D4151">
            <v>50735</v>
          </cell>
        </row>
        <row r="4152">
          <cell r="A4152">
            <v>612451</v>
          </cell>
          <cell r="B4152" t="str">
            <v>Tin Plate Raid Dog/Flea NZ</v>
          </cell>
          <cell r="C4152" t="str">
            <v>P9</v>
          </cell>
          <cell r="D4152">
            <v>50735</v>
          </cell>
        </row>
        <row r="4153">
          <cell r="A4153">
            <v>612452</v>
          </cell>
          <cell r="B4153" t="str">
            <v>Tin Plate Raid Fast Kill NZ</v>
          </cell>
          <cell r="C4153" t="str">
            <v>P9</v>
          </cell>
          <cell r="D4153">
            <v>50735</v>
          </cell>
        </row>
        <row r="4154">
          <cell r="A4154">
            <v>612453</v>
          </cell>
          <cell r="B4154" t="str">
            <v>Tin Plate Raid House Garden NZ</v>
          </cell>
          <cell r="C4154" t="str">
            <v>P9</v>
          </cell>
          <cell r="D4154">
            <v>50735</v>
          </cell>
        </row>
        <row r="4155">
          <cell r="A4155">
            <v>612454</v>
          </cell>
          <cell r="B4155" t="str">
            <v>Tin Plate Pledge Potpourri</v>
          </cell>
          <cell r="C4155" t="str">
            <v>P9</v>
          </cell>
          <cell r="D4155">
            <v>50735</v>
          </cell>
        </row>
        <row r="4156">
          <cell r="A4156">
            <v>612455</v>
          </cell>
          <cell r="B4156" t="str">
            <v>Tin Plate Pledge C/Wood</v>
          </cell>
          <cell r="C4156" t="str">
            <v>P9</v>
          </cell>
          <cell r="D4156">
            <v>50735</v>
          </cell>
        </row>
        <row r="4157">
          <cell r="A4157">
            <v>612456</v>
          </cell>
          <cell r="B4157" t="str">
            <v>Tin Plate Baygon Ultra</v>
          </cell>
          <cell r="C4157" t="str">
            <v>P9</v>
          </cell>
          <cell r="D4157">
            <v>50735</v>
          </cell>
        </row>
        <row r="4158">
          <cell r="A4158">
            <v>612457</v>
          </cell>
          <cell r="B4158" t="str">
            <v>Tin Plate Baygon Pine Fresh</v>
          </cell>
          <cell r="C4158" t="str">
            <v>P9</v>
          </cell>
          <cell r="D4158">
            <v>50735</v>
          </cell>
        </row>
        <row r="4159">
          <cell r="A4159">
            <v>612458</v>
          </cell>
          <cell r="B4159" t="str">
            <v>Tin Plate Baygon Fast K Down</v>
          </cell>
          <cell r="C4159" t="str">
            <v>P9</v>
          </cell>
          <cell r="D4159">
            <v>50735</v>
          </cell>
        </row>
        <row r="4160">
          <cell r="A4160">
            <v>612459</v>
          </cell>
          <cell r="B4160" t="str">
            <v>Tin Plate Baygon Outdoor</v>
          </cell>
          <cell r="C4160" t="str">
            <v>P9</v>
          </cell>
          <cell r="D4160">
            <v>50735</v>
          </cell>
        </row>
        <row r="4161">
          <cell r="A4161">
            <v>612460</v>
          </cell>
          <cell r="B4161" t="str">
            <v>Tin Plate Baygon Lemon Fresh</v>
          </cell>
          <cell r="C4161" t="str">
            <v>P9</v>
          </cell>
          <cell r="D4161">
            <v>50735</v>
          </cell>
        </row>
        <row r="4162">
          <cell r="A4162">
            <v>612461</v>
          </cell>
          <cell r="B4162" t="str">
            <v>Tin Plate Pledge Woodridge</v>
          </cell>
          <cell r="C4162" t="str">
            <v>P9</v>
          </cell>
          <cell r="D4162">
            <v>50735</v>
          </cell>
        </row>
        <row r="4163">
          <cell r="A4163">
            <v>612462</v>
          </cell>
          <cell r="B4163" t="str">
            <v>Tin Plate Bolt Residual</v>
          </cell>
          <cell r="C4163" t="str">
            <v>P9</v>
          </cell>
          <cell r="D4163">
            <v>50735</v>
          </cell>
        </row>
        <row r="4164">
          <cell r="A4164">
            <v>612463</v>
          </cell>
          <cell r="B4164" t="str">
            <v>Tin Plate Pledge Lemon NZ</v>
          </cell>
          <cell r="C4164" t="str">
            <v>P9</v>
          </cell>
          <cell r="D4164">
            <v>50735</v>
          </cell>
        </row>
        <row r="4165">
          <cell r="A4165">
            <v>612464</v>
          </cell>
          <cell r="B4165" t="str">
            <v>Tin Plate G/Sense All Seasons</v>
          </cell>
          <cell r="C4165" t="str">
            <v>P9</v>
          </cell>
          <cell r="D4165">
            <v>50735</v>
          </cell>
        </row>
        <row r="4166">
          <cell r="A4166">
            <v>612465</v>
          </cell>
          <cell r="B4166" t="str">
            <v>Tin Plate Glade Wild Bouquet</v>
          </cell>
          <cell r="C4166" t="str">
            <v>P9</v>
          </cell>
          <cell r="D4166">
            <v>50735</v>
          </cell>
        </row>
        <row r="4167">
          <cell r="A4167">
            <v>612466</v>
          </cell>
          <cell r="B4167" t="str">
            <v>Tin Plate Raid NZ Flea Killer</v>
          </cell>
          <cell r="C4167" t="str">
            <v>P9</v>
          </cell>
          <cell r="D4167">
            <v>50735</v>
          </cell>
        </row>
        <row r="4168">
          <cell r="A4168">
            <v>612467</v>
          </cell>
          <cell r="B4168" t="str">
            <v>Tin Plate Raid Flea Kiler Plus</v>
          </cell>
          <cell r="C4168" t="str">
            <v>P9</v>
          </cell>
          <cell r="D4168">
            <v>50735</v>
          </cell>
        </row>
        <row r="4169">
          <cell r="A4169">
            <v>612468</v>
          </cell>
          <cell r="B4169" t="str">
            <v>Tin Plate Freedom Chinese</v>
          </cell>
          <cell r="C4169" t="str">
            <v>P9</v>
          </cell>
          <cell r="D4169">
            <v>50735</v>
          </cell>
        </row>
        <row r="4170">
          <cell r="A4170">
            <v>612469</v>
          </cell>
          <cell r="B4170" t="str">
            <v>Tin Plate Raid Surf Germkill</v>
          </cell>
          <cell r="C4170" t="str">
            <v>P9</v>
          </cell>
          <cell r="D4170">
            <v>50735</v>
          </cell>
        </row>
        <row r="4171">
          <cell r="A4171">
            <v>612470</v>
          </cell>
          <cell r="B4171" t="str">
            <v>Tin Plate Japan Glade Sage</v>
          </cell>
          <cell r="C4171" t="str">
            <v>P9</v>
          </cell>
          <cell r="D4171">
            <v>50735</v>
          </cell>
        </row>
        <row r="4172">
          <cell r="A4172">
            <v>612471</v>
          </cell>
          <cell r="B4172" t="str">
            <v>Tin Plate Pledge woodridge</v>
          </cell>
          <cell r="C4172" t="str">
            <v>P9</v>
          </cell>
          <cell r="D4172">
            <v>50735</v>
          </cell>
        </row>
        <row r="4173">
          <cell r="A4173">
            <v>612472</v>
          </cell>
          <cell r="B4173" t="str">
            <v>Tin Plate raid flea bomb</v>
          </cell>
          <cell r="C4173" t="str">
            <v>P9</v>
          </cell>
          <cell r="D4173">
            <v>50735</v>
          </cell>
        </row>
        <row r="4174">
          <cell r="A4174">
            <v>612473</v>
          </cell>
          <cell r="B4174" t="str">
            <v>Tin Plate Glade Mtn Heather</v>
          </cell>
          <cell r="C4174" t="str">
            <v>P9</v>
          </cell>
          <cell r="D4174">
            <v>50735</v>
          </cell>
        </row>
        <row r="4175">
          <cell r="A4175">
            <v>619990</v>
          </cell>
          <cell r="B4175" t="str">
            <v>CAP RAID LOCK DOWN (US#269256)</v>
          </cell>
          <cell r="C4175" t="str">
            <v>P1</v>
          </cell>
          <cell r="D4175">
            <v>38031</v>
          </cell>
        </row>
        <row r="4176">
          <cell r="A4176">
            <v>619990</v>
          </cell>
          <cell r="B4176" t="str">
            <v>CAP RAID LOCK DOWN (US#269256)</v>
          </cell>
          <cell r="C4176" t="str">
            <v>P1</v>
          </cell>
        </row>
        <row r="4177">
          <cell r="A4177">
            <v>620000</v>
          </cell>
          <cell r="B4177" t="str">
            <v>CAP GLADE DOME BLACK</v>
          </cell>
          <cell r="C4177" t="str">
            <v>P9</v>
          </cell>
          <cell r="D4177">
            <v>60200</v>
          </cell>
        </row>
        <row r="4178">
          <cell r="A4178">
            <v>620001</v>
          </cell>
          <cell r="B4178" t="str">
            <v>CAP GLADE DOME OFF WHITE</v>
          </cell>
          <cell r="C4178" t="str">
            <v>P9</v>
          </cell>
          <cell r="D4178">
            <v>60200</v>
          </cell>
        </row>
        <row r="4179">
          <cell r="A4179">
            <v>620002</v>
          </cell>
          <cell r="B4179" t="str">
            <v>VALVE USJ 9102-168 O/AIR WET</v>
          </cell>
          <cell r="C4179" t="str">
            <v>P9</v>
          </cell>
          <cell r="D4179">
            <v>60200</v>
          </cell>
        </row>
        <row r="4180">
          <cell r="A4180">
            <v>620003</v>
          </cell>
          <cell r="B4180" t="str">
            <v>VALVE USJ 9103-168 O/AIR DRY</v>
          </cell>
          <cell r="C4180" t="str">
            <v>P9</v>
          </cell>
          <cell r="D4180">
            <v>60200</v>
          </cell>
        </row>
        <row r="4181">
          <cell r="A4181">
            <v>620004</v>
          </cell>
          <cell r="B4181" t="str">
            <v>CAP GLADE DOME PINK</v>
          </cell>
          <cell r="C4181" t="str">
            <v>P9</v>
          </cell>
          <cell r="D4181">
            <v>60200</v>
          </cell>
        </row>
        <row r="4182">
          <cell r="A4182">
            <v>620005</v>
          </cell>
          <cell r="B4182" t="str">
            <v>VALVE USJ-6643-187 PRO/WET 65M</v>
          </cell>
          <cell r="C4182" t="str">
            <v>P9</v>
          </cell>
          <cell r="D4182">
            <v>60200</v>
          </cell>
        </row>
        <row r="4183">
          <cell r="A4183">
            <v>620006</v>
          </cell>
          <cell r="B4183" t="str">
            <v>VALVE USJ-6781-187 PRO/DRY 65M</v>
          </cell>
          <cell r="C4183" t="str">
            <v>P9</v>
          </cell>
          <cell r="D4183">
            <v>60200</v>
          </cell>
        </row>
        <row r="4184">
          <cell r="A4184">
            <v>620007</v>
          </cell>
          <cell r="B4184" t="str">
            <v>CAP GLADE DOME DK GREEN</v>
          </cell>
          <cell r="C4184" t="str">
            <v>P9</v>
          </cell>
          <cell r="D4184">
            <v>60200</v>
          </cell>
        </row>
        <row r="4185">
          <cell r="A4185">
            <v>620008</v>
          </cell>
          <cell r="B4185" t="str">
            <v>VALVE ASJ 6810-215 SHINE UP</v>
          </cell>
          <cell r="C4185" t="str">
            <v>P9</v>
          </cell>
          <cell r="D4185">
            <v>60200</v>
          </cell>
        </row>
        <row r="4186">
          <cell r="A4186">
            <v>620009</v>
          </cell>
          <cell r="B4186" t="str">
            <v>CAP GLADE DOME D/TAN  PSJ-2011</v>
          </cell>
          <cell r="C4186" t="str">
            <v>P9</v>
          </cell>
          <cell r="D4186">
            <v>60200</v>
          </cell>
        </row>
        <row r="4187">
          <cell r="A4187">
            <v>620010</v>
          </cell>
          <cell r="B4187" t="str">
            <v>CAP GLADE DOME PURPLE PSJ-2012</v>
          </cell>
          <cell r="C4187" t="str">
            <v>P9</v>
          </cell>
          <cell r="D4187">
            <v>60200</v>
          </cell>
        </row>
        <row r="4188">
          <cell r="A4188">
            <v>620011</v>
          </cell>
          <cell r="B4188" t="str">
            <v>CAP GLADE DOME GREEN  PSJ-2013</v>
          </cell>
          <cell r="C4188" t="str">
            <v>P9</v>
          </cell>
          <cell r="D4188">
            <v>60200</v>
          </cell>
        </row>
        <row r="4189">
          <cell r="A4189">
            <v>620012</v>
          </cell>
          <cell r="B4189" t="str">
            <v>ACTUATOR OVERCAP N.Z.EXPORT</v>
          </cell>
          <cell r="C4189" t="str">
            <v>P9</v>
          </cell>
          <cell r="D4189">
            <v>60200</v>
          </cell>
        </row>
        <row r="4190">
          <cell r="A4190">
            <v>620013</v>
          </cell>
          <cell r="B4190" t="str">
            <v>CAP GLADE DOME RED    PSJ-2450</v>
          </cell>
          <cell r="C4190" t="str">
            <v>P1</v>
          </cell>
          <cell r="D4190">
            <v>60200</v>
          </cell>
        </row>
        <row r="4191">
          <cell r="A4191">
            <v>620014</v>
          </cell>
          <cell r="B4191" t="str">
            <v>CAP GLADE DOME SALMON RED</v>
          </cell>
          <cell r="C4191" t="str">
            <v>P9</v>
          </cell>
          <cell r="D4191">
            <v>60200</v>
          </cell>
        </row>
        <row r="4192">
          <cell r="A4192">
            <v>620015</v>
          </cell>
          <cell r="B4192" t="str">
            <v>CAP GLADE DOME PLUM PURPLE</v>
          </cell>
          <cell r="C4192" t="str">
            <v>P9</v>
          </cell>
          <cell r="D4192">
            <v>60200</v>
          </cell>
        </row>
        <row r="4193">
          <cell r="A4193">
            <v>620016</v>
          </cell>
          <cell r="B4193" t="str">
            <v>CAP GLADE DOME BLUE PSJ2020</v>
          </cell>
          <cell r="C4193" t="str">
            <v>P9</v>
          </cell>
          <cell r="D4193">
            <v>60200</v>
          </cell>
        </row>
        <row r="4194">
          <cell r="A4194">
            <v>620017</v>
          </cell>
          <cell r="B4194" t="str">
            <v>CAP RAID LOCK DOWN (US#269102)</v>
          </cell>
          <cell r="C4194" t="str">
            <v>P1</v>
          </cell>
          <cell r="D4194">
            <v>38031</v>
          </cell>
        </row>
        <row r="4195">
          <cell r="A4195">
            <v>620018</v>
          </cell>
          <cell r="B4195" t="str">
            <v>CAP GLADE NZ PURPLE PSJ-2021</v>
          </cell>
          <cell r="C4195" t="str">
            <v>P9</v>
          </cell>
          <cell r="D4195">
            <v>60200</v>
          </cell>
        </row>
        <row r="4196">
          <cell r="A4196">
            <v>620019</v>
          </cell>
          <cell r="B4196" t="str">
            <v>CAP PROT MINI DARTH/V RED</v>
          </cell>
          <cell r="C4196" t="str">
            <v>P9</v>
          </cell>
          <cell r="D4196">
            <v>64020</v>
          </cell>
        </row>
        <row r="4197">
          <cell r="A4197">
            <v>620020</v>
          </cell>
          <cell r="B4197" t="str">
            <v>VALVE SPA 10078-148 PROT EXT</v>
          </cell>
          <cell r="C4197" t="str">
            <v>P9</v>
          </cell>
          <cell r="D4197">
            <v>71470</v>
          </cell>
        </row>
        <row r="4198">
          <cell r="A4198">
            <v>620021</v>
          </cell>
          <cell r="B4198" t="str">
            <v>VALVE SPA 10076-179 PROT SURF</v>
          </cell>
          <cell r="C4198" t="str">
            <v>P9</v>
          </cell>
          <cell r="D4198">
            <v>71470</v>
          </cell>
        </row>
        <row r="4199">
          <cell r="A4199">
            <v>620022</v>
          </cell>
          <cell r="B4199" t="str">
            <v>VALVE USJ-9040 PROT FLEA</v>
          </cell>
          <cell r="C4199" t="str">
            <v>P9</v>
          </cell>
          <cell r="D4199">
            <v>60200</v>
          </cell>
        </row>
        <row r="4200">
          <cell r="A4200">
            <v>620023</v>
          </cell>
          <cell r="B4200" t="str">
            <v>VALVE SPA 10080-232 BOLT WET</v>
          </cell>
          <cell r="C4200" t="str">
            <v>P9</v>
          </cell>
          <cell r="D4200">
            <v>71470</v>
          </cell>
        </row>
        <row r="4201">
          <cell r="A4201">
            <v>620024</v>
          </cell>
          <cell r="B4201" t="str">
            <v>VALVE SPA 10081-232 BOLT DRY</v>
          </cell>
          <cell r="C4201" t="str">
            <v>P9</v>
          </cell>
          <cell r="D4201">
            <v>71470</v>
          </cell>
        </row>
        <row r="4202">
          <cell r="A4202">
            <v>620025</v>
          </cell>
          <cell r="B4202" t="str">
            <v>VALVE USJ 7991-187 PROT WET</v>
          </cell>
          <cell r="C4202" t="str">
            <v>P9</v>
          </cell>
          <cell r="D4202">
            <v>60200</v>
          </cell>
        </row>
        <row r="4203">
          <cell r="A4203">
            <v>620026</v>
          </cell>
          <cell r="B4203" t="str">
            <v>VALVE ASJ 7988-168 O/AIR WET</v>
          </cell>
          <cell r="C4203" t="str">
            <v>P9</v>
          </cell>
          <cell r="D4203">
            <v>60200</v>
          </cell>
        </row>
        <row r="4204">
          <cell r="A4204">
            <v>620027</v>
          </cell>
          <cell r="B4204" t="str">
            <v>CAP SWOT ALOE VERA WHITE 500ML</v>
          </cell>
          <cell r="C4204" t="str">
            <v>P9</v>
          </cell>
          <cell r="D4204">
            <v>7074</v>
          </cell>
        </row>
        <row r="4205">
          <cell r="A4205">
            <v>620029</v>
          </cell>
          <cell r="B4205" t="str">
            <v>CAP RAID ACTU MET BLUE PSJ2662</v>
          </cell>
          <cell r="C4205" t="str">
            <v>P1</v>
          </cell>
          <cell r="D4205">
            <v>60200</v>
          </cell>
        </row>
        <row r="4206">
          <cell r="A4206">
            <v>620029</v>
          </cell>
          <cell r="B4206" t="str">
            <v>CAP RAID MET BLUE PSJ-2662</v>
          </cell>
          <cell r="C4206" t="str">
            <v>P1</v>
          </cell>
        </row>
        <row r="4207">
          <cell r="A4207">
            <v>620030</v>
          </cell>
          <cell r="B4207" t="str">
            <v>VALVE USJ 9160-187 M/CIT C/FRS</v>
          </cell>
          <cell r="C4207" t="str">
            <v>P9</v>
          </cell>
          <cell r="D4207">
            <v>60200</v>
          </cell>
        </row>
        <row r="4208">
          <cell r="A4208">
            <v>620031</v>
          </cell>
          <cell r="B4208" t="str">
            <v>VALVE USJ 9038-187 M/AIR U/LOW</v>
          </cell>
          <cell r="C4208" t="str">
            <v>P9</v>
          </cell>
          <cell r="D4208">
            <v>60200</v>
          </cell>
        </row>
        <row r="4209">
          <cell r="A4209">
            <v>620032</v>
          </cell>
          <cell r="B4209" t="str">
            <v>VALVE USJ 9040-187 FLEA KILLER</v>
          </cell>
          <cell r="C4209" t="str">
            <v>P9</v>
          </cell>
          <cell r="D4209">
            <v>60200</v>
          </cell>
        </row>
        <row r="4210">
          <cell r="A4210">
            <v>620033</v>
          </cell>
          <cell r="B4210" t="str">
            <v>VALVE USJ 9039-179 SURF SPRAY</v>
          </cell>
          <cell r="C4210" t="str">
            <v>P9</v>
          </cell>
          <cell r="D4210">
            <v>60200</v>
          </cell>
        </row>
        <row r="4211">
          <cell r="A4211">
            <v>620034</v>
          </cell>
          <cell r="B4211" t="str">
            <v>VALVE USJ 9195-140 FLEA/ROACH</v>
          </cell>
          <cell r="C4211" t="str">
            <v>P9</v>
          </cell>
          <cell r="D4211">
            <v>60200</v>
          </cell>
        </row>
        <row r="4212">
          <cell r="A4212">
            <v>620035</v>
          </cell>
          <cell r="B4212" t="str">
            <v>VALVE USJ 9195-148 EXT/BLT</v>
          </cell>
          <cell r="C4212" t="str">
            <v>P9</v>
          </cell>
          <cell r="D4212">
            <v>60200</v>
          </cell>
        </row>
        <row r="4213">
          <cell r="A4213">
            <v>620036</v>
          </cell>
          <cell r="B4213" t="str">
            <v>VALVE ASJ 9049-187 CHARGE</v>
          </cell>
          <cell r="C4213" t="str">
            <v>P9</v>
          </cell>
          <cell r="D4213">
            <v>60200</v>
          </cell>
        </row>
        <row r="4214">
          <cell r="A4214">
            <v>620037</v>
          </cell>
          <cell r="B4214" t="str">
            <v>VALVE USJ 9160-232 BOLT/MBL</v>
          </cell>
          <cell r="C4214" t="str">
            <v>P9</v>
          </cell>
          <cell r="D4214">
            <v>60200</v>
          </cell>
        </row>
        <row r="4215">
          <cell r="A4215">
            <v>620038</v>
          </cell>
          <cell r="B4215" t="str">
            <v>VALVE USJ 9038-232 BOLT DRY</v>
          </cell>
          <cell r="C4215" t="str">
            <v>P9</v>
          </cell>
          <cell r="D4215">
            <v>60200</v>
          </cell>
        </row>
        <row r="4216">
          <cell r="A4216">
            <v>620039</v>
          </cell>
          <cell r="B4216" t="str">
            <v>VALVE USJ 9194-232 GOOD SENSE</v>
          </cell>
          <cell r="C4216" t="str">
            <v>P9</v>
          </cell>
          <cell r="D4216">
            <v>60200</v>
          </cell>
        </row>
        <row r="4217">
          <cell r="A4217">
            <v>620040</v>
          </cell>
          <cell r="B4217" t="str">
            <v>VALVE ASJ 9161-118 BOLT REPEL</v>
          </cell>
          <cell r="C4217" t="str">
            <v>P9</v>
          </cell>
          <cell r="D4217">
            <v>60200</v>
          </cell>
        </row>
        <row r="4218">
          <cell r="A4218">
            <v>620041</v>
          </cell>
          <cell r="B4218" t="str">
            <v>VALVE ASJ 9154-215 SHINE UP</v>
          </cell>
          <cell r="C4218" t="str">
            <v>P9</v>
          </cell>
          <cell r="D4218">
            <v>60200</v>
          </cell>
        </row>
        <row r="4219">
          <cell r="A4219">
            <v>620042</v>
          </cell>
          <cell r="B4219" t="str">
            <v>VALVE USJ 9037-187 FKD</v>
          </cell>
          <cell r="C4219" t="str">
            <v>P9</v>
          </cell>
          <cell r="D4219">
            <v>60200</v>
          </cell>
        </row>
        <row r="4220">
          <cell r="A4220">
            <v>620045</v>
          </cell>
          <cell r="B4220" t="str">
            <v>VALVE USJ 9652-175 RAID FIK</v>
          </cell>
          <cell r="C4220" t="str">
            <v>P3</v>
          </cell>
          <cell r="D4220">
            <v>60200</v>
          </cell>
        </row>
        <row r="4221">
          <cell r="A4221">
            <v>620045</v>
          </cell>
          <cell r="B4221" t="str">
            <v>VALVE USJ 9652-175 RAID FIK</v>
          </cell>
          <cell r="C4221" t="str">
            <v>P3</v>
          </cell>
        </row>
        <row r="4222">
          <cell r="A4222">
            <v>620046</v>
          </cell>
          <cell r="B4222" t="str">
            <v>VALVE USJ-8418-179</v>
          </cell>
          <cell r="C4222" t="str">
            <v>P9</v>
          </cell>
          <cell r="D4222">
            <v>60200</v>
          </cell>
        </row>
        <row r="4223">
          <cell r="A4223">
            <v>620047</v>
          </cell>
          <cell r="B4223" t="str">
            <v>VALVE USJ-9763-175 FLEA KILLER</v>
          </cell>
          <cell r="C4223" t="str">
            <v>P3</v>
          </cell>
          <cell r="D4223">
            <v>60200</v>
          </cell>
        </row>
        <row r="4224">
          <cell r="A4224">
            <v>620047</v>
          </cell>
          <cell r="B4224" t="str">
            <v>VALVE USJ-9763-175 FLEA KILLER</v>
          </cell>
          <cell r="C4224" t="str">
            <v>P3</v>
          </cell>
        </row>
        <row r="4225">
          <cell r="A4225">
            <v>620048</v>
          </cell>
          <cell r="B4225" t="str">
            <v>VALVE USJ 9206-148 RAID EXTERM</v>
          </cell>
          <cell r="C4225" t="str">
            <v>P9</v>
          </cell>
          <cell r="D4225">
            <v>60200</v>
          </cell>
        </row>
        <row r="4226">
          <cell r="A4226">
            <v>620049</v>
          </cell>
          <cell r="B4226" t="str">
            <v>VALVE USJ 9206-140 ROACH-FLEA</v>
          </cell>
          <cell r="C4226" t="str">
            <v>P9</v>
          </cell>
          <cell r="D4226">
            <v>60200</v>
          </cell>
        </row>
        <row r="4227">
          <cell r="A4227">
            <v>620050</v>
          </cell>
          <cell r="B4227" t="str">
            <v>VALVE RAID FLEA USJ-9650-140</v>
          </cell>
          <cell r="C4227" t="str">
            <v>P9</v>
          </cell>
          <cell r="D4227">
            <v>60200</v>
          </cell>
        </row>
        <row r="4228">
          <cell r="A4228">
            <v>620051</v>
          </cell>
          <cell r="B4228" t="str">
            <v>CAP RAID ACTUATOR RED PSJ2112</v>
          </cell>
          <cell r="C4228" t="str">
            <v>P1</v>
          </cell>
          <cell r="D4228">
            <v>60200</v>
          </cell>
        </row>
        <row r="4229">
          <cell r="A4229">
            <v>620052</v>
          </cell>
          <cell r="B4229" t="str">
            <v>CAP RAID ACTUATOR PURP PSJ2113</v>
          </cell>
          <cell r="C4229" t="str">
            <v>P1</v>
          </cell>
          <cell r="D4229">
            <v>60200</v>
          </cell>
        </row>
        <row r="4230">
          <cell r="A4230">
            <v>620053</v>
          </cell>
          <cell r="B4230" t="str">
            <v>CAP RAID ACTUATOR BLUE PSJ2111</v>
          </cell>
          <cell r="C4230" t="str">
            <v>P1</v>
          </cell>
          <cell r="D4230">
            <v>60200</v>
          </cell>
        </row>
        <row r="4231">
          <cell r="A4231">
            <v>620054</v>
          </cell>
          <cell r="B4231" t="str">
            <v>CAP RAID ACTU GREEN PSJ-2116</v>
          </cell>
          <cell r="C4231" t="str">
            <v>P9</v>
          </cell>
          <cell r="D4231">
            <v>0</v>
          </cell>
        </row>
        <row r="4232">
          <cell r="A4232">
            <v>620055</v>
          </cell>
          <cell r="B4232" t="str">
            <v>VALVE ASJ-9205-232 GOOD SENSE</v>
          </cell>
          <cell r="C4232" t="str">
            <v>P3</v>
          </cell>
          <cell r="D4232">
            <v>60200</v>
          </cell>
        </row>
        <row r="4233">
          <cell r="A4233">
            <v>620055</v>
          </cell>
          <cell r="B4233" t="str">
            <v>VALVE ASJ-9205-232 GOOD SENSE</v>
          </cell>
          <cell r="C4233" t="str">
            <v>P9</v>
          </cell>
        </row>
        <row r="4234">
          <cell r="A4234">
            <v>620056</v>
          </cell>
          <cell r="B4234" t="str">
            <v>VALVE ASJ-9204-118 BOLT REPEL</v>
          </cell>
          <cell r="C4234" t="str">
            <v>P9</v>
          </cell>
          <cell r="D4234">
            <v>60200</v>
          </cell>
        </row>
        <row r="4235">
          <cell r="A4235">
            <v>620057</v>
          </cell>
          <cell r="B4235" t="str">
            <v>VALVE ASJ-9050-187 CHARGE</v>
          </cell>
          <cell r="C4235" t="str">
            <v>P9</v>
          </cell>
          <cell r="D4235">
            <v>60200</v>
          </cell>
        </row>
        <row r="4236">
          <cell r="A4236">
            <v>620058</v>
          </cell>
          <cell r="B4236" t="str">
            <v>VALVE ASJ-9264-215 SHINE UP</v>
          </cell>
          <cell r="C4236" t="str">
            <v>P9</v>
          </cell>
          <cell r="D4236">
            <v>60200</v>
          </cell>
        </row>
        <row r="4237">
          <cell r="A4237">
            <v>620059</v>
          </cell>
          <cell r="B4237" t="str">
            <v>VALVE USJ 8047-232 BOLT RESID</v>
          </cell>
          <cell r="C4237" t="str">
            <v>P9</v>
          </cell>
          <cell r="D4237">
            <v>60200</v>
          </cell>
        </row>
        <row r="4238">
          <cell r="A4238">
            <v>620060</v>
          </cell>
          <cell r="B4238" t="str">
            <v>CAP RAID ANT KILLER RED 18MM</v>
          </cell>
          <cell r="C4238" t="str">
            <v>P9</v>
          </cell>
          <cell r="D4238">
            <v>5668</v>
          </cell>
        </row>
        <row r="4239">
          <cell r="A4239">
            <v>620061</v>
          </cell>
          <cell r="B4239" t="str">
            <v>VALVE USJ-8054-171 GLADE DRY</v>
          </cell>
          <cell r="C4239" t="str">
            <v>P3</v>
          </cell>
          <cell r="D4239">
            <v>60200</v>
          </cell>
        </row>
        <row r="4240">
          <cell r="A4240">
            <v>620061</v>
          </cell>
          <cell r="B4240" t="str">
            <v>VALVE USJ-8054-171 GLADE DRY</v>
          </cell>
          <cell r="C4240" t="str">
            <v>P3</v>
          </cell>
        </row>
        <row r="4241">
          <cell r="A4241">
            <v>620062</v>
          </cell>
          <cell r="B4241" t="str">
            <v>VALVE USJ-9652-230 RAID/BOLT</v>
          </cell>
          <cell r="C4241" t="str">
            <v>P3</v>
          </cell>
          <cell r="D4241">
            <v>60200</v>
          </cell>
        </row>
        <row r="4242">
          <cell r="A4242">
            <v>620063</v>
          </cell>
          <cell r="B4242" t="str">
            <v>VALVE USJ-9200-232 BOLT WET</v>
          </cell>
          <cell r="C4242" t="str">
            <v>P9</v>
          </cell>
          <cell r="D4242">
            <v>60200</v>
          </cell>
        </row>
        <row r="4243">
          <cell r="A4243">
            <v>620064</v>
          </cell>
          <cell r="B4243" t="str">
            <v>CAP RAID ACTU BLACK PSJ-2110</v>
          </cell>
          <cell r="C4243" t="str">
            <v>P9</v>
          </cell>
          <cell r="D4243">
            <v>0</v>
          </cell>
        </row>
        <row r="4244">
          <cell r="A4244">
            <v>620065</v>
          </cell>
          <cell r="B4244" t="str">
            <v>VALVE RAID RCH/FLE USJ9201-140</v>
          </cell>
          <cell r="C4244" t="str">
            <v>P3</v>
          </cell>
          <cell r="D4244">
            <v>60200</v>
          </cell>
        </row>
        <row r="4245">
          <cell r="A4245">
            <v>620066</v>
          </cell>
          <cell r="B4245" t="str">
            <v>VALVE RAID EXT USJ 9201-148</v>
          </cell>
          <cell r="C4245" t="str">
            <v>P3</v>
          </cell>
          <cell r="D4245">
            <v>60200</v>
          </cell>
        </row>
        <row r="4246">
          <cell r="A4246">
            <v>620066</v>
          </cell>
          <cell r="B4246" t="str">
            <v>VALVE RAID EXT USJ 9201-148</v>
          </cell>
          <cell r="C4246" t="str">
            <v>P9</v>
          </cell>
        </row>
        <row r="4247">
          <cell r="A4247">
            <v>620067</v>
          </cell>
          <cell r="B4247" t="str">
            <v>VALVE RAID USJ 9610-175</v>
          </cell>
          <cell r="C4247" t="str">
            <v>P9</v>
          </cell>
          <cell r="D4247">
            <v>60200</v>
          </cell>
        </row>
        <row r="4248">
          <cell r="A4248">
            <v>620068</v>
          </cell>
          <cell r="B4248" t="str">
            <v>VALVE RAID FIK VAL USJ9652-230</v>
          </cell>
          <cell r="C4248" t="str">
            <v>P9</v>
          </cell>
          <cell r="D4248">
            <v>60200</v>
          </cell>
        </row>
        <row r="4249">
          <cell r="A4249">
            <v>620068</v>
          </cell>
          <cell r="B4249" t="str">
            <v>VALVE RAID FIK VAL USJ9652-230</v>
          </cell>
          <cell r="C4249" t="str">
            <v>P9</v>
          </cell>
        </row>
        <row r="4250">
          <cell r="A4250">
            <v>620069</v>
          </cell>
          <cell r="B4250" t="str">
            <v>VALVE RAID OFF USJ 9994-148</v>
          </cell>
          <cell r="C4250" t="str">
            <v>P9</v>
          </cell>
          <cell r="D4250">
            <v>60200</v>
          </cell>
        </row>
        <row r="4251">
          <cell r="A4251">
            <v>620070</v>
          </cell>
          <cell r="B4251" t="str">
            <v>CAP GLADE DOME PEACH BLOSSOM</v>
          </cell>
          <cell r="C4251" t="str">
            <v>P9</v>
          </cell>
          <cell r="D4251">
            <v>60200</v>
          </cell>
        </row>
        <row r="4252">
          <cell r="A4252">
            <v>620071</v>
          </cell>
          <cell r="B4252" t="str">
            <v>VALVE USJ-9763-140 FLEA KILLER</v>
          </cell>
          <cell r="C4252" t="str">
            <v>P9</v>
          </cell>
          <cell r="D4252">
            <v>60200</v>
          </cell>
        </row>
        <row r="4253">
          <cell r="A4253">
            <v>620072</v>
          </cell>
          <cell r="B4253" t="str">
            <v>VALVE USJ-8047-179</v>
          </cell>
          <cell r="C4253" t="str">
            <v>P9</v>
          </cell>
          <cell r="D4253">
            <v>60200</v>
          </cell>
        </row>
        <row r="4254">
          <cell r="A4254">
            <v>620073</v>
          </cell>
          <cell r="B4254" t="str">
            <v>VALVE USJ-9200-254 RAID GUM</v>
          </cell>
          <cell r="C4254" t="str">
            <v>P3</v>
          </cell>
          <cell r="D4254">
            <v>60200</v>
          </cell>
        </row>
        <row r="4255">
          <cell r="A4255">
            <v>620074</v>
          </cell>
          <cell r="B4255" t="str">
            <v>CAP RAID ACT MULBERRY PSJ-2117</v>
          </cell>
          <cell r="C4255" t="str">
            <v>P1</v>
          </cell>
          <cell r="D4255">
            <v>60200</v>
          </cell>
        </row>
        <row r="4256">
          <cell r="A4256">
            <v>620075</v>
          </cell>
          <cell r="B4256" t="str">
            <v>CAP GLADE DOME W/B &amp; FERN</v>
          </cell>
          <cell r="C4256" t="str">
            <v>P9</v>
          </cell>
          <cell r="D4256">
            <v>60200</v>
          </cell>
        </row>
        <row r="4257">
          <cell r="A4257">
            <v>620076</v>
          </cell>
          <cell r="B4257" t="str">
            <v>CAP GLADE PSJ-2401 White</v>
          </cell>
          <cell r="C4257" t="str">
            <v>P1</v>
          </cell>
          <cell r="D4257">
            <v>60200</v>
          </cell>
        </row>
        <row r="4258">
          <cell r="A4258">
            <v>620076</v>
          </cell>
          <cell r="B4258" t="str">
            <v>CAP GLADE PSJ-2401 White JAPAN</v>
          </cell>
          <cell r="C4258" t="str">
            <v>P1</v>
          </cell>
        </row>
        <row r="4259">
          <cell r="A4259">
            <v>620077</v>
          </cell>
          <cell r="B4259" t="str">
            <v>VALVE USJ-9652 196 RAID FIK 57</v>
          </cell>
          <cell r="C4259" t="str">
            <v>P9</v>
          </cell>
          <cell r="D4259">
            <v>60200</v>
          </cell>
        </row>
        <row r="4260">
          <cell r="A4260">
            <v>620078</v>
          </cell>
          <cell r="B4260" t="str">
            <v>VALVE RAID USJ 9610-230</v>
          </cell>
          <cell r="C4260" t="str">
            <v>P9</v>
          </cell>
          <cell r="D4260">
            <v>60200</v>
          </cell>
        </row>
        <row r="4261">
          <cell r="A4261">
            <v>620079</v>
          </cell>
          <cell r="B4261" t="str">
            <v>VALVE USJ-9652-256 RAID/BOLT</v>
          </cell>
          <cell r="C4261" t="str">
            <v>P9</v>
          </cell>
          <cell r="D4261">
            <v>60200</v>
          </cell>
        </row>
        <row r="4262">
          <cell r="A4262">
            <v>620080</v>
          </cell>
          <cell r="B4262" t="str">
            <v>VALVE ASJ-9204-148 BOLT REPEL</v>
          </cell>
          <cell r="C4262" t="str">
            <v>P9</v>
          </cell>
          <cell r="D4262">
            <v>60200</v>
          </cell>
        </row>
        <row r="4263">
          <cell r="A4263">
            <v>620081</v>
          </cell>
          <cell r="B4263" t="str">
            <v>CAP GLADE DOME NAT(AL)ES WHITE</v>
          </cell>
          <cell r="C4263" t="str">
            <v>P9</v>
          </cell>
          <cell r="D4263">
            <v>60200</v>
          </cell>
        </row>
        <row r="4264">
          <cell r="A4264">
            <v>620082</v>
          </cell>
          <cell r="B4264" t="str">
            <v>CAP GLADE DOME F of F PURPLE</v>
          </cell>
          <cell r="C4264" t="str">
            <v>P9</v>
          </cell>
          <cell r="D4264">
            <v>60200</v>
          </cell>
        </row>
        <row r="4265">
          <cell r="A4265">
            <v>620083</v>
          </cell>
          <cell r="B4265" t="str">
            <v>CAP GLADE DOME VANILLA CREAM</v>
          </cell>
          <cell r="C4265" t="str">
            <v>P9</v>
          </cell>
          <cell r="D4265">
            <v>60200</v>
          </cell>
        </row>
        <row r="4266">
          <cell r="A4266">
            <v>620084</v>
          </cell>
          <cell r="B4266" t="str">
            <v>VALVE USJ 9763-168 FLEA KILLNZ</v>
          </cell>
          <cell r="C4266" t="str">
            <v>P3</v>
          </cell>
          <cell r="D4266">
            <v>60200</v>
          </cell>
        </row>
        <row r="4267">
          <cell r="A4267">
            <v>620084</v>
          </cell>
          <cell r="B4267" t="str">
            <v>VALVE USJ 9763-168 FLEA KILLNZ</v>
          </cell>
          <cell r="C4267" t="str">
            <v>P9</v>
          </cell>
        </row>
        <row r="4268">
          <cell r="A4268">
            <v>620085</v>
          </cell>
          <cell r="B4268" t="str">
            <v>CAP RAID ACTUAT BLUE NZ   57mm</v>
          </cell>
          <cell r="C4268" t="str">
            <v>P9</v>
          </cell>
          <cell r="D4268">
            <v>64020</v>
          </cell>
        </row>
        <row r="4269">
          <cell r="A4269">
            <v>620086</v>
          </cell>
          <cell r="B4269" t="str">
            <v>CAP RAID ACTUAT PURPLE NZ 57mm</v>
          </cell>
          <cell r="C4269" t="str">
            <v>P1</v>
          </cell>
          <cell r="D4269">
            <v>64020</v>
          </cell>
        </row>
        <row r="4270">
          <cell r="A4270">
            <v>620087</v>
          </cell>
          <cell r="B4270" t="str">
            <v>VALVE USJ-9200 196 RAID WET 57</v>
          </cell>
          <cell r="C4270" t="str">
            <v>P9</v>
          </cell>
          <cell r="D4270">
            <v>60200</v>
          </cell>
        </row>
        <row r="4271">
          <cell r="A4271">
            <v>620088</v>
          </cell>
          <cell r="B4271" t="str">
            <v>CAP RAID ACTUAT GREEN NZ  57mm</v>
          </cell>
          <cell r="C4271" t="str">
            <v>P9</v>
          </cell>
          <cell r="D4271">
            <v>64020</v>
          </cell>
        </row>
        <row r="4272">
          <cell r="A4272">
            <v>620089</v>
          </cell>
          <cell r="B4272" t="str">
            <v>CAP GLADE DOME ROSE(PINK)</v>
          </cell>
          <cell r="C4272" t="str">
            <v>P1</v>
          </cell>
          <cell r="D4272">
            <v>60200</v>
          </cell>
        </row>
        <row r="4273">
          <cell r="A4273">
            <v>620089</v>
          </cell>
          <cell r="B4273" t="str">
            <v>CAP GLADE DOME ROSE(PINK)</v>
          </cell>
          <cell r="C4273" t="str">
            <v>P1</v>
          </cell>
        </row>
        <row r="4274">
          <cell r="A4274">
            <v>620090</v>
          </cell>
          <cell r="B4274" t="str">
            <v>VALVE USJ-8605-171 GLADE WET</v>
          </cell>
          <cell r="C4274" t="str">
            <v>P9</v>
          </cell>
          <cell r="D4274">
            <v>0</v>
          </cell>
        </row>
        <row r="4275">
          <cell r="A4275">
            <v>620091</v>
          </cell>
          <cell r="B4275" t="str">
            <v>VALVE USJ-9200-175 30 DAY KILL</v>
          </cell>
          <cell r="C4275" t="str">
            <v>P3</v>
          </cell>
          <cell r="D4275">
            <v>60200</v>
          </cell>
        </row>
        <row r="4276">
          <cell r="A4276">
            <v>620091</v>
          </cell>
          <cell r="B4276" t="str">
            <v>VALVE USJ-9200-175 30 DAY KILL</v>
          </cell>
          <cell r="C4276" t="str">
            <v>P3</v>
          </cell>
        </row>
        <row r="4277">
          <cell r="A4277">
            <v>620092</v>
          </cell>
          <cell r="B4277" t="str">
            <v>CAP RAID PSJ-2660 BLUE LOMU</v>
          </cell>
          <cell r="C4277" t="str">
            <v>P1</v>
          </cell>
          <cell r="D4277">
            <v>60200</v>
          </cell>
        </row>
        <row r="4278">
          <cell r="A4278">
            <v>620093</v>
          </cell>
          <cell r="B4278" t="str">
            <v>CAP RAID PSJ-2620 Red Lomu</v>
          </cell>
          <cell r="C4278" t="str">
            <v>P1</v>
          </cell>
          <cell r="D4278">
            <v>60200</v>
          </cell>
        </row>
        <row r="4279">
          <cell r="A4279">
            <v>620094</v>
          </cell>
          <cell r="B4279" t="str">
            <v>CAP RAID PSJ-2600 White Lomu</v>
          </cell>
          <cell r="C4279" t="str">
            <v>P1</v>
          </cell>
          <cell r="D4279">
            <v>60200</v>
          </cell>
        </row>
        <row r="4280">
          <cell r="A4280">
            <v>620095</v>
          </cell>
          <cell r="B4280" t="str">
            <v>VALVE USJ-8054-175 GLADE DRY</v>
          </cell>
          <cell r="C4280" t="str">
            <v>P3</v>
          </cell>
          <cell r="D4280">
            <v>60200</v>
          </cell>
        </row>
        <row r="4281">
          <cell r="A4281">
            <v>620095</v>
          </cell>
          <cell r="B4281" t="str">
            <v>VALVE USJ-8054-175 GLADE DRY</v>
          </cell>
          <cell r="C4281" t="str">
            <v>P3</v>
          </cell>
        </row>
        <row r="4282">
          <cell r="A4282">
            <v>620096</v>
          </cell>
          <cell r="B4282" t="str">
            <v>CAP RAID PSJ-2670 Purple Lomu</v>
          </cell>
          <cell r="C4282" t="str">
            <v>P1</v>
          </cell>
          <cell r="D4282">
            <v>60200</v>
          </cell>
        </row>
        <row r="4283">
          <cell r="A4283">
            <v>620097</v>
          </cell>
          <cell r="B4283" t="str">
            <v>CAP RAID ACTUATOR WHITE</v>
          </cell>
          <cell r="C4283" t="str">
            <v>P1</v>
          </cell>
          <cell r="D4283">
            <v>60200</v>
          </cell>
        </row>
        <row r="4284">
          <cell r="A4284">
            <v>620098</v>
          </cell>
          <cell r="B4284" t="str">
            <v>CAP RAID PSJ-2630 Black Lomu</v>
          </cell>
          <cell r="C4284" t="str">
            <v>P1</v>
          </cell>
          <cell r="D4284">
            <v>60200</v>
          </cell>
        </row>
        <row r="4285">
          <cell r="A4285">
            <v>620098</v>
          </cell>
          <cell r="B4285" t="str">
            <v>CAP RAID PSJ-2630 Black Lomu</v>
          </cell>
          <cell r="C4285" t="str">
            <v>P1</v>
          </cell>
        </row>
        <row r="4286">
          <cell r="A4286">
            <v>620098</v>
          </cell>
          <cell r="B4286" t="str">
            <v>CAP RAID PSJ-2630 Black Lomu</v>
          </cell>
          <cell r="C4286" t="str">
            <v>P1</v>
          </cell>
        </row>
        <row r="4287">
          <cell r="A4287">
            <v>620099</v>
          </cell>
          <cell r="B4287" t="str">
            <v>VALVE RAID OFF USJ-9917-171</v>
          </cell>
          <cell r="C4287" t="str">
            <v>P3</v>
          </cell>
          <cell r="D4287">
            <v>60200</v>
          </cell>
        </row>
        <row r="4288">
          <cell r="A4288">
            <v>620099</v>
          </cell>
          <cell r="B4288" t="str">
            <v>VALVE RAID OFF USJ-9917-171</v>
          </cell>
          <cell r="C4288" t="str">
            <v>P3</v>
          </cell>
        </row>
        <row r="4289">
          <cell r="A4289">
            <v>620100</v>
          </cell>
          <cell r="B4289" t="str">
            <v>VALVE RAID OFF USJ 9917-148</v>
          </cell>
          <cell r="C4289" t="str">
            <v>P3</v>
          </cell>
          <cell r="D4289">
            <v>60200</v>
          </cell>
        </row>
        <row r="4290">
          <cell r="A4290">
            <v>620100</v>
          </cell>
          <cell r="B4290" t="str">
            <v>VALVE RAID OFF USJ 9917-148</v>
          </cell>
          <cell r="C4290" t="str">
            <v>P9</v>
          </cell>
        </row>
        <row r="4291">
          <cell r="A4291">
            <v>620101</v>
          </cell>
          <cell r="B4291" t="str">
            <v>CAP GLADE DOME AQUA ODOR NUET</v>
          </cell>
          <cell r="C4291" t="str">
            <v>P1</v>
          </cell>
          <cell r="D4291">
            <v>60200</v>
          </cell>
        </row>
        <row r="4292">
          <cell r="A4292">
            <v>620101</v>
          </cell>
          <cell r="B4292" t="str">
            <v>CAP GLADE DOME AQUA ODOR NUET</v>
          </cell>
          <cell r="C4292" t="str">
            <v>P1</v>
          </cell>
        </row>
        <row r="4293">
          <cell r="A4293">
            <v>620102</v>
          </cell>
          <cell r="B4293" t="str">
            <v>VALVE USJ 1304 175mm RAID FIK</v>
          </cell>
          <cell r="C4293" t="str">
            <v>P3</v>
          </cell>
          <cell r="D4293">
            <v>60200</v>
          </cell>
        </row>
        <row r="4294">
          <cell r="A4294">
            <v>620102</v>
          </cell>
          <cell r="B4294" t="str">
            <v>VALVE USJ 1304 175mm RAID FIK</v>
          </cell>
          <cell r="C4294" t="str">
            <v>P3</v>
          </cell>
        </row>
        <row r="4295">
          <cell r="A4295">
            <v>620103</v>
          </cell>
          <cell r="B4295" t="str">
            <v>VALVE USJ 8855 196mm NAT PYR</v>
          </cell>
          <cell r="C4295" t="str">
            <v>P9</v>
          </cell>
          <cell r="D4295">
            <v>60200</v>
          </cell>
        </row>
        <row r="4296">
          <cell r="A4296">
            <v>620104</v>
          </cell>
          <cell r="B4296" t="str">
            <v>VALVE USJ 8855 196mm NAT PYR</v>
          </cell>
          <cell r="C4296" t="str">
            <v>P9</v>
          </cell>
          <cell r="D4296">
            <v>60200</v>
          </cell>
        </row>
        <row r="4297">
          <cell r="A4297">
            <v>620105</v>
          </cell>
          <cell r="B4297" t="str">
            <v>VALVE USJ-8730-196 MR M O/CLEA</v>
          </cell>
          <cell r="C4297" t="str">
            <v>P9</v>
          </cell>
          <cell r="D4297">
            <v>60200</v>
          </cell>
        </row>
        <row r="4298">
          <cell r="A4298">
            <v>620106</v>
          </cell>
          <cell r="B4298" t="str">
            <v>VALVE USJ-8730-175 MR M O/CLEA</v>
          </cell>
          <cell r="C4298" t="str">
            <v>P9</v>
          </cell>
          <cell r="D4298">
            <v>60200</v>
          </cell>
        </row>
        <row r="4299">
          <cell r="A4299">
            <v>620107</v>
          </cell>
          <cell r="B4299" t="str">
            <v>VALVE USJ-8730-215 MR M O/CLEA</v>
          </cell>
          <cell r="C4299" t="str">
            <v>P9</v>
          </cell>
          <cell r="D4299">
            <v>60200</v>
          </cell>
        </row>
        <row r="4300">
          <cell r="A4300">
            <v>620108</v>
          </cell>
          <cell r="B4300" t="str">
            <v>VALVE USJ 9610 196mm HOUSE GDN</v>
          </cell>
          <cell r="C4300" t="str">
            <v>P9</v>
          </cell>
          <cell r="D4300">
            <v>60200</v>
          </cell>
        </row>
        <row r="4301">
          <cell r="A4301">
            <v>620109</v>
          </cell>
          <cell r="B4301" t="str">
            <v>VALVE POLISH ASJ-8364172 225GM</v>
          </cell>
          <cell r="C4301" t="str">
            <v>P3</v>
          </cell>
          <cell r="D4301">
            <v>60200</v>
          </cell>
        </row>
        <row r="4302">
          <cell r="A4302">
            <v>620109</v>
          </cell>
          <cell r="B4302" t="str">
            <v>VALVE FIN/FURN ASJ-8364-172</v>
          </cell>
          <cell r="C4302" t="str">
            <v>P3</v>
          </cell>
        </row>
        <row r="4303">
          <cell r="A4303">
            <v>620110</v>
          </cell>
          <cell r="B4303" t="str">
            <v>VALVE RAID OFF USJ 9204-148</v>
          </cell>
          <cell r="C4303" t="str">
            <v>P3</v>
          </cell>
          <cell r="D4303">
            <v>60200</v>
          </cell>
        </row>
        <row r="4304">
          <cell r="A4304">
            <v>620111</v>
          </cell>
          <cell r="B4304" t="str">
            <v>VALVE USJ-8730-175 MM O/CLEAN</v>
          </cell>
          <cell r="C4304" t="str">
            <v>P9</v>
          </cell>
          <cell r="D4304">
            <v>60200</v>
          </cell>
        </row>
        <row r="4305">
          <cell r="A4305">
            <v>620112</v>
          </cell>
          <cell r="B4305" t="str">
            <v>VALVE PVA-9227-175 MM O/CLEAN</v>
          </cell>
          <cell r="C4305" t="str">
            <v>P3</v>
          </cell>
          <cell r="D4305">
            <v>60200</v>
          </cell>
        </row>
        <row r="4306">
          <cell r="A4306">
            <v>620112</v>
          </cell>
          <cell r="B4306" t="str">
            <v>VLV ASJ-9227-175 MR CAUSTIC</v>
          </cell>
          <cell r="C4306" t="str">
            <v>P3</v>
          </cell>
        </row>
        <row r="4307">
          <cell r="A4307">
            <v>620113</v>
          </cell>
          <cell r="B4307" t="str">
            <v>VALVE PVA-9227-175 MM O/CLEAN</v>
          </cell>
          <cell r="C4307" t="str">
            <v>P3</v>
          </cell>
          <cell r="D4307">
            <v>60200</v>
          </cell>
        </row>
        <row r="4308">
          <cell r="A4308">
            <v>620113</v>
          </cell>
          <cell r="B4308" t="str">
            <v>VLV ASJ-3182-175 MR NON-CAUSTI</v>
          </cell>
          <cell r="C4308" t="str">
            <v>P3</v>
          </cell>
        </row>
        <row r="4309">
          <cell r="A4309">
            <v>620115</v>
          </cell>
          <cell r="B4309" t="str">
            <v>VALVE ASJ-9539-168 GLADE DRY</v>
          </cell>
          <cell r="C4309" t="str">
            <v>P9</v>
          </cell>
          <cell r="D4309">
            <v>60200</v>
          </cell>
        </row>
        <row r="4310">
          <cell r="A4310">
            <v>620117</v>
          </cell>
          <cell r="B4310" t="str">
            <v>VALVE RAID BOMB USJ-9201-171</v>
          </cell>
          <cell r="C4310" t="str">
            <v>P3</v>
          </cell>
          <cell r="D4310">
            <v>60200</v>
          </cell>
        </row>
        <row r="4311">
          <cell r="A4311">
            <v>620117</v>
          </cell>
          <cell r="B4311" t="str">
            <v>VALVE ROACH/EXT/FLEA USJ-9201-</v>
          </cell>
          <cell r="C4311" t="str">
            <v>P3</v>
          </cell>
        </row>
        <row r="4312">
          <cell r="A4312">
            <v>620120</v>
          </cell>
          <cell r="B4312" t="str">
            <v>VALVE USJ 1304 230mm RAID FIK</v>
          </cell>
          <cell r="C4312" t="str">
            <v>P3</v>
          </cell>
          <cell r="D4312">
            <v>60200</v>
          </cell>
        </row>
        <row r="4313">
          <cell r="A4313">
            <v>620120</v>
          </cell>
          <cell r="B4313" t="str">
            <v>VALVE USJ 1304 230mm RAID FIK</v>
          </cell>
          <cell r="C4313" t="str">
            <v>P3</v>
          </cell>
        </row>
        <row r="4314">
          <cell r="A4314">
            <v>620121</v>
          </cell>
          <cell r="B4314" t="str">
            <v>CAP RAID YELLOW</v>
          </cell>
          <cell r="C4314" t="str">
            <v>P1</v>
          </cell>
          <cell r="D4314">
            <v>60200</v>
          </cell>
        </row>
        <row r="4315">
          <cell r="A4315">
            <v>620122</v>
          </cell>
          <cell r="B4315" t="str">
            <v>CAP RAID ANT KILLER White 24mm</v>
          </cell>
          <cell r="C4315" t="str">
            <v>P1</v>
          </cell>
          <cell r="D4315">
            <v>0</v>
          </cell>
        </row>
        <row r="4316">
          <cell r="A4316">
            <v>620199</v>
          </cell>
          <cell r="B4316" t="str">
            <v>VALVE RAID OFF USJ-9917-171</v>
          </cell>
          <cell r="C4316" t="str">
            <v>P3</v>
          </cell>
          <cell r="D4316">
            <v>60200</v>
          </cell>
        </row>
        <row r="4317">
          <cell r="A4317">
            <v>620200</v>
          </cell>
          <cell r="B4317" t="str">
            <v>CAP GLADE DOME NAT(AL)ES WHITE</v>
          </cell>
          <cell r="C4317" t="str">
            <v>P1</v>
          </cell>
          <cell r="D4317">
            <v>60200</v>
          </cell>
        </row>
        <row r="4318">
          <cell r="A4318">
            <v>620202</v>
          </cell>
          <cell r="B4318" t="str">
            <v>CAP GLADE DOME PURPLE</v>
          </cell>
          <cell r="C4318" t="str">
            <v>P1</v>
          </cell>
          <cell r="D4318">
            <v>60200</v>
          </cell>
        </row>
        <row r="4319">
          <cell r="A4319">
            <v>620202</v>
          </cell>
          <cell r="B4319" t="str">
            <v>CAP GLADE DOME PURPLE</v>
          </cell>
          <cell r="C4319" t="str">
            <v>P1</v>
          </cell>
        </row>
        <row r="4320">
          <cell r="A4320">
            <v>620204</v>
          </cell>
          <cell r="B4320" t="str">
            <v>CAP GLADE DOME F of F PURPLE</v>
          </cell>
          <cell r="C4320" t="str">
            <v>P1</v>
          </cell>
          <cell r="D4320">
            <v>60200</v>
          </cell>
        </row>
        <row r="4321">
          <cell r="A4321">
            <v>620204</v>
          </cell>
          <cell r="B4321" t="str">
            <v>CAP GLADE DOME F of F PURPLE</v>
          </cell>
          <cell r="C4321" t="str">
            <v>P1</v>
          </cell>
        </row>
        <row r="4322">
          <cell r="A4322">
            <v>620206</v>
          </cell>
          <cell r="B4322" t="str">
            <v>CAP GLADE DOME DK GREEN</v>
          </cell>
          <cell r="C4322" t="str">
            <v>P9</v>
          </cell>
          <cell r="D4322">
            <v>60200</v>
          </cell>
        </row>
        <row r="4323">
          <cell r="A4323">
            <v>620208</v>
          </cell>
          <cell r="B4323" t="str">
            <v>CAP GLADE DOME VANILLA CREAM</v>
          </cell>
          <cell r="C4323" t="str">
            <v>P1</v>
          </cell>
          <cell r="D4323">
            <v>60200</v>
          </cell>
        </row>
        <row r="4324">
          <cell r="A4324">
            <v>620208</v>
          </cell>
          <cell r="B4324" t="str">
            <v>CAP GLADE DOME VANILLA CREAM</v>
          </cell>
          <cell r="C4324" t="str">
            <v>P1</v>
          </cell>
        </row>
        <row r="4325">
          <cell r="A4325">
            <v>620210</v>
          </cell>
          <cell r="B4325" t="str">
            <v>CAP GLADE DOME PEACH BLOSSOM</v>
          </cell>
          <cell r="C4325" t="str">
            <v>P1</v>
          </cell>
          <cell r="D4325">
            <v>60200</v>
          </cell>
        </row>
        <row r="4326">
          <cell r="A4326">
            <v>620210</v>
          </cell>
          <cell r="B4326" t="str">
            <v>CAP GLADE DOME PEACH BLOSSOM</v>
          </cell>
          <cell r="C4326" t="str">
            <v>P1</v>
          </cell>
        </row>
        <row r="4327">
          <cell r="A4327">
            <v>620211</v>
          </cell>
          <cell r="B4327" t="str">
            <v>CAP GLADE DOME GREEN GARDENIA</v>
          </cell>
          <cell r="C4327" t="str">
            <v>P1</v>
          </cell>
          <cell r="D4327">
            <v>60200</v>
          </cell>
        </row>
        <row r="4328">
          <cell r="A4328">
            <v>620212</v>
          </cell>
          <cell r="B4328" t="str">
            <v>CAP GLADE DOME RED</v>
          </cell>
          <cell r="C4328" t="str">
            <v>P9</v>
          </cell>
          <cell r="D4328">
            <v>60200</v>
          </cell>
        </row>
        <row r="4329">
          <cell r="A4329">
            <v>620213</v>
          </cell>
          <cell r="B4329" t="str">
            <v>CAP GLAD PSJ-2472 C/Garden 125</v>
          </cell>
          <cell r="C4329" t="str">
            <v>P1</v>
          </cell>
          <cell r="D4329">
            <v>60200</v>
          </cell>
        </row>
        <row r="4330">
          <cell r="A4330">
            <v>620214</v>
          </cell>
          <cell r="B4330" t="str">
            <v>CAP GLADE PSJ-2461 Field Flowe</v>
          </cell>
          <cell r="C4330" t="str">
            <v>P1</v>
          </cell>
          <cell r="D4330">
            <v>60200</v>
          </cell>
        </row>
        <row r="4331">
          <cell r="A4331">
            <v>620214</v>
          </cell>
          <cell r="B4331" t="str">
            <v>CAP GLADE PSJ-2461 Field Flowe</v>
          </cell>
          <cell r="C4331" t="str">
            <v>P9</v>
          </cell>
        </row>
        <row r="4332">
          <cell r="A4332">
            <v>620215</v>
          </cell>
          <cell r="B4332" t="str">
            <v>CAP GLADE PSJ-2441 Peach Bloss</v>
          </cell>
          <cell r="C4332" t="str">
            <v>P1</v>
          </cell>
          <cell r="D4332">
            <v>60200</v>
          </cell>
        </row>
        <row r="4333">
          <cell r="A4333">
            <v>620215</v>
          </cell>
          <cell r="B4333" t="str">
            <v>CAP GLADE PSJ-2441 Peach Bloss</v>
          </cell>
          <cell r="C4333" t="str">
            <v>P9</v>
          </cell>
        </row>
        <row r="4334">
          <cell r="A4334">
            <v>620216</v>
          </cell>
          <cell r="B4334" t="str">
            <v>CAP GLADE PSJ-2431 Gardenia</v>
          </cell>
          <cell r="C4334" t="str">
            <v>P1</v>
          </cell>
          <cell r="D4334">
            <v>60200</v>
          </cell>
        </row>
        <row r="4335">
          <cell r="A4335">
            <v>620217</v>
          </cell>
          <cell r="B4335" t="str">
            <v>CAP GLADE PSJ-2412 Rose/Jasmin</v>
          </cell>
          <cell r="C4335" t="str">
            <v>P1</v>
          </cell>
          <cell r="D4335">
            <v>60200</v>
          </cell>
        </row>
        <row r="4336">
          <cell r="A4336">
            <v>620218</v>
          </cell>
          <cell r="B4336" t="str">
            <v>CAP GLADE PSJ-2432 Odour Neutr</v>
          </cell>
          <cell r="C4336" t="str">
            <v>P1</v>
          </cell>
          <cell r="D4336">
            <v>60200</v>
          </cell>
        </row>
        <row r="4337">
          <cell r="A4337">
            <v>620218</v>
          </cell>
          <cell r="B4337" t="str">
            <v>CAP GLADE PSJ-2432 Odour Neutr</v>
          </cell>
          <cell r="C4337" t="str">
            <v>P1</v>
          </cell>
        </row>
        <row r="4338">
          <cell r="A4338">
            <v>620219</v>
          </cell>
          <cell r="B4338" t="str">
            <v>CAP GLADE PSJ-2440 Orange Blos</v>
          </cell>
          <cell r="C4338" t="str">
            <v>P1</v>
          </cell>
          <cell r="D4338">
            <v>60200</v>
          </cell>
        </row>
        <row r="4339">
          <cell r="A4339">
            <v>620220</v>
          </cell>
          <cell r="B4339" t="str">
            <v>CAP GLADE PSJ-2471 Rose Sandal</v>
          </cell>
          <cell r="C4339" t="str">
            <v>P1</v>
          </cell>
          <cell r="D4339">
            <v>60200</v>
          </cell>
        </row>
        <row r="4340">
          <cell r="A4340">
            <v>620220</v>
          </cell>
          <cell r="B4340" t="str">
            <v>CAP GLADE PSJ-2471 Rose Sandal</v>
          </cell>
          <cell r="C4340" t="str">
            <v>P9</v>
          </cell>
        </row>
        <row r="4341">
          <cell r="A4341">
            <v>620221</v>
          </cell>
          <cell r="B4341" t="str">
            <v>CAP GLADE PSJ-2402 Vanilla Bre</v>
          </cell>
          <cell r="C4341" t="str">
            <v>P1</v>
          </cell>
          <cell r="D4341">
            <v>60200</v>
          </cell>
        </row>
        <row r="4342">
          <cell r="A4342">
            <v>620221</v>
          </cell>
          <cell r="B4342" t="str">
            <v>CAP GLADE PSJ-2402 Vanilla Bre</v>
          </cell>
          <cell r="C4342" t="str">
            <v>P9</v>
          </cell>
        </row>
        <row r="4343">
          <cell r="A4343">
            <v>620222</v>
          </cell>
          <cell r="B4343" t="str">
            <v>CAP GLADE PSJ-2470 LAV/Freesia</v>
          </cell>
          <cell r="C4343" t="str">
            <v>P1</v>
          </cell>
          <cell r="D4343">
            <v>60200</v>
          </cell>
        </row>
        <row r="4344">
          <cell r="A4344">
            <v>620222</v>
          </cell>
          <cell r="B4344" t="str">
            <v>CAP GLADE PSJ-2470 LAV/Freesia</v>
          </cell>
          <cell r="C4344" t="str">
            <v>P9</v>
          </cell>
        </row>
        <row r="4345">
          <cell r="A4345">
            <v>620223</v>
          </cell>
          <cell r="B4345" t="str">
            <v>CAP GLADE PSJ-2413 Thai Orchid</v>
          </cell>
          <cell r="C4345" t="str">
            <v>P1</v>
          </cell>
          <cell r="D4345">
            <v>60200</v>
          </cell>
        </row>
        <row r="4346">
          <cell r="A4346">
            <v>620224</v>
          </cell>
          <cell r="B4346" t="str">
            <v>CAP PSJ-2118 C/GARDEN 225GM</v>
          </cell>
          <cell r="C4346" t="str">
            <v>P1</v>
          </cell>
          <cell r="D4346">
            <v>60200</v>
          </cell>
        </row>
        <row r="4347">
          <cell r="A4347">
            <v>620225</v>
          </cell>
          <cell r="B4347" t="str">
            <v>CAP GLADE AROMA AEROSOLS</v>
          </cell>
          <cell r="C4347" t="str">
            <v>P1</v>
          </cell>
          <cell r="D4347">
            <v>0</v>
          </cell>
        </row>
        <row r="4348">
          <cell r="A4348">
            <v>620226</v>
          </cell>
          <cell r="B4348" t="str">
            <v>VALVE GLADE AROMA AEROSOLS</v>
          </cell>
          <cell r="C4348" t="str">
            <v>P3</v>
          </cell>
          <cell r="D4348">
            <v>0</v>
          </cell>
        </row>
        <row r="4349">
          <cell r="A4349">
            <v>620227</v>
          </cell>
          <cell r="B4349" t="str">
            <v>CAP GLADE SILVER 52MM (125G)</v>
          </cell>
          <cell r="C4349" t="str">
            <v>P1</v>
          </cell>
          <cell r="D4349">
            <v>60200</v>
          </cell>
        </row>
        <row r="4350">
          <cell r="A4350">
            <v>620227</v>
          </cell>
          <cell r="B4350" t="str">
            <v>CAP SILVER 52MM PSJ-2491</v>
          </cell>
          <cell r="C4350" t="str">
            <v>P1</v>
          </cell>
        </row>
        <row r="4351">
          <cell r="A4351">
            <v>620228</v>
          </cell>
          <cell r="B4351" t="str">
            <v>CAP GLADE SILVER 65MM (225G)</v>
          </cell>
          <cell r="C4351" t="str">
            <v>P1</v>
          </cell>
          <cell r="D4351">
            <v>60200</v>
          </cell>
        </row>
        <row r="4352">
          <cell r="A4352">
            <v>620228</v>
          </cell>
          <cell r="B4352" t="str">
            <v>CAP SILVER 65MM PSJ-2691 GLADE</v>
          </cell>
          <cell r="C4352" t="str">
            <v>P1</v>
          </cell>
        </row>
        <row r="4353">
          <cell r="A4353">
            <v>620229</v>
          </cell>
          <cell r="B4353" t="str">
            <v>CAP SILVER 52MM SLR</v>
          </cell>
          <cell r="C4353" t="str">
            <v>P1</v>
          </cell>
        </row>
        <row r="4354">
          <cell r="A4354">
            <v>620231</v>
          </cell>
          <cell r="B4354" t="str">
            <v>VALVE PVA-3414-171 GLADE BUTTN</v>
          </cell>
          <cell r="C4354" t="str">
            <v>P3</v>
          </cell>
        </row>
        <row r="4355">
          <cell r="A4355">
            <v>620913</v>
          </cell>
          <cell r="B4355" t="str">
            <v>VALVE USJ 6643/232 BOLT AIRBOR</v>
          </cell>
          <cell r="C4355" t="str">
            <v>P9</v>
          </cell>
          <cell r="D4355">
            <v>60200</v>
          </cell>
        </row>
        <row r="4356">
          <cell r="A4356">
            <v>620914</v>
          </cell>
          <cell r="B4356" t="str">
            <v>VALVE USJ 6643-212 PRO/WET 60M</v>
          </cell>
          <cell r="C4356" t="str">
            <v>P9</v>
          </cell>
          <cell r="D4356">
            <v>60200</v>
          </cell>
        </row>
        <row r="4357">
          <cell r="A4357">
            <v>620925</v>
          </cell>
          <cell r="B4357" t="str">
            <v>VALVE USJ 6781/212 PRO/DRY 60M</v>
          </cell>
          <cell r="C4357" t="str">
            <v>P9</v>
          </cell>
          <cell r="D4357">
            <v>60200</v>
          </cell>
        </row>
        <row r="4358">
          <cell r="A4358">
            <v>620926</v>
          </cell>
          <cell r="B4358" t="str">
            <v>VALVE USJ 6781-232 BOLT DRY LI</v>
          </cell>
          <cell r="C4358" t="str">
            <v>P9</v>
          </cell>
          <cell r="D4358">
            <v>60200</v>
          </cell>
        </row>
        <row r="4359">
          <cell r="A4359">
            <v>620927</v>
          </cell>
          <cell r="B4359" t="str">
            <v>VALVE USJ 6805-187 PRO/FKD 65M</v>
          </cell>
          <cell r="C4359" t="str">
            <v>P9</v>
          </cell>
          <cell r="D4359">
            <v>60200</v>
          </cell>
        </row>
        <row r="4360">
          <cell r="A4360">
            <v>620928</v>
          </cell>
          <cell r="B4360" t="str">
            <v>VALVE USJ 6805-212 F.K.D.60MM</v>
          </cell>
          <cell r="C4360" t="str">
            <v>P9</v>
          </cell>
          <cell r="D4360">
            <v>60200</v>
          </cell>
        </row>
        <row r="4361">
          <cell r="A4361">
            <v>621736</v>
          </cell>
          <cell r="B4361" t="str">
            <v>VALVE ASJ 7731-118 BOLT P/REP</v>
          </cell>
          <cell r="C4361" t="str">
            <v>P9</v>
          </cell>
          <cell r="D4361">
            <v>60200</v>
          </cell>
        </row>
        <row r="4362">
          <cell r="A4362">
            <v>621854</v>
          </cell>
          <cell r="B4362" t="str">
            <v>VALVE USJ 6988/179 SURF/SPRAY</v>
          </cell>
          <cell r="C4362" t="str">
            <v>P9</v>
          </cell>
          <cell r="D4362">
            <v>60200</v>
          </cell>
        </row>
        <row r="4363">
          <cell r="A4363">
            <v>621857</v>
          </cell>
          <cell r="B4363" t="str">
            <v>VALVE USJ 6823-187 FLEA KILLER</v>
          </cell>
          <cell r="C4363" t="str">
            <v>P9</v>
          </cell>
          <cell r="D4363">
            <v>60200</v>
          </cell>
        </row>
        <row r="4364">
          <cell r="A4364">
            <v>621861</v>
          </cell>
          <cell r="B4364" t="str">
            <v>VALVE ASJ 6978-232 BOLT RESID</v>
          </cell>
          <cell r="C4364" t="str">
            <v>P9</v>
          </cell>
          <cell r="D4364">
            <v>60200</v>
          </cell>
        </row>
        <row r="4365">
          <cell r="A4365">
            <v>621937</v>
          </cell>
          <cell r="B4365" t="str">
            <v>VALVE SPA 10033-232 GOOD SENSE</v>
          </cell>
          <cell r="C4365" t="str">
            <v>P9</v>
          </cell>
          <cell r="D4365">
            <v>71470</v>
          </cell>
        </row>
        <row r="4366">
          <cell r="A4366">
            <v>622163</v>
          </cell>
          <cell r="B4366" t="str">
            <v>ACTUATOR 012999-00-0 FREEDOM</v>
          </cell>
          <cell r="C4366" t="str">
            <v>P9</v>
          </cell>
          <cell r="D4366">
            <v>60200</v>
          </cell>
        </row>
        <row r="4367">
          <cell r="A4367">
            <v>622165</v>
          </cell>
          <cell r="B4367" t="str">
            <v>ACTUATOR BAYER VULCAN</v>
          </cell>
          <cell r="C4367" t="str">
            <v>P9</v>
          </cell>
          <cell r="D4367">
            <v>60200</v>
          </cell>
        </row>
        <row r="4368">
          <cell r="A4368">
            <v>622166</v>
          </cell>
          <cell r="B4368" t="str">
            <v>VALVE USJ 9595-168  FREEDOM</v>
          </cell>
          <cell r="C4368" t="str">
            <v>P9</v>
          </cell>
          <cell r="D4368">
            <v>60200</v>
          </cell>
        </row>
        <row r="4369">
          <cell r="A4369">
            <v>622167</v>
          </cell>
          <cell r="B4369" t="str">
            <v>VALVE ASJ 8458-230  MULTI 500G</v>
          </cell>
          <cell r="C4369" t="str">
            <v>P3</v>
          </cell>
          <cell r="D4369">
            <v>60200</v>
          </cell>
        </row>
        <row r="4370">
          <cell r="A4370">
            <v>622167</v>
          </cell>
          <cell r="B4370" t="str">
            <v>VALVE ASJ 8458-230  MULTI 500G</v>
          </cell>
          <cell r="C4370" t="str">
            <v>P3</v>
          </cell>
        </row>
        <row r="4371">
          <cell r="A4371">
            <v>622168</v>
          </cell>
          <cell r="B4371" t="str">
            <v>VALVE USJ-8734-171 PLEDGE 200G</v>
          </cell>
          <cell r="C4371" t="str">
            <v>P3</v>
          </cell>
          <cell r="D4371">
            <v>60200</v>
          </cell>
        </row>
        <row r="4372">
          <cell r="A4372">
            <v>622169</v>
          </cell>
          <cell r="B4372" t="str">
            <v>VALVE USJ-8734-213 PLEDGE 300G</v>
          </cell>
          <cell r="C4372" t="str">
            <v>P3</v>
          </cell>
          <cell r="D4372">
            <v>60200</v>
          </cell>
        </row>
        <row r="4373">
          <cell r="A4373">
            <v>622169</v>
          </cell>
          <cell r="B4373" t="str">
            <v>VALVE USJ-8734-213 PLEDGE 300G</v>
          </cell>
          <cell r="C4373" t="str">
            <v>P9</v>
          </cell>
        </row>
        <row r="4374">
          <cell r="A4374">
            <v>622170</v>
          </cell>
          <cell r="B4374" t="str">
            <v>VALVE FREEDOM USJ 8826-168 LBS</v>
          </cell>
          <cell r="C4374" t="str">
            <v>P3</v>
          </cell>
          <cell r="D4374">
            <v>60200</v>
          </cell>
        </row>
        <row r="4375">
          <cell r="A4375">
            <v>622170</v>
          </cell>
          <cell r="B4375" t="str">
            <v>VALVE FREEDOM USJ 8826-168 LBS</v>
          </cell>
          <cell r="C4375" t="str">
            <v>P3</v>
          </cell>
        </row>
        <row r="4376">
          <cell r="A4376">
            <v>622171</v>
          </cell>
          <cell r="B4376" t="str">
            <v>VALVE USJ-8522-171 PLEDGE 200G</v>
          </cell>
          <cell r="C4376" t="str">
            <v>P3</v>
          </cell>
          <cell r="D4376">
            <v>60200</v>
          </cell>
        </row>
        <row r="4377">
          <cell r="A4377">
            <v>622172</v>
          </cell>
          <cell r="B4377" t="str">
            <v>VALVE SPA 10025-187 CHARGE</v>
          </cell>
          <cell r="C4377" t="str">
            <v>P9</v>
          </cell>
          <cell r="D4377">
            <v>71470</v>
          </cell>
        </row>
        <row r="4378">
          <cell r="A4378">
            <v>622173</v>
          </cell>
          <cell r="B4378" t="str">
            <v>VALVE USJ-8522-213 PLEDGE 300G</v>
          </cell>
          <cell r="C4378" t="str">
            <v>P3</v>
          </cell>
          <cell r="D4378">
            <v>60200</v>
          </cell>
        </row>
        <row r="4379">
          <cell r="A4379">
            <v>622203</v>
          </cell>
          <cell r="B4379" t="str">
            <v>VALVE SPA 7000-168</v>
          </cell>
          <cell r="C4379" t="str">
            <v>P9</v>
          </cell>
          <cell r="D4379">
            <v>71470</v>
          </cell>
        </row>
        <row r="4380">
          <cell r="A4380">
            <v>627040</v>
          </cell>
          <cell r="B4380" t="str">
            <v>LABEL JPRO ANTI-CHLOR BK   20L</v>
          </cell>
          <cell r="C4380" t="str">
            <v>PC</v>
          </cell>
          <cell r="D4380">
            <v>0</v>
          </cell>
        </row>
        <row r="4381">
          <cell r="A4381">
            <v>627041</v>
          </cell>
          <cell r="B4381" t="str">
            <v>LABEL JPRO BUILDER BK      20L</v>
          </cell>
          <cell r="C4381" t="str">
            <v>PC</v>
          </cell>
          <cell r="D4381">
            <v>0</v>
          </cell>
        </row>
        <row r="4382">
          <cell r="A4382">
            <v>627042</v>
          </cell>
          <cell r="B4382" t="str">
            <v>LABEL JPRO CHLORINE BK     20L</v>
          </cell>
          <cell r="C4382" t="str">
            <v>PC</v>
          </cell>
          <cell r="D4382">
            <v>0</v>
          </cell>
        </row>
        <row r="4383">
          <cell r="A4383">
            <v>627043</v>
          </cell>
          <cell r="B4383" t="str">
            <v>LABEL JPRO DETERGENT BK    20L</v>
          </cell>
          <cell r="C4383" t="str">
            <v>PC</v>
          </cell>
          <cell r="D4383">
            <v>0</v>
          </cell>
        </row>
        <row r="4384">
          <cell r="A4384">
            <v>627044</v>
          </cell>
          <cell r="B4384" t="str">
            <v>LABEL JPRO OXY BLEACH BK   20L</v>
          </cell>
          <cell r="C4384" t="str">
            <v>PC</v>
          </cell>
          <cell r="D4384">
            <v>0</v>
          </cell>
        </row>
        <row r="4385">
          <cell r="A4385">
            <v>627045</v>
          </cell>
          <cell r="B4385" t="str">
            <v>LABEL JPRO SOFTENER BK     20L</v>
          </cell>
          <cell r="C4385" t="str">
            <v>PC</v>
          </cell>
          <cell r="D4385">
            <v>0</v>
          </cell>
        </row>
        <row r="4386">
          <cell r="A4386">
            <v>627046</v>
          </cell>
          <cell r="B4386" t="str">
            <v>LABEL JPRO SOUR BK         20L</v>
          </cell>
          <cell r="C4386" t="str">
            <v>PC</v>
          </cell>
          <cell r="D4386">
            <v>0</v>
          </cell>
        </row>
        <row r="4387">
          <cell r="A4387">
            <v>627047</v>
          </cell>
          <cell r="B4387" t="str">
            <v>LABEL JPRO SPOT &amp; STAIN BK 20L</v>
          </cell>
          <cell r="C4387" t="str">
            <v>PC</v>
          </cell>
          <cell r="D4387">
            <v>0</v>
          </cell>
        </row>
        <row r="4388">
          <cell r="A4388">
            <v>627048</v>
          </cell>
          <cell r="B4388" t="str">
            <v>LABEL JPRO WATER COND BK   20L</v>
          </cell>
          <cell r="C4388" t="str">
            <v>PC</v>
          </cell>
          <cell r="D4388">
            <v>0</v>
          </cell>
        </row>
        <row r="4389">
          <cell r="A4389">
            <v>627049</v>
          </cell>
          <cell r="B4389" t="str">
            <v>LABEL JPRO ANTI-CHLOR      20L</v>
          </cell>
          <cell r="C4389" t="str">
            <v>PC</v>
          </cell>
          <cell r="D4389">
            <v>0</v>
          </cell>
        </row>
        <row r="4390">
          <cell r="A4390">
            <v>627050</v>
          </cell>
          <cell r="B4390" t="str">
            <v>LABEL JPRO BUILDER FR      20L</v>
          </cell>
          <cell r="C4390" t="str">
            <v>PC</v>
          </cell>
          <cell r="D4390">
            <v>0</v>
          </cell>
        </row>
        <row r="4391">
          <cell r="A4391">
            <v>627051</v>
          </cell>
          <cell r="B4391" t="str">
            <v>LABEL JPRO CHLORINE FR     20L</v>
          </cell>
          <cell r="C4391" t="str">
            <v>PC</v>
          </cell>
          <cell r="D4391">
            <v>0</v>
          </cell>
        </row>
        <row r="4392">
          <cell r="A4392">
            <v>627052</v>
          </cell>
          <cell r="B4392" t="str">
            <v>LABEL JPRO DETERGENT FR    20L</v>
          </cell>
          <cell r="C4392" t="str">
            <v>PC</v>
          </cell>
          <cell r="D4392">
            <v>0</v>
          </cell>
        </row>
        <row r="4393">
          <cell r="A4393">
            <v>627053</v>
          </cell>
          <cell r="B4393" t="str">
            <v>LABEL JPRO OXY BLEACH FR   20L</v>
          </cell>
          <cell r="C4393" t="str">
            <v>PC</v>
          </cell>
          <cell r="D4393">
            <v>0</v>
          </cell>
        </row>
        <row r="4394">
          <cell r="A4394">
            <v>627054</v>
          </cell>
          <cell r="B4394" t="str">
            <v>LABEL JPRO SOFTENER FR     20L</v>
          </cell>
          <cell r="C4394" t="str">
            <v>PC</v>
          </cell>
          <cell r="D4394">
            <v>0</v>
          </cell>
        </row>
        <row r="4395">
          <cell r="A4395">
            <v>627055</v>
          </cell>
          <cell r="B4395" t="str">
            <v>LABEL JPRO SOUR FR         20L</v>
          </cell>
          <cell r="C4395" t="str">
            <v>PC</v>
          </cell>
          <cell r="D4395">
            <v>0</v>
          </cell>
        </row>
        <row r="4396">
          <cell r="A4396">
            <v>627056</v>
          </cell>
          <cell r="B4396" t="str">
            <v>LABEL JPRO SPOT &amp; STAIN FR 20L</v>
          </cell>
          <cell r="C4396" t="str">
            <v>PC</v>
          </cell>
          <cell r="D4396">
            <v>0</v>
          </cell>
        </row>
        <row r="4397">
          <cell r="A4397">
            <v>627057</v>
          </cell>
          <cell r="B4397" t="str">
            <v>LABEL JPRO WATER COND FR   20L</v>
          </cell>
          <cell r="C4397" t="str">
            <v>PC</v>
          </cell>
          <cell r="D4397">
            <v>0</v>
          </cell>
        </row>
        <row r="4398">
          <cell r="A4398">
            <v>630570</v>
          </cell>
          <cell r="B4398" t="str">
            <v>CAP BOLT P/REP WHITE   52SLR</v>
          </cell>
          <cell r="C4398" t="str">
            <v>P9</v>
          </cell>
          <cell r="D4398">
            <v>64020</v>
          </cell>
        </row>
        <row r="4399">
          <cell r="A4399">
            <v>630571</v>
          </cell>
          <cell r="B4399" t="str">
            <v>CAP FINE FURNITRE POLISH 52SLR</v>
          </cell>
          <cell r="C4399" t="str">
            <v>P1</v>
          </cell>
          <cell r="D4399">
            <v>64020</v>
          </cell>
        </row>
        <row r="4400">
          <cell r="A4400">
            <v>630571</v>
          </cell>
          <cell r="B4400" t="str">
            <v>CAP FINE FURNITRE POLISH 52SLR</v>
          </cell>
          <cell r="C4400" t="str">
            <v>P1</v>
          </cell>
        </row>
        <row r="4401">
          <cell r="A4401">
            <v>630595</v>
          </cell>
          <cell r="B4401" t="str">
            <v>CAP O/A 52N IVORY 125GM</v>
          </cell>
          <cell r="C4401" t="str">
            <v>P9</v>
          </cell>
          <cell r="D4401">
            <v>64020</v>
          </cell>
        </row>
        <row r="4402">
          <cell r="A4402">
            <v>631002</v>
          </cell>
          <cell r="B4402" t="str">
            <v>CAP CHARGE AERO RED    65SLR</v>
          </cell>
          <cell r="C4402" t="str">
            <v>P9</v>
          </cell>
          <cell r="D4402">
            <v>64020</v>
          </cell>
        </row>
        <row r="4403">
          <cell r="A4403">
            <v>631006</v>
          </cell>
          <cell r="B4403" t="str">
            <v>CAP FREEDOM WHITE 65LSL 500GM</v>
          </cell>
          <cell r="C4403" t="str">
            <v>P9</v>
          </cell>
          <cell r="D4403">
            <v>64020</v>
          </cell>
        </row>
        <row r="4404">
          <cell r="A4404">
            <v>631007</v>
          </cell>
          <cell r="B4404" t="str">
            <v>CAP WHITE 65SLR</v>
          </cell>
          <cell r="C4404" t="str">
            <v>P1</v>
          </cell>
          <cell r="D4404">
            <v>64020</v>
          </cell>
        </row>
        <row r="4405">
          <cell r="A4405">
            <v>631008</v>
          </cell>
          <cell r="B4405" t="str">
            <v>CAP FREEDOM WHITE      65SLR</v>
          </cell>
          <cell r="C4405" t="str">
            <v>P1</v>
          </cell>
          <cell r="D4405">
            <v>64020</v>
          </cell>
        </row>
        <row r="4406">
          <cell r="A4406">
            <v>631009</v>
          </cell>
          <cell r="B4406" t="str">
            <v>CAP FREEDOM WHITE + RED PRINT</v>
          </cell>
          <cell r="C4406" t="str">
            <v>P9</v>
          </cell>
          <cell r="D4406">
            <v>64020</v>
          </cell>
        </row>
        <row r="4407">
          <cell r="A4407">
            <v>631010</v>
          </cell>
          <cell r="B4407" t="str">
            <v>CAP EXPORT FREEDOM WHITE 60MM</v>
          </cell>
          <cell r="C4407" t="str">
            <v>P9</v>
          </cell>
          <cell r="D4407">
            <v>1204</v>
          </cell>
        </row>
        <row r="4408">
          <cell r="A4408">
            <v>631011</v>
          </cell>
          <cell r="B4408" t="str">
            <v>CAP FREEDOM WHITE + RED PRINT</v>
          </cell>
          <cell r="C4408" t="str">
            <v>P1</v>
          </cell>
          <cell r="D4408">
            <v>64020</v>
          </cell>
        </row>
        <row r="4409">
          <cell r="A4409">
            <v>631012</v>
          </cell>
          <cell r="B4409" t="str">
            <v>CAP RED SLR 65mm</v>
          </cell>
          <cell r="C4409" t="str">
            <v>P1</v>
          </cell>
          <cell r="D4409">
            <v>64020</v>
          </cell>
        </row>
        <row r="4410">
          <cell r="A4410">
            <v>631012</v>
          </cell>
          <cell r="B4410" t="str">
            <v>CAP RED SLR 65mm</v>
          </cell>
          <cell r="C4410" t="str">
            <v>P1</v>
          </cell>
        </row>
        <row r="4411">
          <cell r="A4411">
            <v>631013</v>
          </cell>
          <cell r="B4411" t="str">
            <v>CAP OFF SLR 52mm Orange</v>
          </cell>
          <cell r="C4411" t="str">
            <v>P1</v>
          </cell>
          <cell r="D4411">
            <v>64020</v>
          </cell>
        </row>
        <row r="4412">
          <cell r="A4412">
            <v>631015</v>
          </cell>
          <cell r="B4412" t="str">
            <v>CAP GREEN SLR 65mm</v>
          </cell>
          <cell r="C4412" t="str">
            <v>P1</v>
          </cell>
          <cell r="D4412">
            <v>64020</v>
          </cell>
        </row>
        <row r="4413">
          <cell r="A4413">
            <v>631016</v>
          </cell>
          <cell r="B4413" t="str">
            <v xml:space="preserve"> Cap</v>
          </cell>
          <cell r="C4413" t="str">
            <v>P1</v>
          </cell>
        </row>
        <row r="4414">
          <cell r="A4414">
            <v>631020</v>
          </cell>
          <cell r="B4414" t="str">
            <v>CAP FREEDOM ACTU + RED PRINT</v>
          </cell>
          <cell r="C4414" t="str">
            <v>P9</v>
          </cell>
          <cell r="D4414">
            <v>64020</v>
          </cell>
        </row>
        <row r="4415">
          <cell r="A4415">
            <v>631021</v>
          </cell>
          <cell r="B4415" t="str">
            <v>CAP ACTUATOR FREEDOM     65mm</v>
          </cell>
          <cell r="C4415" t="str">
            <v>P1</v>
          </cell>
          <cell r="D4415">
            <v>64020</v>
          </cell>
        </row>
        <row r="4416">
          <cell r="A4416">
            <v>631021</v>
          </cell>
          <cell r="B4416" t="str">
            <v>CAP ACTUATOR FREEDOM     65mm</v>
          </cell>
          <cell r="C4416" t="str">
            <v>P1</v>
          </cell>
        </row>
        <row r="4417">
          <cell r="A4417">
            <v>631248</v>
          </cell>
          <cell r="B4417" t="str">
            <v>CAP GREEN 65LSL 300GM</v>
          </cell>
          <cell r="C4417" t="str">
            <v>P9</v>
          </cell>
          <cell r="D4417">
            <v>1204</v>
          </cell>
        </row>
        <row r="4418">
          <cell r="A4418">
            <v>631950</v>
          </cell>
          <cell r="B4418" t="str">
            <v>CAP PROT DARTH VADER BLACK</v>
          </cell>
          <cell r="C4418" t="str">
            <v>P9</v>
          </cell>
          <cell r="D4418">
            <v>60200</v>
          </cell>
        </row>
        <row r="4419">
          <cell r="A4419">
            <v>632042</v>
          </cell>
          <cell r="B4419" t="str">
            <v>CAP CHARGE 65SLR RED 400GM</v>
          </cell>
          <cell r="C4419" t="str">
            <v>P9</v>
          </cell>
          <cell r="D4419">
            <v>1204</v>
          </cell>
        </row>
        <row r="4420">
          <cell r="A4420">
            <v>635001</v>
          </cell>
          <cell r="B4420" t="str">
            <v>BOT HDPE SAMPLE WHITE 150 ML</v>
          </cell>
          <cell r="C4420" t="str">
            <v>P5</v>
          </cell>
          <cell r="D4420">
            <v>1404</v>
          </cell>
        </row>
        <row r="4421">
          <cell r="A4421">
            <v>636001</v>
          </cell>
          <cell r="B4421" t="str">
            <v>PUMP SAMPLE PACK 150ML</v>
          </cell>
          <cell r="C4421" t="str">
            <v>PF</v>
          </cell>
          <cell r="D4421">
            <v>0</v>
          </cell>
        </row>
        <row r="4422">
          <cell r="A4422">
            <v>640083</v>
          </cell>
          <cell r="B4422" t="str">
            <v>DIVIDER OVEN &amp; GRILL 5LT</v>
          </cell>
          <cell r="C4422" t="str">
            <v>P9</v>
          </cell>
          <cell r="D4422">
            <v>81900</v>
          </cell>
        </row>
        <row r="4423">
          <cell r="A4423">
            <v>640087</v>
          </cell>
          <cell r="B4423" t="str">
            <v>CTN 4X5 LT PLAIN</v>
          </cell>
          <cell r="C4423" t="str">
            <v>P9</v>
          </cell>
          <cell r="D4423">
            <v>81900</v>
          </cell>
        </row>
        <row r="4424">
          <cell r="A4424">
            <v>640088</v>
          </cell>
          <cell r="B4424" t="str">
            <v>CTN 4X5LT D.G.A PLAIN</v>
          </cell>
          <cell r="C4424" t="str">
            <v>P2</v>
          </cell>
          <cell r="D4424">
            <v>81900</v>
          </cell>
        </row>
        <row r="4425">
          <cell r="A4425">
            <v>640089</v>
          </cell>
          <cell r="B4425" t="str">
            <v>CTN ACCUMIX LASER 1LT</v>
          </cell>
          <cell r="C4425" t="str">
            <v>P9</v>
          </cell>
          <cell r="D4425">
            <v>81900</v>
          </cell>
        </row>
        <row r="4426">
          <cell r="A4426">
            <v>640090</v>
          </cell>
          <cell r="B4426" t="str">
            <v>CTN 4 X 5LT PLAIN</v>
          </cell>
          <cell r="C4426" t="str">
            <v>P9</v>
          </cell>
          <cell r="D4426">
            <v>81900</v>
          </cell>
        </row>
        <row r="4427">
          <cell r="A4427">
            <v>640091</v>
          </cell>
          <cell r="B4427" t="str">
            <v>CTN ACCUMIX SHIELD   1LT</v>
          </cell>
          <cell r="C4427" t="str">
            <v>P9</v>
          </cell>
          <cell r="D4427">
            <v>81900</v>
          </cell>
        </row>
        <row r="4428">
          <cell r="A4428">
            <v>640092</v>
          </cell>
          <cell r="B4428" t="str">
            <v>CTN JRP 4 X 5 LT PLAIN</v>
          </cell>
          <cell r="C4428" t="str">
            <v>P9</v>
          </cell>
          <cell r="D4428">
            <v>81900</v>
          </cell>
        </row>
        <row r="4429">
          <cell r="A4429">
            <v>640093</v>
          </cell>
          <cell r="B4429" t="str">
            <v>CTN JRP 4 X 5 LT D/GOODS</v>
          </cell>
          <cell r="C4429" t="str">
            <v>P9</v>
          </cell>
          <cell r="D4429">
            <v>81900</v>
          </cell>
        </row>
        <row r="4430">
          <cell r="A4430">
            <v>640094</v>
          </cell>
          <cell r="B4430" t="str">
            <v>CTN BULK PACK</v>
          </cell>
          <cell r="C4430" t="str">
            <v>P2</v>
          </cell>
          <cell r="D4430">
            <v>81900</v>
          </cell>
        </row>
        <row r="4431">
          <cell r="A4431">
            <v>640094</v>
          </cell>
          <cell r="B4431" t="str">
            <v>CTN BULK PACK</v>
          </cell>
          <cell r="C4431" t="str">
            <v>P2</v>
          </cell>
        </row>
        <row r="4432">
          <cell r="A4432">
            <v>640095</v>
          </cell>
          <cell r="B4432" t="str">
            <v>CTN F/DUCK BLUE PLUS BULK</v>
          </cell>
          <cell r="C4432" t="str">
            <v>P9</v>
          </cell>
          <cell r="D4432">
            <v>81900</v>
          </cell>
        </row>
        <row r="4433">
          <cell r="A4433">
            <v>640096</v>
          </cell>
          <cell r="B4433" t="str">
            <v>CTN GENERIC ACCUMIX  1LT</v>
          </cell>
          <cell r="C4433" t="str">
            <v>P2</v>
          </cell>
          <cell r="D4433">
            <v>240</v>
          </cell>
        </row>
        <row r="4434">
          <cell r="A4434">
            <v>640100</v>
          </cell>
          <cell r="B4434" t="str">
            <v>CTN DUCK BLUEY      SINGLE</v>
          </cell>
          <cell r="C4434" t="str">
            <v>P2</v>
          </cell>
          <cell r="D4434">
            <v>81900</v>
          </cell>
        </row>
        <row r="4435">
          <cell r="A4435">
            <v>640101</v>
          </cell>
          <cell r="B4435" t="str">
            <v>CTN SCENT DUCK P/POURRI</v>
          </cell>
          <cell r="C4435" t="str">
            <v>P2</v>
          </cell>
          <cell r="D4435">
            <v>0</v>
          </cell>
        </row>
        <row r="4436">
          <cell r="A4436">
            <v>640102</v>
          </cell>
          <cell r="B4436" t="str">
            <v>CTN DUCK BLUEY      TWIN</v>
          </cell>
          <cell r="C4436" t="str">
            <v>P9</v>
          </cell>
          <cell r="D4436">
            <v>81900</v>
          </cell>
        </row>
        <row r="4437">
          <cell r="A4437">
            <v>640103</v>
          </cell>
          <cell r="B4437" t="str">
            <v>CTN SCENT DUCK P/POURRI</v>
          </cell>
          <cell r="C4437" t="str">
            <v>P2</v>
          </cell>
          <cell r="D4437">
            <v>0</v>
          </cell>
        </row>
        <row r="4438">
          <cell r="A4438">
            <v>640104</v>
          </cell>
          <cell r="B4438" t="str">
            <v>CTN SCENT DUCK S/FRESH</v>
          </cell>
          <cell r="C4438" t="str">
            <v>P2</v>
          </cell>
          <cell r="D4438">
            <v>0</v>
          </cell>
        </row>
        <row r="4439">
          <cell r="A4439">
            <v>640105</v>
          </cell>
          <cell r="B4439" t="str">
            <v>CTN DUCK BLUEY SINGLE</v>
          </cell>
          <cell r="C4439" t="str">
            <v>P9</v>
          </cell>
          <cell r="D4439">
            <v>0</v>
          </cell>
        </row>
        <row r="4440">
          <cell r="A4440">
            <v>640106</v>
          </cell>
          <cell r="B4440" t="str">
            <v>CTN DUCK BLUEY TWIN</v>
          </cell>
          <cell r="C4440" t="str">
            <v>P2</v>
          </cell>
          <cell r="D4440">
            <v>81900</v>
          </cell>
        </row>
        <row r="4441">
          <cell r="A4441">
            <v>640106</v>
          </cell>
          <cell r="B4441" t="str">
            <v>CTN DUCK BLUEY TWIN</v>
          </cell>
          <cell r="C4441" t="str">
            <v>P2</v>
          </cell>
        </row>
        <row r="4442">
          <cell r="A4442">
            <v>640237</v>
          </cell>
          <cell r="B4442" t="str">
            <v>CTN SHINE UP 500GM</v>
          </cell>
          <cell r="C4442" t="str">
            <v>P9</v>
          </cell>
          <cell r="D4442">
            <v>81900</v>
          </cell>
        </row>
        <row r="4443">
          <cell r="A4443">
            <v>640238</v>
          </cell>
          <cell r="B4443" t="str">
            <v>CTN PLEDGE SHINE UP 500GM 74</v>
          </cell>
          <cell r="C4443" t="str">
            <v>P9</v>
          </cell>
          <cell r="D4443">
            <v>81900</v>
          </cell>
        </row>
        <row r="4444">
          <cell r="A4444">
            <v>640239</v>
          </cell>
          <cell r="B4444" t="str">
            <v>CTN PLEDGE LEMON AERO    200GM</v>
          </cell>
          <cell r="C4444" t="str">
            <v>P9</v>
          </cell>
          <cell r="D4444">
            <v>81900</v>
          </cell>
        </row>
        <row r="4445">
          <cell r="A4445">
            <v>640240</v>
          </cell>
          <cell r="B4445" t="str">
            <v>CTN PLEDGE POT/PORI AERO 200GM</v>
          </cell>
          <cell r="C4445" t="str">
            <v>P9</v>
          </cell>
          <cell r="D4445">
            <v>81900</v>
          </cell>
        </row>
        <row r="4446">
          <cell r="A4446">
            <v>640241</v>
          </cell>
          <cell r="B4446" t="str">
            <v>CTN PLEDGE CTRY-FSH AERO 200GM</v>
          </cell>
          <cell r="C4446" t="str">
            <v>P9</v>
          </cell>
          <cell r="D4446">
            <v>81900</v>
          </cell>
        </row>
        <row r="4447">
          <cell r="A4447">
            <v>640242</v>
          </cell>
          <cell r="B4447" t="str">
            <v>CTN PLEDGE CTRY-WOOD AERO 200G</v>
          </cell>
          <cell r="C4447" t="str">
            <v>P2</v>
          </cell>
          <cell r="D4447">
            <v>81900</v>
          </cell>
        </row>
        <row r="4448">
          <cell r="A4448">
            <v>640243</v>
          </cell>
          <cell r="B4448" t="str">
            <v>CTN PLEDGE POT/PORI AERO 300GM</v>
          </cell>
          <cell r="C4448" t="str">
            <v>P9</v>
          </cell>
          <cell r="D4448">
            <v>81900</v>
          </cell>
        </row>
        <row r="4449">
          <cell r="A4449">
            <v>640244</v>
          </cell>
          <cell r="B4449" t="str">
            <v>CTN PLEDGE CTRY-WOOD AERO 300G</v>
          </cell>
          <cell r="C4449" t="str">
            <v>P9</v>
          </cell>
          <cell r="D4449">
            <v>81900</v>
          </cell>
        </row>
        <row r="4450">
          <cell r="A4450">
            <v>640245</v>
          </cell>
          <cell r="B4450" t="str">
            <v>CTN PROMO PLEDGE LEMON    200g</v>
          </cell>
          <cell r="C4450" t="str">
            <v>P2</v>
          </cell>
          <cell r="D4450">
            <v>0</v>
          </cell>
        </row>
        <row r="4451">
          <cell r="A4451">
            <v>640246</v>
          </cell>
          <cell r="B4451" t="str">
            <v>CTN PROMO PLEDGE C/FRESH  200g</v>
          </cell>
          <cell r="C4451" t="str">
            <v>P2</v>
          </cell>
          <cell r="D4451">
            <v>0</v>
          </cell>
        </row>
        <row r="4452">
          <cell r="A4452">
            <v>640247</v>
          </cell>
          <cell r="B4452" t="str">
            <v>CTN PROMO PLEDGE P/POURRI 200g</v>
          </cell>
          <cell r="C4452" t="str">
            <v>P2</v>
          </cell>
          <cell r="D4452">
            <v>0</v>
          </cell>
        </row>
        <row r="4453">
          <cell r="A4453">
            <v>640248</v>
          </cell>
          <cell r="B4453" t="str">
            <v>CTN PROMO PLEDGE C/WOOD   300g</v>
          </cell>
          <cell r="C4453" t="str">
            <v>P2</v>
          </cell>
          <cell r="D4453">
            <v>0</v>
          </cell>
        </row>
        <row r="4454">
          <cell r="A4454">
            <v>640249</v>
          </cell>
          <cell r="B4454" t="str">
            <v>CTN PROMO PLEDGE P/POURRI 300g</v>
          </cell>
          <cell r="C4454" t="str">
            <v>P2</v>
          </cell>
          <cell r="D4454">
            <v>0</v>
          </cell>
        </row>
        <row r="4455">
          <cell r="A4455">
            <v>640250</v>
          </cell>
          <cell r="B4455" t="str">
            <v>CTN PROMO PLEDGE P/P XTRA 33%</v>
          </cell>
          <cell r="C4455" t="str">
            <v>P2</v>
          </cell>
          <cell r="D4455">
            <v>0</v>
          </cell>
        </row>
        <row r="4456">
          <cell r="A4456">
            <v>640251</v>
          </cell>
          <cell r="B4456" t="str">
            <v>CTN PROMO PLEDGE TRIGGER 375ML</v>
          </cell>
          <cell r="C4456" t="str">
            <v>P2</v>
          </cell>
          <cell r="D4456">
            <v>0</v>
          </cell>
        </row>
        <row r="4457">
          <cell r="A4457">
            <v>640252</v>
          </cell>
          <cell r="B4457" t="str">
            <v>CTN PLEDGE CTRY-WOOD AERO 300G</v>
          </cell>
          <cell r="C4457" t="str">
            <v>P2</v>
          </cell>
          <cell r="D4457">
            <v>0</v>
          </cell>
        </row>
        <row r="4458">
          <cell r="A4458">
            <v>640253</v>
          </cell>
          <cell r="B4458" t="str">
            <v>CTN PLEDGE CTRY-FRSH AERO 200G</v>
          </cell>
          <cell r="C4458" t="str">
            <v>P2</v>
          </cell>
          <cell r="D4458">
            <v>0</v>
          </cell>
        </row>
        <row r="4459">
          <cell r="A4459">
            <v>640254</v>
          </cell>
          <cell r="B4459" t="str">
            <v>CTN PLEDGE LEMON AERO 200G</v>
          </cell>
          <cell r="C4459" t="str">
            <v>P2</v>
          </cell>
          <cell r="D4459">
            <v>0</v>
          </cell>
        </row>
        <row r="4460">
          <cell r="A4460">
            <v>640255</v>
          </cell>
          <cell r="B4460" t="str">
            <v>CTN GLADE THAI/S&amp;V ROSE BONUS</v>
          </cell>
          <cell r="C4460" t="str">
            <v>P2</v>
          </cell>
          <cell r="D4460">
            <v>0</v>
          </cell>
        </row>
        <row r="4461">
          <cell r="A4461">
            <v>640256</v>
          </cell>
          <cell r="B4461" t="str">
            <v>CTN GLADE ORIENT/S&amp;V F/F BONUS</v>
          </cell>
          <cell r="C4461" t="str">
            <v>P2</v>
          </cell>
          <cell r="D4461">
            <v>0</v>
          </cell>
        </row>
        <row r="4462">
          <cell r="A4462">
            <v>640256</v>
          </cell>
          <cell r="B4462" t="str">
            <v>CTN GLADE ORIENT/S&amp;V F/F BONUS</v>
          </cell>
          <cell r="C4462" t="str">
            <v>P9</v>
          </cell>
        </row>
        <row r="4463">
          <cell r="A4463">
            <v>640257</v>
          </cell>
          <cell r="B4463" t="str">
            <v>CTN GLADE C/TRY GDN CDLE BONUS</v>
          </cell>
          <cell r="C4463" t="str">
            <v>P2</v>
          </cell>
          <cell r="D4463">
            <v>0</v>
          </cell>
        </row>
        <row r="4464">
          <cell r="A4464">
            <v>640258</v>
          </cell>
          <cell r="B4464" t="str">
            <v>CTN PLEDGE CLN&amp; DUST AERO 200G</v>
          </cell>
          <cell r="C4464" t="str">
            <v>P2</v>
          </cell>
          <cell r="D4464">
            <v>0</v>
          </cell>
        </row>
        <row r="4465">
          <cell r="A4465">
            <v>640259</v>
          </cell>
          <cell r="B4465" t="str">
            <v>CTN PLEDGE CLN&amp; DUST AERO 300G</v>
          </cell>
          <cell r="C4465" t="str">
            <v>P2</v>
          </cell>
          <cell r="D4465">
            <v>0</v>
          </cell>
        </row>
        <row r="4466">
          <cell r="A4466">
            <v>641000</v>
          </cell>
          <cell r="B4466" t="str">
            <v>CTN CNDLEx2RFL C/GDN</v>
          </cell>
          <cell r="C4466" t="str">
            <v>P2</v>
          </cell>
          <cell r="D4466">
            <v>0</v>
          </cell>
        </row>
        <row r="4467">
          <cell r="A4467">
            <v>641001</v>
          </cell>
          <cell r="B4467" t="str">
            <v>CTN O/AIR MTN HEATHER 175GM</v>
          </cell>
          <cell r="C4467" t="str">
            <v>P9</v>
          </cell>
          <cell r="D4467">
            <v>70640</v>
          </cell>
        </row>
        <row r="4468">
          <cell r="A4468">
            <v>641002</v>
          </cell>
          <cell r="B4468" t="str">
            <v>CTN O/AIR POWDER FRESH 175GM</v>
          </cell>
          <cell r="C4468" t="str">
            <v>P9</v>
          </cell>
          <cell r="D4468">
            <v>70640</v>
          </cell>
        </row>
        <row r="4469">
          <cell r="A4469">
            <v>641003</v>
          </cell>
          <cell r="B4469" t="str">
            <v>CTN O/AIR FLORAL SACHET 175GM</v>
          </cell>
          <cell r="C4469" t="str">
            <v>P9</v>
          </cell>
          <cell r="D4469">
            <v>70640</v>
          </cell>
        </row>
        <row r="4470">
          <cell r="A4470">
            <v>641004</v>
          </cell>
          <cell r="B4470" t="str">
            <v>CTN O/AIR LEMON BLOSSOM 175GM</v>
          </cell>
          <cell r="C4470" t="str">
            <v>P9</v>
          </cell>
          <cell r="D4470">
            <v>70640</v>
          </cell>
        </row>
        <row r="4471">
          <cell r="A4471">
            <v>641005</v>
          </cell>
          <cell r="B4471" t="str">
            <v>CTN O/AIR TOILET FRESH 175GM</v>
          </cell>
          <cell r="C4471" t="str">
            <v>P9</v>
          </cell>
          <cell r="D4471">
            <v>70640</v>
          </cell>
        </row>
        <row r="4472">
          <cell r="A4472">
            <v>641006</v>
          </cell>
          <cell r="B4472" t="str">
            <v>CTN O/AIR SUPER FRESH 125GM</v>
          </cell>
          <cell r="C4472" t="str">
            <v>P9</v>
          </cell>
          <cell r="D4472">
            <v>70640</v>
          </cell>
        </row>
        <row r="4473">
          <cell r="A4473">
            <v>641007</v>
          </cell>
          <cell r="B4473" t="str">
            <v>CTN O/AIR AMBIANCE 125GM</v>
          </cell>
          <cell r="C4473" t="str">
            <v>P9</v>
          </cell>
          <cell r="D4473">
            <v>70640</v>
          </cell>
        </row>
        <row r="4474">
          <cell r="A4474">
            <v>641008</v>
          </cell>
          <cell r="B4474" t="str">
            <v>CTN O/AIR MYSTIQUE 125GM</v>
          </cell>
          <cell r="C4474" t="str">
            <v>P9</v>
          </cell>
          <cell r="D4474">
            <v>70640</v>
          </cell>
        </row>
        <row r="4475">
          <cell r="A4475">
            <v>641009</v>
          </cell>
          <cell r="B4475" t="str">
            <v>CTN O/AIR ELEGANCE 125GM</v>
          </cell>
          <cell r="C4475" t="str">
            <v>P9</v>
          </cell>
          <cell r="D4475">
            <v>70640</v>
          </cell>
        </row>
        <row r="4476">
          <cell r="A4476">
            <v>641010</v>
          </cell>
          <cell r="B4476" t="str">
            <v>CTN O/AIR ORCHARD SPICE 175GM</v>
          </cell>
          <cell r="C4476" t="str">
            <v>P9</v>
          </cell>
          <cell r="D4476">
            <v>70640</v>
          </cell>
        </row>
        <row r="4477">
          <cell r="A4477">
            <v>641011</v>
          </cell>
          <cell r="B4477" t="str">
            <v>CTN O/AIR COUNRTY GARDEN 175GM</v>
          </cell>
          <cell r="C4477" t="str">
            <v>P9</v>
          </cell>
          <cell r="D4477">
            <v>70640</v>
          </cell>
        </row>
        <row r="4478">
          <cell r="A4478">
            <v>641012</v>
          </cell>
          <cell r="B4478" t="str">
            <v>CTN O/AIR AMBIANCE 125GM</v>
          </cell>
          <cell r="C4478" t="str">
            <v>P9</v>
          </cell>
          <cell r="D4478">
            <v>70640</v>
          </cell>
        </row>
        <row r="4479">
          <cell r="A4479">
            <v>641013</v>
          </cell>
          <cell r="B4479" t="str">
            <v>CTN O/AIR MYSTIQUE 125GM</v>
          </cell>
          <cell r="C4479" t="str">
            <v>P9</v>
          </cell>
          <cell r="D4479">
            <v>70640</v>
          </cell>
        </row>
        <row r="4480">
          <cell r="A4480">
            <v>641014</v>
          </cell>
          <cell r="B4480" t="str">
            <v>CTN O/AIR ELEGANCE 125GM</v>
          </cell>
          <cell r="C4480" t="str">
            <v>P9</v>
          </cell>
          <cell r="D4480">
            <v>70640</v>
          </cell>
        </row>
        <row r="4481">
          <cell r="A4481">
            <v>641015</v>
          </cell>
          <cell r="B4481" t="str">
            <v>CTN O/AIR ORCHARD SPICE 125GM</v>
          </cell>
          <cell r="C4481" t="str">
            <v>P9</v>
          </cell>
          <cell r="D4481">
            <v>70640</v>
          </cell>
        </row>
        <row r="4482">
          <cell r="A4482">
            <v>641016</v>
          </cell>
          <cell r="B4482" t="str">
            <v>CTN O/AIR COUNTRY GARDEN 125GM</v>
          </cell>
          <cell r="C4482" t="str">
            <v>P9</v>
          </cell>
          <cell r="D4482">
            <v>70640</v>
          </cell>
        </row>
        <row r="4483">
          <cell r="A4483">
            <v>641017</v>
          </cell>
          <cell r="B4483" t="str">
            <v>CTN O/AIR BORONIA 125GM</v>
          </cell>
          <cell r="C4483" t="str">
            <v>P9</v>
          </cell>
          <cell r="D4483">
            <v>70640</v>
          </cell>
        </row>
        <row r="4484">
          <cell r="A4484">
            <v>641018</v>
          </cell>
          <cell r="B4484" t="str">
            <v>CTN O/AIR POWDER FRESH 175GM</v>
          </cell>
          <cell r="C4484" t="str">
            <v>P9</v>
          </cell>
          <cell r="D4484">
            <v>70640</v>
          </cell>
        </row>
        <row r="4485">
          <cell r="A4485">
            <v>641019</v>
          </cell>
          <cell r="B4485" t="str">
            <v>CTN O/AIR LEMON BLOSSOM 175GM</v>
          </cell>
          <cell r="C4485" t="str">
            <v>P9</v>
          </cell>
          <cell r="D4485">
            <v>70640</v>
          </cell>
        </row>
        <row r="4486">
          <cell r="A4486">
            <v>641020</v>
          </cell>
          <cell r="B4486" t="str">
            <v>CTN O/AIR MTN HEATHER 175GM</v>
          </cell>
          <cell r="C4486" t="str">
            <v>P9</v>
          </cell>
          <cell r="D4486">
            <v>70640</v>
          </cell>
        </row>
        <row r="4487">
          <cell r="A4487">
            <v>641021</v>
          </cell>
          <cell r="B4487" t="str">
            <v>CTN O/AIR TOILET 175GM</v>
          </cell>
          <cell r="C4487" t="str">
            <v>P9</v>
          </cell>
          <cell r="D4487">
            <v>70640</v>
          </cell>
        </row>
        <row r="4488">
          <cell r="A4488">
            <v>641022</v>
          </cell>
          <cell r="B4488" t="str">
            <v>CTN O/AIR MEADOW FLOWERS 125GM</v>
          </cell>
          <cell r="C4488" t="str">
            <v>P9</v>
          </cell>
          <cell r="D4488">
            <v>70640</v>
          </cell>
        </row>
        <row r="4489">
          <cell r="A4489">
            <v>641023</v>
          </cell>
          <cell r="B4489" t="str">
            <v>CTN CNDLEx2RFL LAVENDER</v>
          </cell>
          <cell r="C4489" t="str">
            <v>P2</v>
          </cell>
          <cell r="D4489">
            <v>0</v>
          </cell>
        </row>
        <row r="4490">
          <cell r="A4490">
            <v>641024</v>
          </cell>
          <cell r="B4490" t="str">
            <v>CTN CNDLEx2RFL VANILLA</v>
          </cell>
          <cell r="C4490" t="str">
            <v>P2</v>
          </cell>
          <cell r="D4490">
            <v>0</v>
          </cell>
        </row>
        <row r="4491">
          <cell r="A4491">
            <v>641025</v>
          </cell>
          <cell r="B4491" t="str">
            <v>CTN CNDLEx2RFL PEACH</v>
          </cell>
          <cell r="C4491" t="str">
            <v>P2</v>
          </cell>
          <cell r="D4491">
            <v>0</v>
          </cell>
        </row>
        <row r="4492">
          <cell r="A4492">
            <v>641030</v>
          </cell>
          <cell r="B4492" t="str">
            <v>CTN GLADE AMBIANCE       125GM</v>
          </cell>
          <cell r="C4492" t="str">
            <v>P9</v>
          </cell>
          <cell r="D4492">
            <v>70640</v>
          </cell>
        </row>
        <row r="4493">
          <cell r="A4493">
            <v>641031</v>
          </cell>
          <cell r="B4493" t="str">
            <v>CTN GLADE MYSTIQUE125GM 155</v>
          </cell>
          <cell r="C4493" t="str">
            <v>P9</v>
          </cell>
          <cell r="D4493">
            <v>81900</v>
          </cell>
        </row>
        <row r="4494">
          <cell r="A4494">
            <v>641032</v>
          </cell>
          <cell r="B4494" t="str">
            <v>CTN GLADE ELEGANCE 125GM 156</v>
          </cell>
          <cell r="C4494" t="str">
            <v>P9</v>
          </cell>
          <cell r="D4494">
            <v>81900</v>
          </cell>
        </row>
        <row r="4495">
          <cell r="A4495">
            <v>641033</v>
          </cell>
          <cell r="B4495" t="str">
            <v>CTN GLADE ORCH/SPC 125GM 153</v>
          </cell>
          <cell r="C4495" t="str">
            <v>P9</v>
          </cell>
          <cell r="D4495">
            <v>81900</v>
          </cell>
        </row>
        <row r="4496">
          <cell r="A4496">
            <v>641034</v>
          </cell>
          <cell r="B4496" t="str">
            <v>CTN GLADE CNTY/GDN 125GM 161</v>
          </cell>
          <cell r="C4496" t="str">
            <v>P9</v>
          </cell>
          <cell r="D4496">
            <v>81900</v>
          </cell>
        </row>
        <row r="4497">
          <cell r="A4497">
            <v>641035</v>
          </cell>
          <cell r="B4497" t="str">
            <v>CTN GLADE BORONIA        125GM</v>
          </cell>
          <cell r="C4497" t="str">
            <v>P9</v>
          </cell>
          <cell r="D4497">
            <v>70640</v>
          </cell>
        </row>
        <row r="4498">
          <cell r="A4498">
            <v>641036</v>
          </cell>
          <cell r="B4498" t="str">
            <v>CTN GLADE MDW/FLWRS 125GM 160</v>
          </cell>
          <cell r="C4498" t="str">
            <v>P9</v>
          </cell>
          <cell r="D4498">
            <v>81900</v>
          </cell>
        </row>
        <row r="4499">
          <cell r="A4499">
            <v>641037</v>
          </cell>
          <cell r="B4499" t="str">
            <v>CTN GLADE LEMON BLOSS 125GM152</v>
          </cell>
          <cell r="C4499" t="str">
            <v>P9</v>
          </cell>
          <cell r="D4499">
            <v>81900</v>
          </cell>
        </row>
        <row r="4500">
          <cell r="A4500">
            <v>641038</v>
          </cell>
          <cell r="B4500" t="str">
            <v>CTN GLADE MTN HEATHER 125GM157</v>
          </cell>
          <cell r="C4500" t="str">
            <v>P9</v>
          </cell>
          <cell r="D4500">
            <v>81900</v>
          </cell>
        </row>
        <row r="4501">
          <cell r="A4501">
            <v>641039</v>
          </cell>
          <cell r="B4501" t="str">
            <v>CTN GLADE TOILET FRESH 125G154</v>
          </cell>
          <cell r="C4501" t="str">
            <v>P9</v>
          </cell>
          <cell r="D4501">
            <v>81900</v>
          </cell>
        </row>
        <row r="4502">
          <cell r="A4502">
            <v>641040</v>
          </cell>
          <cell r="B4502" t="str">
            <v>CTN GLADE PDR FRESH 125GM 158</v>
          </cell>
          <cell r="C4502" t="str">
            <v>P9</v>
          </cell>
          <cell r="D4502">
            <v>81900</v>
          </cell>
        </row>
        <row r="4503">
          <cell r="A4503">
            <v>641041</v>
          </cell>
          <cell r="B4503" t="str">
            <v>CTN GLADE ALLURE 125GM 159</v>
          </cell>
          <cell r="C4503" t="str">
            <v>P9</v>
          </cell>
          <cell r="D4503">
            <v>81900</v>
          </cell>
        </row>
        <row r="4504">
          <cell r="A4504">
            <v>641042</v>
          </cell>
          <cell r="B4504" t="str">
            <v>CTN GLADE WILD B/QUET 125G 162</v>
          </cell>
          <cell r="C4504" t="str">
            <v>P9</v>
          </cell>
          <cell r="D4504">
            <v>81900</v>
          </cell>
        </row>
        <row r="4505">
          <cell r="A4505">
            <v>641043</v>
          </cell>
          <cell r="B4505" t="str">
            <v>CTN GLADE MTN HEATHER</v>
          </cell>
          <cell r="C4505" t="str">
            <v>P9</v>
          </cell>
          <cell r="D4505">
            <v>81900</v>
          </cell>
        </row>
        <row r="4506">
          <cell r="A4506">
            <v>641044</v>
          </cell>
          <cell r="B4506" t="str">
            <v>CTN GLADE LEMON SCENTED</v>
          </cell>
          <cell r="C4506" t="str">
            <v>P9</v>
          </cell>
          <cell r="D4506">
            <v>81900</v>
          </cell>
        </row>
        <row r="4507">
          <cell r="A4507">
            <v>641045</v>
          </cell>
          <cell r="B4507" t="str">
            <v>CTN GLADE WILD MINT</v>
          </cell>
          <cell r="C4507" t="str">
            <v>P9</v>
          </cell>
          <cell r="D4507">
            <v>81900</v>
          </cell>
        </row>
        <row r="4508">
          <cell r="A4508">
            <v>641046</v>
          </cell>
          <cell r="B4508" t="str">
            <v>CTN GLADE WILDBERRY &amp; FERN</v>
          </cell>
          <cell r="C4508" t="str">
            <v>P9</v>
          </cell>
          <cell r="D4508">
            <v>81900</v>
          </cell>
        </row>
        <row r="4509">
          <cell r="A4509">
            <v>641047</v>
          </cell>
          <cell r="B4509" t="str">
            <v>CTN GLADE WILDPEAR &amp; HAWTHORN</v>
          </cell>
          <cell r="C4509" t="str">
            <v>P9</v>
          </cell>
          <cell r="D4509">
            <v>81900</v>
          </cell>
        </row>
        <row r="4510">
          <cell r="A4510">
            <v>641048</v>
          </cell>
          <cell r="B4510" t="str">
            <v>CTN GLADE WILDBERRY &amp; FERN PRO</v>
          </cell>
          <cell r="C4510" t="str">
            <v>P9</v>
          </cell>
          <cell r="D4510">
            <v>81900</v>
          </cell>
        </row>
        <row r="4511">
          <cell r="A4511">
            <v>641049</v>
          </cell>
          <cell r="B4511" t="str">
            <v>CTN GLADE WILDPEAR PROMO</v>
          </cell>
          <cell r="C4511" t="str">
            <v>P9</v>
          </cell>
          <cell r="D4511">
            <v>81900</v>
          </cell>
        </row>
        <row r="4512">
          <cell r="A4512">
            <v>641050</v>
          </cell>
          <cell r="B4512" t="str">
            <v>CTN GLADE COTTAGE GDN PUMP PK</v>
          </cell>
          <cell r="C4512" t="str">
            <v>P9</v>
          </cell>
          <cell r="D4512">
            <v>81900</v>
          </cell>
        </row>
        <row r="4513">
          <cell r="A4513">
            <v>641051</v>
          </cell>
          <cell r="B4513" t="str">
            <v>CTN MEADOW FLWRS PUMP PACK</v>
          </cell>
          <cell r="C4513" t="str">
            <v>P9</v>
          </cell>
          <cell r="D4513">
            <v>81900</v>
          </cell>
        </row>
        <row r="4514">
          <cell r="A4514">
            <v>641052</v>
          </cell>
          <cell r="B4514" t="str">
            <v>CTN GLADE MEADOW FLOWERS</v>
          </cell>
          <cell r="C4514" t="str">
            <v>P9</v>
          </cell>
          <cell r="D4514">
            <v>81900</v>
          </cell>
        </row>
        <row r="4515">
          <cell r="A4515">
            <v>641055</v>
          </cell>
          <cell r="B4515" t="str">
            <v>CTN GLADE PROMO TOILET FRESH</v>
          </cell>
          <cell r="C4515" t="str">
            <v>P9</v>
          </cell>
          <cell r="D4515">
            <v>81900</v>
          </cell>
        </row>
        <row r="4516">
          <cell r="A4516">
            <v>641056</v>
          </cell>
          <cell r="B4516" t="str">
            <v>CTN GLADE PROMO CNTRY GARDEN</v>
          </cell>
          <cell r="C4516" t="str">
            <v>P9</v>
          </cell>
          <cell r="D4516">
            <v>81900</v>
          </cell>
        </row>
        <row r="4517">
          <cell r="A4517">
            <v>641057</v>
          </cell>
          <cell r="B4517" t="str">
            <v>CTN GLADE PROMO WILD BOUQUET</v>
          </cell>
          <cell r="C4517" t="str">
            <v>P9</v>
          </cell>
          <cell r="D4517">
            <v>81900</v>
          </cell>
        </row>
        <row r="4518">
          <cell r="A4518">
            <v>641058</v>
          </cell>
          <cell r="B4518" t="str">
            <v>CTN GLADE PROMO PDR FRESH</v>
          </cell>
          <cell r="C4518" t="str">
            <v>P9</v>
          </cell>
          <cell r="D4518">
            <v>81900</v>
          </cell>
        </row>
        <row r="4519">
          <cell r="A4519">
            <v>641059</v>
          </cell>
          <cell r="B4519" t="str">
            <v>CTN GLADE PROMO MTN HEATHER</v>
          </cell>
          <cell r="C4519" t="str">
            <v>P9</v>
          </cell>
          <cell r="D4519">
            <v>81900</v>
          </cell>
        </row>
        <row r="4520">
          <cell r="A4520">
            <v>641060</v>
          </cell>
          <cell r="B4520" t="str">
            <v>CTN GLADE PROMO ELEGANCE</v>
          </cell>
          <cell r="C4520" t="str">
            <v>P9</v>
          </cell>
          <cell r="D4520">
            <v>81900</v>
          </cell>
        </row>
        <row r="4521">
          <cell r="A4521">
            <v>641061</v>
          </cell>
          <cell r="B4521" t="str">
            <v>CTN GLADE PROMO MYSTIQUE</v>
          </cell>
          <cell r="C4521" t="str">
            <v>P9</v>
          </cell>
          <cell r="D4521">
            <v>81900</v>
          </cell>
        </row>
        <row r="4522">
          <cell r="A4522">
            <v>641062</v>
          </cell>
          <cell r="B4522" t="str">
            <v>CTN GLADE POWDER FRESH</v>
          </cell>
          <cell r="C4522" t="str">
            <v>P9</v>
          </cell>
          <cell r="D4522">
            <v>81900</v>
          </cell>
        </row>
        <row r="4523">
          <cell r="A4523">
            <v>641063</v>
          </cell>
          <cell r="B4523" t="str">
            <v>CTN GLADE TOILET FRESH</v>
          </cell>
          <cell r="C4523" t="str">
            <v>P9</v>
          </cell>
          <cell r="D4523">
            <v>81900</v>
          </cell>
        </row>
        <row r="4524">
          <cell r="A4524">
            <v>641064</v>
          </cell>
          <cell r="B4524" t="str">
            <v>CTN GLADE FIELD OF FLOWERS</v>
          </cell>
          <cell r="C4524" t="str">
            <v>P9</v>
          </cell>
          <cell r="D4524">
            <v>81900</v>
          </cell>
        </row>
        <row r="4525">
          <cell r="A4525">
            <v>641065</v>
          </cell>
          <cell r="B4525" t="str">
            <v>CTN GLADE PEACH BLOSSOM</v>
          </cell>
          <cell r="C4525" t="str">
            <v>P9</v>
          </cell>
          <cell r="D4525">
            <v>81900</v>
          </cell>
        </row>
        <row r="4526">
          <cell r="A4526">
            <v>641066</v>
          </cell>
          <cell r="B4526" t="str">
            <v>CTN GLADE GARDENIA (SCENT OF)</v>
          </cell>
          <cell r="C4526" t="str">
            <v>P9</v>
          </cell>
          <cell r="D4526">
            <v>81900</v>
          </cell>
        </row>
        <row r="4527">
          <cell r="A4527">
            <v>641070</v>
          </cell>
          <cell r="B4527" t="str">
            <v>CTN GLADE WILDBERRY &amp; FERN</v>
          </cell>
          <cell r="C4527" t="str">
            <v>P9</v>
          </cell>
          <cell r="D4527">
            <v>81900</v>
          </cell>
        </row>
        <row r="4528">
          <cell r="A4528">
            <v>641071</v>
          </cell>
          <cell r="B4528" t="str">
            <v>CTN GLADE ODOUR NUETRALISER</v>
          </cell>
          <cell r="C4528" t="str">
            <v>P9</v>
          </cell>
          <cell r="D4528">
            <v>81900</v>
          </cell>
        </row>
        <row r="4529">
          <cell r="A4529">
            <v>641073</v>
          </cell>
          <cell r="B4529" t="str">
            <v>CTN GLADE FIELD OF FLOWERS 125</v>
          </cell>
          <cell r="C4529" t="str">
            <v>P9</v>
          </cell>
          <cell r="D4529">
            <v>81900</v>
          </cell>
        </row>
        <row r="4530">
          <cell r="A4530">
            <v>641075</v>
          </cell>
          <cell r="B4530" t="str">
            <v>CTN GLADE NAT COL BOT GDN  125</v>
          </cell>
          <cell r="C4530" t="str">
            <v>P9</v>
          </cell>
          <cell r="D4530">
            <v>81900</v>
          </cell>
        </row>
        <row r="4531">
          <cell r="A4531">
            <v>641076</v>
          </cell>
          <cell r="B4531" t="str">
            <v>CTN GLADE NAT COL BOT GDN  125</v>
          </cell>
          <cell r="C4531" t="str">
            <v>P9</v>
          </cell>
          <cell r="D4531">
            <v>81900</v>
          </cell>
        </row>
        <row r="4532">
          <cell r="A4532">
            <v>641077</v>
          </cell>
          <cell r="B4532" t="str">
            <v>CTN GLADE WILD BOUQUET     125</v>
          </cell>
          <cell r="C4532" t="str">
            <v>P9</v>
          </cell>
          <cell r="D4532">
            <v>81900</v>
          </cell>
        </row>
        <row r="4533">
          <cell r="A4533">
            <v>641078</v>
          </cell>
          <cell r="B4533" t="str">
            <v>CTN GLADE ORIENTAL GARDEN 125g</v>
          </cell>
          <cell r="C4533" t="str">
            <v>P9</v>
          </cell>
          <cell r="D4533">
            <v>81900</v>
          </cell>
        </row>
        <row r="4534">
          <cell r="A4534">
            <v>641079</v>
          </cell>
          <cell r="B4534" t="str">
            <v>CTN GLD CLIP ON POTPOURRI REF</v>
          </cell>
          <cell r="C4534" t="str">
            <v>P2</v>
          </cell>
          <cell r="D4534">
            <v>81900</v>
          </cell>
        </row>
        <row r="4535">
          <cell r="A4535">
            <v>641080</v>
          </cell>
          <cell r="B4535" t="str">
            <v>CTN GLD CLIP ON POTPOURRI PRIM</v>
          </cell>
          <cell r="C4535" t="str">
            <v>P2</v>
          </cell>
          <cell r="D4535">
            <v>81900</v>
          </cell>
        </row>
        <row r="4536">
          <cell r="A4536">
            <v>641081</v>
          </cell>
          <cell r="B4536" t="str">
            <v>CTN GLD CLIP ON CNTRY BRZ PRIM</v>
          </cell>
          <cell r="C4536" t="str">
            <v>P2</v>
          </cell>
          <cell r="D4536">
            <v>0</v>
          </cell>
        </row>
        <row r="4537">
          <cell r="A4537">
            <v>641082</v>
          </cell>
          <cell r="B4537" t="str">
            <v>CTN GLD CLIP ON CNTRY BRZ REF</v>
          </cell>
          <cell r="C4537" t="str">
            <v>P2</v>
          </cell>
          <cell r="D4537">
            <v>0</v>
          </cell>
        </row>
        <row r="4538">
          <cell r="A4538">
            <v>641083</v>
          </cell>
          <cell r="B4538" t="str">
            <v>DIVIDER 200MM X 150MM 3C</v>
          </cell>
          <cell r="C4538" t="str">
            <v>P9</v>
          </cell>
          <cell r="D4538">
            <v>81900</v>
          </cell>
        </row>
        <row r="4539">
          <cell r="A4539">
            <v>641084</v>
          </cell>
          <cell r="B4539" t="str">
            <v>CTN GLADE LOTUS BLOSSOM   125g</v>
          </cell>
          <cell r="C4539" t="str">
            <v>P9</v>
          </cell>
          <cell r="D4539">
            <v>81900</v>
          </cell>
        </row>
        <row r="4540">
          <cell r="A4540">
            <v>641085</v>
          </cell>
          <cell r="B4540" t="str">
            <v>DIVIDER FOTTLE</v>
          </cell>
          <cell r="C4540" t="str">
            <v>P9</v>
          </cell>
          <cell r="D4540">
            <v>81900</v>
          </cell>
        </row>
        <row r="4541">
          <cell r="A4541">
            <v>641086</v>
          </cell>
          <cell r="B4541" t="str">
            <v>CTN GLADE CNTRY GARDEN     125</v>
          </cell>
          <cell r="C4541" t="str">
            <v>P9</v>
          </cell>
          <cell r="D4541">
            <v>81900</v>
          </cell>
        </row>
        <row r="4542">
          <cell r="A4542">
            <v>641087</v>
          </cell>
          <cell r="B4542" t="str">
            <v>CTN GLADE THAI ORCHID     125g</v>
          </cell>
          <cell r="C4542" t="str">
            <v>P9</v>
          </cell>
          <cell r="D4542">
            <v>81900</v>
          </cell>
        </row>
        <row r="4543">
          <cell r="A4543">
            <v>641088</v>
          </cell>
          <cell r="B4543" t="str">
            <v>CTN GLADE PEACH BLOSSOM    125</v>
          </cell>
          <cell r="C4543" t="str">
            <v>P9</v>
          </cell>
          <cell r="D4543">
            <v>81900</v>
          </cell>
        </row>
        <row r="4544">
          <cell r="A4544">
            <v>641090</v>
          </cell>
          <cell r="B4544" t="str">
            <v>CTN GLADE NAT NATURAL SPR  125</v>
          </cell>
          <cell r="C4544" t="str">
            <v>P9</v>
          </cell>
          <cell r="D4544">
            <v>81900</v>
          </cell>
        </row>
        <row r="4545">
          <cell r="A4545">
            <v>641091</v>
          </cell>
          <cell r="B4545" t="str">
            <v>CTN GLADE PEACH BLOSM PUMP 150</v>
          </cell>
          <cell r="C4545" t="str">
            <v>P9</v>
          </cell>
          <cell r="D4545">
            <v>81900</v>
          </cell>
        </row>
        <row r="4546">
          <cell r="A4546">
            <v>641092</v>
          </cell>
          <cell r="B4546" t="str">
            <v>CTN GLADE NAT OCEAN BREEZE 125</v>
          </cell>
          <cell r="C4546" t="str">
            <v>P9</v>
          </cell>
          <cell r="D4546">
            <v>81900</v>
          </cell>
        </row>
        <row r="4547">
          <cell r="A4547">
            <v>641093</v>
          </cell>
          <cell r="B4547" t="str">
            <v>CTN GLADE NAT MTN MEADOW   125</v>
          </cell>
          <cell r="C4547" t="str">
            <v>P9</v>
          </cell>
          <cell r="D4547">
            <v>81900</v>
          </cell>
        </row>
        <row r="4548">
          <cell r="A4548">
            <v>641094</v>
          </cell>
          <cell r="B4548" t="str">
            <v>CTN GLADE NAT MTN MEADOW   125</v>
          </cell>
          <cell r="C4548" t="str">
            <v>P9</v>
          </cell>
          <cell r="D4548">
            <v>81900</v>
          </cell>
        </row>
        <row r="4549">
          <cell r="A4549">
            <v>641095</v>
          </cell>
          <cell r="B4549" t="str">
            <v>CTN GLADE NAT NATURAL SPR  125</v>
          </cell>
          <cell r="C4549" t="str">
            <v>P9</v>
          </cell>
          <cell r="D4549">
            <v>81900</v>
          </cell>
        </row>
        <row r="4550">
          <cell r="A4550">
            <v>641096</v>
          </cell>
          <cell r="B4550" t="str">
            <v>CTN GLADE  MTN HEATHER  125g</v>
          </cell>
          <cell r="C4550" t="str">
            <v>P9</v>
          </cell>
          <cell r="D4550">
            <v>81900</v>
          </cell>
        </row>
        <row r="4551">
          <cell r="A4551">
            <v>641097</v>
          </cell>
          <cell r="B4551" t="str">
            <v>CTN GENERIC AEROSOL</v>
          </cell>
          <cell r="C4551" t="str">
            <v>P2</v>
          </cell>
          <cell r="D4551">
            <v>81900</v>
          </cell>
        </row>
        <row r="4552">
          <cell r="A4552">
            <v>641098</v>
          </cell>
          <cell r="B4552" t="str">
            <v>CTN GENERIC AEROSOL</v>
          </cell>
          <cell r="C4552" t="str">
            <v>P2</v>
          </cell>
          <cell r="D4552">
            <v>81900</v>
          </cell>
        </row>
        <row r="4553">
          <cell r="A4553">
            <v>641099</v>
          </cell>
          <cell r="B4553" t="str">
            <v>CTN GLADE VANILLA BREEZE 125GM</v>
          </cell>
          <cell r="C4553" t="str">
            <v>P9</v>
          </cell>
          <cell r="D4553">
            <v>81900</v>
          </cell>
        </row>
        <row r="4554">
          <cell r="A4554">
            <v>641100</v>
          </cell>
          <cell r="B4554" t="str">
            <v>CTN GLADE  CTN GARDEN   225g</v>
          </cell>
          <cell r="C4554" t="str">
            <v>P9</v>
          </cell>
          <cell r="D4554">
            <v>81900</v>
          </cell>
        </row>
        <row r="4555">
          <cell r="A4555">
            <v>641101</v>
          </cell>
          <cell r="B4555" t="str">
            <v>CTN GLADE NAT ROSE  GDN   125G</v>
          </cell>
          <cell r="C4555" t="str">
            <v>P9</v>
          </cell>
          <cell r="D4555">
            <v>81900</v>
          </cell>
        </row>
        <row r="4556">
          <cell r="A4556">
            <v>641102</v>
          </cell>
          <cell r="B4556" t="str">
            <v>CTN JPN GLADE CITRUS ODR/N125G</v>
          </cell>
          <cell r="C4556" t="str">
            <v>P9</v>
          </cell>
          <cell r="D4556">
            <v>81900</v>
          </cell>
        </row>
        <row r="4557">
          <cell r="A4557">
            <v>641103</v>
          </cell>
          <cell r="B4557" t="str">
            <v>CTN JPN GLADE SAGE ODR/NEU125G</v>
          </cell>
          <cell r="C4557" t="str">
            <v>P9</v>
          </cell>
          <cell r="D4557">
            <v>81900</v>
          </cell>
        </row>
        <row r="4558">
          <cell r="A4558">
            <v>641104</v>
          </cell>
          <cell r="B4558" t="str">
            <v>CTN GLADE LASTING MIST BNS 24g</v>
          </cell>
          <cell r="C4558" t="str">
            <v>P2</v>
          </cell>
          <cell r="D4558">
            <v>0</v>
          </cell>
        </row>
        <row r="4559">
          <cell r="A4559">
            <v>641105</v>
          </cell>
          <cell r="B4559" t="str">
            <v>CTN GENERIC AEROSOL</v>
          </cell>
          <cell r="C4559" t="str">
            <v>P2</v>
          </cell>
          <cell r="D4559">
            <v>81900</v>
          </cell>
        </row>
        <row r="4560">
          <cell r="A4560">
            <v>641106</v>
          </cell>
          <cell r="B4560" t="str">
            <v>CTN GENERIC AEROSOL</v>
          </cell>
          <cell r="C4560" t="str">
            <v>P2</v>
          </cell>
          <cell r="D4560">
            <v>81900</v>
          </cell>
        </row>
        <row r="4561">
          <cell r="A4561">
            <v>641107</v>
          </cell>
          <cell r="B4561" t="str">
            <v>CTN GENERIC AEROSOL</v>
          </cell>
          <cell r="C4561" t="str">
            <v>P2</v>
          </cell>
          <cell r="D4561">
            <v>81900</v>
          </cell>
        </row>
        <row r="4562">
          <cell r="A4562">
            <v>641108</v>
          </cell>
          <cell r="B4562" t="str">
            <v>CTN GENERIC AEROSOL</v>
          </cell>
          <cell r="C4562" t="str">
            <v>P2</v>
          </cell>
          <cell r="D4562">
            <v>81900</v>
          </cell>
        </row>
        <row r="4563">
          <cell r="A4563">
            <v>641109</v>
          </cell>
          <cell r="B4563" t="str">
            <v>CTN GENERIC AEROSOL</v>
          </cell>
          <cell r="C4563" t="str">
            <v>P2</v>
          </cell>
          <cell r="D4563">
            <v>81900</v>
          </cell>
        </row>
        <row r="4564">
          <cell r="A4564">
            <v>641110</v>
          </cell>
          <cell r="B4564" t="str">
            <v>CTN GLD PLUG IN CNTRY BLS PRIM</v>
          </cell>
          <cell r="C4564" t="str">
            <v>P2</v>
          </cell>
          <cell r="D4564">
            <v>0</v>
          </cell>
        </row>
        <row r="4565">
          <cell r="A4565">
            <v>641111</v>
          </cell>
          <cell r="B4565" t="str">
            <v>CTN GLADE COTTAGE GDN PUMP PK</v>
          </cell>
          <cell r="C4565" t="str">
            <v>P9</v>
          </cell>
          <cell r="D4565">
            <v>81900</v>
          </cell>
        </row>
        <row r="4566">
          <cell r="A4566">
            <v>641112</v>
          </cell>
          <cell r="B4566" t="str">
            <v>CTN GLD PLUG IN CNTRY BLS REF</v>
          </cell>
          <cell r="C4566" t="str">
            <v>P2</v>
          </cell>
          <cell r="D4566">
            <v>0</v>
          </cell>
        </row>
        <row r="4567">
          <cell r="A4567">
            <v>641113</v>
          </cell>
          <cell r="B4567" t="str">
            <v>CTN GLD PLUG IN FLD OF FL PRIM</v>
          </cell>
          <cell r="C4567" t="str">
            <v>P2</v>
          </cell>
          <cell r="D4567">
            <v>0</v>
          </cell>
        </row>
        <row r="4568">
          <cell r="A4568">
            <v>641114</v>
          </cell>
          <cell r="B4568" t="str">
            <v>CTN GLD PLUG IN FLD OF FL REF</v>
          </cell>
          <cell r="C4568" t="str">
            <v>P2</v>
          </cell>
          <cell r="D4568">
            <v>0</v>
          </cell>
        </row>
        <row r="4569">
          <cell r="A4569">
            <v>641115</v>
          </cell>
          <cell r="B4569" t="str">
            <v>CTN GLADE P/IN F/FLWRS PRI BNS</v>
          </cell>
          <cell r="C4569" t="str">
            <v>P2</v>
          </cell>
          <cell r="D4569">
            <v>0</v>
          </cell>
        </row>
        <row r="4570">
          <cell r="A4570">
            <v>641116</v>
          </cell>
          <cell r="B4570" t="str">
            <v>CTN VINYL MAGIC 500ML</v>
          </cell>
          <cell r="C4570" t="str">
            <v>P9</v>
          </cell>
          <cell r="D4570">
            <v>81900</v>
          </cell>
        </row>
        <row r="4571">
          <cell r="A4571">
            <v>641117</v>
          </cell>
          <cell r="B4571" t="str">
            <v>CTN ONE GO 500ML</v>
          </cell>
          <cell r="C4571" t="str">
            <v>P9</v>
          </cell>
          <cell r="D4571">
            <v>81900</v>
          </cell>
        </row>
        <row r="4572">
          <cell r="A4572">
            <v>641118</v>
          </cell>
          <cell r="B4572" t="str">
            <v>CTN SUPER STRIDE 500ML</v>
          </cell>
          <cell r="C4572" t="str">
            <v>P9</v>
          </cell>
          <cell r="D4572">
            <v>81900</v>
          </cell>
        </row>
        <row r="4573">
          <cell r="A4573">
            <v>641119</v>
          </cell>
          <cell r="B4573" t="str">
            <v>CTN PLUG INS T/BREEZE PRIM BNS</v>
          </cell>
          <cell r="C4573" t="str">
            <v>P2</v>
          </cell>
          <cell r="D4573">
            <v>0</v>
          </cell>
        </row>
        <row r="4574">
          <cell r="A4574">
            <v>641120</v>
          </cell>
          <cell r="B4574" t="str">
            <v>CARTON SPOTTO 6*500ML</v>
          </cell>
          <cell r="C4574" t="str">
            <v>P9</v>
          </cell>
          <cell r="D4574">
            <v>81900</v>
          </cell>
        </row>
        <row r="4575">
          <cell r="A4575">
            <v>641121</v>
          </cell>
          <cell r="B4575" t="str">
            <v>SCORED LINER PAD SPOTTO</v>
          </cell>
          <cell r="C4575" t="str">
            <v>P9</v>
          </cell>
          <cell r="D4575">
            <v>81900</v>
          </cell>
        </row>
        <row r="4576">
          <cell r="A4576">
            <v>641122</v>
          </cell>
          <cell r="B4576" t="str">
            <v>CTN RUGBY SPOTTO 500ML</v>
          </cell>
          <cell r="C4576" t="str">
            <v>P9</v>
          </cell>
          <cell r="D4576">
            <v>81900</v>
          </cell>
        </row>
        <row r="4577">
          <cell r="A4577">
            <v>641123</v>
          </cell>
          <cell r="B4577" t="str">
            <v>SCORED PAD LINER SPOTTO</v>
          </cell>
          <cell r="C4577" t="str">
            <v>P9</v>
          </cell>
          <cell r="D4577">
            <v>81900</v>
          </cell>
        </row>
        <row r="4578">
          <cell r="A4578">
            <v>641124</v>
          </cell>
          <cell r="B4578" t="str">
            <v>CTN RUGBY SPOTTO 750ML</v>
          </cell>
          <cell r="C4578" t="str">
            <v>P9</v>
          </cell>
          <cell r="D4578">
            <v>81900</v>
          </cell>
        </row>
        <row r="4579">
          <cell r="A4579">
            <v>641125</v>
          </cell>
          <cell r="B4579" t="str">
            <v>CTN GLADE PEACH BLOSM PUMP 150</v>
          </cell>
          <cell r="C4579" t="str">
            <v>P9</v>
          </cell>
          <cell r="D4579">
            <v>81900</v>
          </cell>
        </row>
        <row r="4580">
          <cell r="A4580">
            <v>641126</v>
          </cell>
          <cell r="B4580" t="str">
            <v>CTN GENERIC AEROSOL</v>
          </cell>
          <cell r="C4580" t="str">
            <v>P2</v>
          </cell>
          <cell r="D4580">
            <v>81900</v>
          </cell>
        </row>
        <row r="4581">
          <cell r="A4581">
            <v>641127</v>
          </cell>
          <cell r="B4581" t="str">
            <v>CTN GLADE L/MIST C/GRDN REFILL</v>
          </cell>
          <cell r="C4581" t="str">
            <v>P2</v>
          </cell>
          <cell r="D4581">
            <v>0</v>
          </cell>
        </row>
        <row r="4582">
          <cell r="A4582">
            <v>641128</v>
          </cell>
          <cell r="B4582" t="str">
            <v>CTN GLADE L/MIST N/SPRING REFL</v>
          </cell>
          <cell r="C4582" t="str">
            <v>P2</v>
          </cell>
          <cell r="D4582">
            <v>0</v>
          </cell>
        </row>
        <row r="4583">
          <cell r="A4583">
            <v>641129</v>
          </cell>
          <cell r="B4583" t="str">
            <v>CTN JPN GLADE F/MINT      125G</v>
          </cell>
          <cell r="C4583" t="str">
            <v>P2</v>
          </cell>
          <cell r="D4583">
            <v>81900</v>
          </cell>
        </row>
        <row r="4584">
          <cell r="A4584">
            <v>641130</v>
          </cell>
          <cell r="B4584" t="str">
            <v>CTN JPN GLADE GRN/HERB    125G</v>
          </cell>
          <cell r="C4584" t="str">
            <v>P2</v>
          </cell>
          <cell r="D4584">
            <v>81900</v>
          </cell>
        </row>
        <row r="4585">
          <cell r="A4585">
            <v>641131</v>
          </cell>
          <cell r="B4585" t="str">
            <v>CTN L/MIST C/GDN PRI</v>
          </cell>
          <cell r="C4585" t="str">
            <v>P2</v>
          </cell>
          <cell r="D4585">
            <v>0</v>
          </cell>
        </row>
        <row r="4586">
          <cell r="A4586">
            <v>641132</v>
          </cell>
          <cell r="B4586" t="str">
            <v>CTN L/MIST N/SPRNG PRI</v>
          </cell>
          <cell r="C4586" t="str">
            <v>P2</v>
          </cell>
          <cell r="D4586">
            <v>0</v>
          </cell>
        </row>
        <row r="4587">
          <cell r="A4587">
            <v>641133</v>
          </cell>
          <cell r="B4587" t="str">
            <v>CTN GLADE L/M C/GRDN REFILL 9g</v>
          </cell>
          <cell r="C4587" t="str">
            <v>P2</v>
          </cell>
          <cell r="D4587">
            <v>0</v>
          </cell>
        </row>
        <row r="4588">
          <cell r="A4588">
            <v>641134</v>
          </cell>
          <cell r="B4588" t="str">
            <v>CTN PROMO:L/B &amp; R/G</v>
          </cell>
          <cell r="C4588" t="str">
            <v>P9</v>
          </cell>
          <cell r="D4588">
            <v>81900</v>
          </cell>
        </row>
        <row r="4589">
          <cell r="A4589">
            <v>641135</v>
          </cell>
          <cell r="B4589" t="str">
            <v>CTN GLADE ODOUR NUETRALISER</v>
          </cell>
          <cell r="C4589" t="str">
            <v>P9</v>
          </cell>
          <cell r="D4589">
            <v>81900</v>
          </cell>
        </row>
        <row r="4590">
          <cell r="A4590">
            <v>641136</v>
          </cell>
          <cell r="B4590" t="str">
            <v>CTN PROMO:T/O &amp; C/G</v>
          </cell>
          <cell r="C4590" t="str">
            <v>P9</v>
          </cell>
          <cell r="D4590">
            <v>81900</v>
          </cell>
        </row>
        <row r="4591">
          <cell r="A4591">
            <v>641137</v>
          </cell>
          <cell r="B4591" t="str">
            <v>CTN PROMO:W/B &amp; O/N</v>
          </cell>
          <cell r="C4591" t="str">
            <v>P9</v>
          </cell>
          <cell r="D4591">
            <v>81900</v>
          </cell>
        </row>
        <row r="4592">
          <cell r="A4592">
            <v>641138</v>
          </cell>
          <cell r="B4592" t="str">
            <v>CTN L\MIST N/SPRING REF 9g</v>
          </cell>
          <cell r="C4592" t="str">
            <v>P2</v>
          </cell>
          <cell r="D4592">
            <v>81900</v>
          </cell>
        </row>
        <row r="4593">
          <cell r="A4593">
            <v>641139</v>
          </cell>
          <cell r="B4593" t="str">
            <v>CTN L/MIST C/GARDEN PRI 9g</v>
          </cell>
          <cell r="C4593" t="str">
            <v>P2</v>
          </cell>
          <cell r="D4593">
            <v>81900</v>
          </cell>
        </row>
        <row r="4594">
          <cell r="A4594">
            <v>641140</v>
          </cell>
          <cell r="B4594" t="str">
            <v>CTN GENERIC AEROSOL ADJ SIDES</v>
          </cell>
          <cell r="C4594" t="str">
            <v>P2</v>
          </cell>
          <cell r="D4594">
            <v>81900</v>
          </cell>
        </row>
        <row r="4595">
          <cell r="A4595">
            <v>641141</v>
          </cell>
          <cell r="B4595" t="str">
            <v>CTN GENERIC AEROSOL ADJ SIDES</v>
          </cell>
          <cell r="C4595" t="str">
            <v>P2</v>
          </cell>
          <cell r="D4595">
            <v>81900</v>
          </cell>
        </row>
        <row r="4596">
          <cell r="A4596">
            <v>641142</v>
          </cell>
          <cell r="B4596" t="str">
            <v>CTN GENERIC AEROSOL ADJ SIDES</v>
          </cell>
          <cell r="C4596" t="str">
            <v>P2</v>
          </cell>
          <cell r="D4596">
            <v>81900</v>
          </cell>
        </row>
        <row r="4597">
          <cell r="A4597">
            <v>641143</v>
          </cell>
          <cell r="B4597" t="str">
            <v>CTN GENERIC AEROSOL ADJ SIDES</v>
          </cell>
          <cell r="C4597" t="str">
            <v>P2</v>
          </cell>
          <cell r="D4597">
            <v>81900</v>
          </cell>
        </row>
        <row r="4598">
          <cell r="A4598">
            <v>641144</v>
          </cell>
          <cell r="B4598" t="str">
            <v>CTN GENERIC AEROSOL</v>
          </cell>
          <cell r="C4598" t="str">
            <v>P2</v>
          </cell>
          <cell r="D4598">
            <v>81900</v>
          </cell>
        </row>
        <row r="4599">
          <cell r="A4599">
            <v>641145</v>
          </cell>
          <cell r="B4599" t="str">
            <v>CTN GENERIC AEROSOL ADJ SIDES</v>
          </cell>
          <cell r="C4599" t="str">
            <v>P2</v>
          </cell>
          <cell r="D4599">
            <v>81900</v>
          </cell>
        </row>
        <row r="4600">
          <cell r="A4600">
            <v>641146</v>
          </cell>
          <cell r="B4600" t="str">
            <v>CTN GENERIC AEROSOL ADJ SIDES</v>
          </cell>
          <cell r="C4600" t="str">
            <v>P2</v>
          </cell>
          <cell r="D4600">
            <v>81900</v>
          </cell>
        </row>
        <row r="4601">
          <cell r="A4601">
            <v>641147</v>
          </cell>
          <cell r="B4601" t="str">
            <v>CTN GENERIC AEROSOL ADJ SIDES</v>
          </cell>
          <cell r="C4601" t="str">
            <v>P2</v>
          </cell>
          <cell r="D4601">
            <v>81900</v>
          </cell>
        </row>
        <row r="4602">
          <cell r="A4602">
            <v>641148</v>
          </cell>
          <cell r="B4602" t="str">
            <v>CTN L\Mist FCutFlowers Prim 9g</v>
          </cell>
          <cell r="C4602" t="str">
            <v>P2</v>
          </cell>
          <cell r="D4602">
            <v>81900</v>
          </cell>
        </row>
        <row r="4603">
          <cell r="A4603">
            <v>641149</v>
          </cell>
          <cell r="B4603" t="str">
            <v>CTN L\Mist Ctry/Garden Prim 9g</v>
          </cell>
          <cell r="C4603" t="str">
            <v>P2</v>
          </cell>
          <cell r="D4603">
            <v>81900</v>
          </cell>
        </row>
        <row r="4604">
          <cell r="A4604">
            <v>641150</v>
          </cell>
          <cell r="B4604" t="str">
            <v>CTN L\Mist FCutFlowers Ref  9g</v>
          </cell>
          <cell r="C4604" t="str">
            <v>P2</v>
          </cell>
          <cell r="D4604">
            <v>81900</v>
          </cell>
        </row>
        <row r="4605">
          <cell r="A4605">
            <v>641151</v>
          </cell>
          <cell r="B4605" t="str">
            <v>CTN L\Mist Ctry/Garden Ref  9g</v>
          </cell>
          <cell r="C4605" t="str">
            <v>P2</v>
          </cell>
          <cell r="D4605">
            <v>81900</v>
          </cell>
        </row>
        <row r="4606">
          <cell r="A4606">
            <v>641152</v>
          </cell>
          <cell r="B4606" t="str">
            <v>CTN L\Mist FCutFlowers Prim 9g</v>
          </cell>
          <cell r="C4606" t="str">
            <v>P2</v>
          </cell>
          <cell r="D4606">
            <v>81900</v>
          </cell>
        </row>
        <row r="4607">
          <cell r="A4607">
            <v>641153</v>
          </cell>
          <cell r="B4607" t="str">
            <v>CTN Glade PROMO:Assorted twin</v>
          </cell>
          <cell r="C4607" t="str">
            <v>P9</v>
          </cell>
          <cell r="D4607">
            <v>81900</v>
          </cell>
        </row>
        <row r="4608">
          <cell r="A4608">
            <v>641154</v>
          </cell>
          <cell r="B4608" t="str">
            <v>CTN RAID ROACH 6 BAITS</v>
          </cell>
          <cell r="C4608" t="str">
            <v>P2</v>
          </cell>
          <cell r="D4608">
            <v>81900</v>
          </cell>
        </row>
        <row r="4609">
          <cell r="A4609">
            <v>641155</v>
          </cell>
          <cell r="B4609" t="str">
            <v>CTN RAID ROACH 12 BAITS</v>
          </cell>
          <cell r="C4609" t="str">
            <v>P2</v>
          </cell>
          <cell r="D4609">
            <v>81900</v>
          </cell>
        </row>
        <row r="4610">
          <cell r="A4610">
            <v>641156</v>
          </cell>
          <cell r="B4610" t="str">
            <v>CTN RAID ROACH 18 BAITS</v>
          </cell>
          <cell r="C4610" t="str">
            <v>P2</v>
          </cell>
          <cell r="D4610">
            <v>81900</v>
          </cell>
        </row>
        <row r="4611">
          <cell r="A4611">
            <v>641157</v>
          </cell>
          <cell r="B4611" t="str">
            <v>CTN A-FRAME Country Gard  150g</v>
          </cell>
          <cell r="C4611" t="str">
            <v>P2</v>
          </cell>
          <cell r="D4611">
            <v>81900</v>
          </cell>
        </row>
        <row r="4612">
          <cell r="A4612">
            <v>641157</v>
          </cell>
          <cell r="B4612" t="str">
            <v>CTN A-FRAME Country Gard  150g</v>
          </cell>
          <cell r="C4612" t="str">
            <v>P2</v>
          </cell>
        </row>
        <row r="4613">
          <cell r="A4613">
            <v>641158</v>
          </cell>
          <cell r="B4613" t="str">
            <v>CTN A-FRAME Peach Blossom 150g</v>
          </cell>
          <cell r="C4613" t="str">
            <v>P9</v>
          </cell>
          <cell r="D4613">
            <v>81900</v>
          </cell>
        </row>
        <row r="4614">
          <cell r="A4614">
            <v>641159</v>
          </cell>
          <cell r="B4614" t="str">
            <v>CTN A-FRAME Rose Garden   150g</v>
          </cell>
          <cell r="C4614" t="str">
            <v>P9</v>
          </cell>
          <cell r="D4614">
            <v>81900</v>
          </cell>
        </row>
        <row r="4615">
          <cell r="A4615">
            <v>641160</v>
          </cell>
          <cell r="B4615" t="str">
            <v>CTN A-FRAME ODOUR NEUT    150G</v>
          </cell>
          <cell r="C4615" t="str">
            <v>P2</v>
          </cell>
          <cell r="D4615">
            <v>81900</v>
          </cell>
        </row>
        <row r="4616">
          <cell r="A4616">
            <v>641161</v>
          </cell>
          <cell r="B4616" t="str">
            <v>CTN A-FRAME FIELD OF FLOW 150G</v>
          </cell>
          <cell r="C4616" t="str">
            <v>P2</v>
          </cell>
          <cell r="D4616">
            <v>81900</v>
          </cell>
        </row>
        <row r="4617">
          <cell r="A4617">
            <v>641161</v>
          </cell>
          <cell r="B4617" t="str">
            <v>CTN A-FRAME FIELD OF FLOW 150G</v>
          </cell>
          <cell r="C4617" t="str">
            <v>P2</v>
          </cell>
        </row>
        <row r="4618">
          <cell r="A4618">
            <v>641162</v>
          </cell>
          <cell r="B4618" t="str">
            <v>CTN Secrets Country Garden 60g</v>
          </cell>
          <cell r="C4618" t="str">
            <v>P2</v>
          </cell>
          <cell r="D4618">
            <v>81900</v>
          </cell>
        </row>
        <row r="4619">
          <cell r="A4619">
            <v>641163</v>
          </cell>
          <cell r="B4619" t="str">
            <v>CTN Secrets Cottage Garden 60g</v>
          </cell>
          <cell r="C4619" t="str">
            <v>P2</v>
          </cell>
          <cell r="D4619">
            <v>81900</v>
          </cell>
        </row>
        <row r="4620">
          <cell r="A4620">
            <v>641164</v>
          </cell>
          <cell r="B4620" t="str">
            <v>CTN Secrets C/Bouquet Rose 60g</v>
          </cell>
          <cell r="C4620" t="str">
            <v>P2</v>
          </cell>
          <cell r="D4620">
            <v>81900</v>
          </cell>
        </row>
        <row r="4621">
          <cell r="A4621">
            <v>641165</v>
          </cell>
          <cell r="B4621" t="str">
            <v>CTN Secrets E/Fresh Peach  60g</v>
          </cell>
          <cell r="C4621" t="str">
            <v>P2</v>
          </cell>
          <cell r="D4621">
            <v>81900</v>
          </cell>
        </row>
        <row r="4622">
          <cell r="A4622">
            <v>641166</v>
          </cell>
          <cell r="B4622" t="str">
            <v>CTN Secrets New Fragrance  60g</v>
          </cell>
          <cell r="C4622" t="str">
            <v>P2</v>
          </cell>
          <cell r="D4622">
            <v>81900</v>
          </cell>
        </row>
        <row r="4623">
          <cell r="A4623">
            <v>641167</v>
          </cell>
          <cell r="B4623" t="str">
            <v>CTN GENERIC AEROSOL WRAPAROUND</v>
          </cell>
          <cell r="C4623" t="str">
            <v>P9</v>
          </cell>
          <cell r="D4623">
            <v>81900</v>
          </cell>
        </row>
        <row r="4624">
          <cell r="A4624">
            <v>641168</v>
          </cell>
          <cell r="B4624" t="str">
            <v>CTN GENERIC AEROSOL GLADE 125G</v>
          </cell>
          <cell r="C4624" t="str">
            <v>P2</v>
          </cell>
          <cell r="D4624">
            <v>81900</v>
          </cell>
        </row>
        <row r="4625">
          <cell r="A4625">
            <v>641168</v>
          </cell>
          <cell r="B4625" t="str">
            <v>CTN GENERIC AEROSOL GLADE 125G</v>
          </cell>
          <cell r="C4625" t="str">
            <v>P2</v>
          </cell>
        </row>
        <row r="4626">
          <cell r="A4626">
            <v>641169</v>
          </cell>
          <cell r="B4626" t="str">
            <v>CTN GENERIC AEROSOL WRAPAROUND</v>
          </cell>
          <cell r="C4626" t="str">
            <v>P2</v>
          </cell>
          <cell r="D4626">
            <v>81900</v>
          </cell>
        </row>
        <row r="4627">
          <cell r="A4627">
            <v>641170</v>
          </cell>
          <cell r="B4627" t="str">
            <v>CTN GENERIC AEROSOL WRAPAROUND</v>
          </cell>
          <cell r="C4627" t="str">
            <v>P9</v>
          </cell>
          <cell r="D4627">
            <v>81900</v>
          </cell>
        </row>
        <row r="4628">
          <cell r="A4628">
            <v>641171</v>
          </cell>
          <cell r="B4628" t="str">
            <v>CTN GENERIC AEROSOL 65X159 CAN</v>
          </cell>
          <cell r="C4628" t="str">
            <v>P2</v>
          </cell>
          <cell r="D4628">
            <v>81900</v>
          </cell>
        </row>
        <row r="4629">
          <cell r="A4629">
            <v>641171</v>
          </cell>
          <cell r="B4629" t="str">
            <v>CTN GENERIC AEROSOL 65X159 CAN</v>
          </cell>
          <cell r="C4629" t="str">
            <v>P2</v>
          </cell>
        </row>
        <row r="4630">
          <cell r="A4630">
            <v>641172</v>
          </cell>
          <cell r="B4630" t="str">
            <v>CTN GENERIC AEROSOL 65X216 CAN</v>
          </cell>
          <cell r="C4630" t="str">
            <v>P2</v>
          </cell>
          <cell r="D4630">
            <v>81900</v>
          </cell>
        </row>
        <row r="4631">
          <cell r="A4631">
            <v>641172</v>
          </cell>
          <cell r="B4631" t="str">
            <v>CTN GENERIC AEROSOL 65X216 CAN</v>
          </cell>
          <cell r="C4631" t="str">
            <v>P2</v>
          </cell>
        </row>
        <row r="4632">
          <cell r="A4632">
            <v>641173</v>
          </cell>
          <cell r="B4632" t="str">
            <v>CTN GENERIC AEROSOL WRAPAROUND</v>
          </cell>
          <cell r="C4632" t="str">
            <v>P9</v>
          </cell>
          <cell r="D4632">
            <v>81900</v>
          </cell>
        </row>
        <row r="4633">
          <cell r="A4633">
            <v>641174</v>
          </cell>
          <cell r="B4633" t="str">
            <v>CTN GENERIC AEROSOL WRAPAROUND</v>
          </cell>
          <cell r="C4633" t="str">
            <v>P2</v>
          </cell>
          <cell r="D4633">
            <v>81900</v>
          </cell>
        </row>
        <row r="4634">
          <cell r="A4634">
            <v>641175</v>
          </cell>
          <cell r="B4634" t="str">
            <v>CTN GENERIC AEROSOL WRAPAROUND</v>
          </cell>
          <cell r="C4634" t="str">
            <v>P2</v>
          </cell>
          <cell r="D4634">
            <v>81900</v>
          </cell>
        </row>
        <row r="4635">
          <cell r="A4635">
            <v>641175</v>
          </cell>
          <cell r="B4635" t="str">
            <v>CTN GENERIC AEROSOL WRAPAROUND</v>
          </cell>
          <cell r="C4635" t="str">
            <v>P2</v>
          </cell>
        </row>
        <row r="4636">
          <cell r="A4636">
            <v>641176</v>
          </cell>
          <cell r="B4636" t="str">
            <v>SLEEVE RAID ROACH BAITS 6'S</v>
          </cell>
          <cell r="C4636" t="str">
            <v>PH</v>
          </cell>
          <cell r="D4636">
            <v>57657</v>
          </cell>
        </row>
        <row r="4637">
          <cell r="A4637">
            <v>641177</v>
          </cell>
          <cell r="B4637" t="str">
            <v>SLEEVE RAID ROACH BAITS 12'S</v>
          </cell>
          <cell r="C4637" t="str">
            <v>PH</v>
          </cell>
          <cell r="D4637">
            <v>57657</v>
          </cell>
        </row>
        <row r="4638">
          <cell r="A4638">
            <v>641178</v>
          </cell>
          <cell r="B4638" t="str">
            <v>SLEEVE RAID ROACH BAITS 18'S</v>
          </cell>
          <cell r="C4638" t="str">
            <v>PH</v>
          </cell>
          <cell r="D4638">
            <v>57657</v>
          </cell>
        </row>
        <row r="4639">
          <cell r="A4639">
            <v>641179</v>
          </cell>
          <cell r="B4639" t="str">
            <v>CTN Japan Zukkurin WRAPAROUND</v>
          </cell>
          <cell r="C4639" t="str">
            <v>P2</v>
          </cell>
          <cell r="D4639">
            <v>81900</v>
          </cell>
        </row>
        <row r="4640">
          <cell r="A4640">
            <v>641180</v>
          </cell>
          <cell r="B4640" t="str">
            <v>CTN Japan Glad Sage WRAPAROUND</v>
          </cell>
          <cell r="C4640" t="str">
            <v>P2</v>
          </cell>
          <cell r="D4640">
            <v>81900</v>
          </cell>
        </row>
        <row r="4641">
          <cell r="A4641">
            <v>641181</v>
          </cell>
          <cell r="B4641" t="str">
            <v>CTN Japan Glad Citr WRAPAROUND</v>
          </cell>
          <cell r="C4641" t="str">
            <v>P2</v>
          </cell>
          <cell r="D4641">
            <v>81900</v>
          </cell>
        </row>
        <row r="4642">
          <cell r="A4642">
            <v>641182</v>
          </cell>
          <cell r="B4642" t="str">
            <v>CTN Jap Shut FofF Spec TrialWF</v>
          </cell>
          <cell r="C4642" t="str">
            <v>P2</v>
          </cell>
          <cell r="D4642">
            <v>81900</v>
          </cell>
        </row>
        <row r="4643">
          <cell r="A4643">
            <v>641183</v>
          </cell>
          <cell r="B4643" t="str">
            <v>CTN Jap Shut Rose Spec trialWF</v>
          </cell>
          <cell r="C4643" t="str">
            <v>P2</v>
          </cell>
          <cell r="D4643">
            <v>81900</v>
          </cell>
        </row>
        <row r="4644">
          <cell r="A4644">
            <v>641184</v>
          </cell>
          <cell r="B4644" t="str">
            <v>CTN Jap Shut FofF Sales sampWF</v>
          </cell>
          <cell r="C4644" t="str">
            <v>P2</v>
          </cell>
          <cell r="D4644">
            <v>81900</v>
          </cell>
        </row>
        <row r="4645">
          <cell r="A4645">
            <v>641185</v>
          </cell>
          <cell r="B4645" t="str">
            <v>CTN Jap Shut Rose Sales sampWF</v>
          </cell>
          <cell r="C4645" t="str">
            <v>P2</v>
          </cell>
          <cell r="D4645">
            <v>81900</v>
          </cell>
        </row>
        <row r="4646">
          <cell r="A4646">
            <v>641186</v>
          </cell>
          <cell r="B4646" t="str">
            <v>CTN Jap Shut FofF final prodWF</v>
          </cell>
          <cell r="C4646" t="str">
            <v>P2</v>
          </cell>
          <cell r="D4646">
            <v>81900</v>
          </cell>
        </row>
        <row r="4647">
          <cell r="A4647">
            <v>641187</v>
          </cell>
          <cell r="B4647" t="str">
            <v>CTN Jap Shut Rose final prodWF</v>
          </cell>
          <cell r="C4647" t="str">
            <v>P2</v>
          </cell>
          <cell r="D4647">
            <v>81900</v>
          </cell>
        </row>
        <row r="4648">
          <cell r="A4648">
            <v>641188</v>
          </cell>
          <cell r="B4648" t="str">
            <v>SLEEVE ZIPLOC MEDIUM SQUARES</v>
          </cell>
          <cell r="C4648" t="str">
            <v>PH</v>
          </cell>
          <cell r="D4648">
            <v>0</v>
          </cell>
        </row>
        <row r="4649">
          <cell r="A4649">
            <v>641189</v>
          </cell>
          <cell r="B4649" t="str">
            <v>SLEEVE ZIPLOC LARGE SQUARES</v>
          </cell>
          <cell r="C4649" t="str">
            <v>PH</v>
          </cell>
          <cell r="D4649">
            <v>0</v>
          </cell>
        </row>
        <row r="4650">
          <cell r="A4650">
            <v>641190</v>
          </cell>
          <cell r="B4650" t="str">
            <v>CTN GENERIC AEROSOL BOMBS 160G</v>
          </cell>
          <cell r="C4650" t="str">
            <v>P2</v>
          </cell>
          <cell r="D4650">
            <v>81900</v>
          </cell>
        </row>
        <row r="4651">
          <cell r="A4651">
            <v>641190</v>
          </cell>
          <cell r="B4651" t="str">
            <v>CTN GENERIC AEROSOL BOMBS 160G</v>
          </cell>
          <cell r="C4651" t="str">
            <v>P2</v>
          </cell>
        </row>
        <row r="4652">
          <cell r="A4652">
            <v>641190</v>
          </cell>
          <cell r="B4652" t="str">
            <v>CTN GENERIC AEROSOL BOMBS 160G</v>
          </cell>
          <cell r="C4652" t="str">
            <v>P2</v>
          </cell>
        </row>
        <row r="4653">
          <cell r="A4653">
            <v>641196</v>
          </cell>
          <cell r="B4653" t="str">
            <v>CTN JAPAN SHUT ROSE         WF</v>
          </cell>
          <cell r="C4653" t="str">
            <v>P2</v>
          </cell>
          <cell r="D4653">
            <v>81900</v>
          </cell>
        </row>
        <row r="4654">
          <cell r="A4654">
            <v>641196</v>
          </cell>
          <cell r="B4654" t="str">
            <v>CTN JAPAN SHUT ROSE         WF</v>
          </cell>
          <cell r="C4654" t="str">
            <v>P2</v>
          </cell>
        </row>
        <row r="4655">
          <cell r="A4655">
            <v>641197</v>
          </cell>
          <cell r="B4655" t="str">
            <v>CTN Jap Shut FofFlowers WF</v>
          </cell>
          <cell r="C4655" t="str">
            <v>P2</v>
          </cell>
          <cell r="D4655">
            <v>81900</v>
          </cell>
        </row>
        <row r="4656">
          <cell r="A4656">
            <v>641198</v>
          </cell>
          <cell r="B4656" t="str">
            <v>CTN OFF! AEROSOL WRAPAROUND</v>
          </cell>
          <cell r="C4656" t="str">
            <v>P2</v>
          </cell>
          <cell r="D4656">
            <v>81900</v>
          </cell>
        </row>
        <row r="4657">
          <cell r="A4657">
            <v>641200</v>
          </cell>
          <cell r="B4657" t="str">
            <v>CTN GLADE COTTAGE GDN PUMP PK</v>
          </cell>
          <cell r="C4657" t="str">
            <v>P9</v>
          </cell>
          <cell r="D4657">
            <v>81900</v>
          </cell>
        </row>
        <row r="4658">
          <cell r="A4658">
            <v>641201</v>
          </cell>
          <cell r="B4658" t="str">
            <v>CTN GLADE PEACH BLOSM PUMP 150</v>
          </cell>
          <cell r="C4658" t="str">
            <v>P9</v>
          </cell>
          <cell r="D4658">
            <v>81900</v>
          </cell>
        </row>
        <row r="4659">
          <cell r="A4659">
            <v>641202</v>
          </cell>
          <cell r="B4659" t="str">
            <v>CTN GLADE COTTAGE GDN PUMP PK</v>
          </cell>
          <cell r="C4659" t="str">
            <v>P2</v>
          </cell>
          <cell r="D4659">
            <v>81900</v>
          </cell>
        </row>
        <row r="4660">
          <cell r="A4660">
            <v>641203</v>
          </cell>
          <cell r="B4660" t="str">
            <v>CTN GLADE PEACH BLOSM PUMP 150</v>
          </cell>
          <cell r="C4660" t="str">
            <v>P9</v>
          </cell>
          <cell r="D4660">
            <v>81900</v>
          </cell>
        </row>
        <row r="4661">
          <cell r="A4661">
            <v>641204</v>
          </cell>
          <cell r="B4661" t="str">
            <v>CTN GLADE Pump Rose/Sandl 150m</v>
          </cell>
          <cell r="C4661" t="str">
            <v>P2</v>
          </cell>
          <cell r="D4661">
            <v>81900</v>
          </cell>
        </row>
        <row r="4662">
          <cell r="A4662">
            <v>641205</v>
          </cell>
          <cell r="B4662" t="str">
            <v>CTN GLADE Pump Lavender  150mL</v>
          </cell>
          <cell r="C4662" t="str">
            <v>P2</v>
          </cell>
          <cell r="D4662">
            <v>81900</v>
          </cell>
        </row>
        <row r="4663">
          <cell r="A4663">
            <v>641206</v>
          </cell>
          <cell r="B4663" t="str">
            <v>CTN Glade Pump Cottage Gard WF</v>
          </cell>
          <cell r="C4663" t="str">
            <v>P2</v>
          </cell>
          <cell r="D4663">
            <v>81900</v>
          </cell>
        </row>
        <row r="4664">
          <cell r="A4664">
            <v>641206</v>
          </cell>
          <cell r="B4664" t="str">
            <v>CTN Glade Pump Cottage Gard WF</v>
          </cell>
          <cell r="C4664" t="str">
            <v>P2</v>
          </cell>
        </row>
        <row r="4665">
          <cell r="A4665">
            <v>641207</v>
          </cell>
          <cell r="B4665" t="str">
            <v>CTN Glade Pump Wild LavenderWF</v>
          </cell>
          <cell r="C4665" t="str">
            <v>P2</v>
          </cell>
          <cell r="D4665">
            <v>81900</v>
          </cell>
        </row>
        <row r="4666">
          <cell r="A4666">
            <v>641207</v>
          </cell>
          <cell r="B4666" t="str">
            <v>CTN Glade Pump Wild LavenderWF</v>
          </cell>
          <cell r="C4666" t="str">
            <v>P2</v>
          </cell>
        </row>
        <row r="4667">
          <cell r="A4667">
            <v>641208</v>
          </cell>
          <cell r="B4667" t="str">
            <v>CTN Charge Shout Enzyme Ref WF</v>
          </cell>
          <cell r="C4667" t="str">
            <v>P2</v>
          </cell>
          <cell r="D4667">
            <v>81900</v>
          </cell>
        </row>
        <row r="4668">
          <cell r="A4668">
            <v>641209</v>
          </cell>
          <cell r="B4668" t="str">
            <v>CTN Charge Shout Enzyme Pri WF</v>
          </cell>
          <cell r="C4668" t="str">
            <v>P2</v>
          </cell>
          <cell r="D4668">
            <v>81900</v>
          </cell>
        </row>
        <row r="4669">
          <cell r="A4669">
            <v>641210</v>
          </cell>
          <cell r="B4669" t="str">
            <v>CTN Freedom Carpet Sc. Prim WF</v>
          </cell>
          <cell r="C4669" t="str">
            <v>P2</v>
          </cell>
          <cell r="D4669">
            <v>81900</v>
          </cell>
        </row>
        <row r="4670">
          <cell r="A4670">
            <v>641211</v>
          </cell>
          <cell r="B4670" t="str">
            <v>CTN Pledge Pot Pourri  Prim WF</v>
          </cell>
          <cell r="C4670" t="str">
            <v>P2</v>
          </cell>
          <cell r="D4670">
            <v>0</v>
          </cell>
        </row>
        <row r="4671">
          <cell r="A4671">
            <v>641212</v>
          </cell>
          <cell r="B4671" t="str">
            <v>CTN Vinyl Magic 500mL 6Pack WF</v>
          </cell>
          <cell r="C4671" t="str">
            <v>P2</v>
          </cell>
          <cell r="D4671">
            <v>81900</v>
          </cell>
        </row>
        <row r="4672">
          <cell r="A4672">
            <v>641213</v>
          </cell>
          <cell r="B4672" t="str">
            <v>CTN One Go 500mL 6Pack WF</v>
          </cell>
          <cell r="C4672" t="str">
            <v>P2</v>
          </cell>
          <cell r="D4672">
            <v>81900</v>
          </cell>
        </row>
        <row r="4673">
          <cell r="A4673">
            <v>641214</v>
          </cell>
          <cell r="B4673" t="str">
            <v>CTN Super Shine 500mL 6Pack WF</v>
          </cell>
          <cell r="C4673" t="str">
            <v>P2</v>
          </cell>
          <cell r="D4673">
            <v>81900</v>
          </cell>
        </row>
        <row r="4674">
          <cell r="A4674">
            <v>641215</v>
          </cell>
          <cell r="B4674" t="str">
            <v>CTN Wood Magic  500mL 6Pack WF</v>
          </cell>
          <cell r="C4674" t="str">
            <v>P2</v>
          </cell>
          <cell r="D4674">
            <v>81900</v>
          </cell>
        </row>
        <row r="4675">
          <cell r="A4675">
            <v>641216</v>
          </cell>
          <cell r="B4675" t="str">
            <v>CTN Tile Magic  500mL 6Pack WF</v>
          </cell>
          <cell r="C4675" t="str">
            <v>P2</v>
          </cell>
          <cell r="D4675">
            <v>81900</v>
          </cell>
        </row>
        <row r="4676">
          <cell r="A4676">
            <v>641217</v>
          </cell>
          <cell r="B4676" t="str">
            <v>CTN Duck Diso Wood Pine 500 WF</v>
          </cell>
          <cell r="C4676" t="str">
            <v>P2</v>
          </cell>
          <cell r="D4676">
            <v>81900</v>
          </cell>
        </row>
        <row r="4677">
          <cell r="A4677">
            <v>641218</v>
          </cell>
          <cell r="B4677" t="str">
            <v>CTN Duck Diso Ocean Brz 500 WF</v>
          </cell>
          <cell r="C4677" t="str">
            <v>P2</v>
          </cell>
          <cell r="D4677">
            <v>81900</v>
          </cell>
        </row>
        <row r="4678">
          <cell r="A4678">
            <v>641219</v>
          </cell>
          <cell r="B4678" t="str">
            <v>CTN Duck Diso Pot Pourr 500 WF</v>
          </cell>
          <cell r="C4678" t="str">
            <v>P2</v>
          </cell>
          <cell r="D4678">
            <v>81900</v>
          </cell>
        </row>
        <row r="4679">
          <cell r="A4679">
            <v>641220</v>
          </cell>
          <cell r="B4679" t="str">
            <v>CTN Duck Diso Peach Blm 500 WF</v>
          </cell>
          <cell r="C4679" t="str">
            <v>P2</v>
          </cell>
          <cell r="D4679">
            <v>81900</v>
          </cell>
        </row>
        <row r="4680">
          <cell r="A4680">
            <v>641221</v>
          </cell>
          <cell r="B4680" t="str">
            <v>CTN Jeyes Forest Pine 500mL WF</v>
          </cell>
          <cell r="C4680" t="str">
            <v>P2</v>
          </cell>
          <cell r="D4680">
            <v>81900</v>
          </cell>
        </row>
        <row r="4681">
          <cell r="A4681">
            <v>641221</v>
          </cell>
          <cell r="B4681" t="str">
            <v>CTN Jeyes Forest Pine 500mL WF</v>
          </cell>
          <cell r="C4681" t="str">
            <v>P2</v>
          </cell>
        </row>
        <row r="4682">
          <cell r="A4682">
            <v>641222</v>
          </cell>
          <cell r="B4682" t="str">
            <v>CTN Jeyes Ctry Garden 500mL WF</v>
          </cell>
          <cell r="C4682" t="str">
            <v>P2</v>
          </cell>
          <cell r="D4682">
            <v>81900</v>
          </cell>
        </row>
        <row r="4683">
          <cell r="A4683">
            <v>641222</v>
          </cell>
          <cell r="B4683" t="str">
            <v>CTN Jeyes Ctry Garden 500mL WF</v>
          </cell>
          <cell r="C4683" t="str">
            <v>P2</v>
          </cell>
        </row>
        <row r="4684">
          <cell r="A4684">
            <v>641223</v>
          </cell>
          <cell r="B4684" t="str">
            <v>CTN Jeyes Ctry Fresh  500mL WF</v>
          </cell>
          <cell r="C4684" t="str">
            <v>P2</v>
          </cell>
          <cell r="D4684">
            <v>81900</v>
          </cell>
        </row>
        <row r="4685">
          <cell r="A4685">
            <v>641224</v>
          </cell>
          <cell r="B4685" t="str">
            <v>CTN Jeyes Peach Bloss 500mL WF</v>
          </cell>
          <cell r="C4685" t="str">
            <v>P2</v>
          </cell>
          <cell r="D4685">
            <v>81900</v>
          </cell>
        </row>
        <row r="4686">
          <cell r="A4686">
            <v>641224</v>
          </cell>
          <cell r="B4686" t="str">
            <v>CTN Jeyes Peach Bloss 500mL WF</v>
          </cell>
          <cell r="C4686" t="str">
            <v>P2</v>
          </cell>
        </row>
        <row r="4687">
          <cell r="A4687">
            <v>641225</v>
          </cell>
          <cell r="B4687" t="str">
            <v>CTN Jeyes Mtn. Spring 500mL WF</v>
          </cell>
          <cell r="C4687" t="str">
            <v>P2</v>
          </cell>
          <cell r="D4687">
            <v>81900</v>
          </cell>
        </row>
        <row r="4688">
          <cell r="A4688">
            <v>641225</v>
          </cell>
          <cell r="B4688" t="str">
            <v>CTN Jeyes Mtn. Spring 500mL WF</v>
          </cell>
          <cell r="C4688" t="str">
            <v>P2</v>
          </cell>
        </row>
        <row r="4689">
          <cell r="A4689">
            <v>641226</v>
          </cell>
          <cell r="B4689" t="str">
            <v>CTN Klear 500mL WF</v>
          </cell>
          <cell r="C4689" t="str">
            <v>P2</v>
          </cell>
          <cell r="D4689">
            <v>81900</v>
          </cell>
        </row>
        <row r="4690">
          <cell r="A4690">
            <v>641226</v>
          </cell>
          <cell r="B4690" t="str">
            <v>CTN Klear 500mL WF</v>
          </cell>
          <cell r="C4690" t="str">
            <v>P2</v>
          </cell>
        </row>
        <row r="4691">
          <cell r="A4691">
            <v>641227</v>
          </cell>
          <cell r="B4691" t="str">
            <v>CTN Kleen 500mL WF</v>
          </cell>
          <cell r="C4691" t="str">
            <v>P2</v>
          </cell>
          <cell r="D4691">
            <v>81900</v>
          </cell>
        </row>
        <row r="4692">
          <cell r="A4692">
            <v>641227</v>
          </cell>
          <cell r="B4692" t="str">
            <v>CTN Kleen 500mL WF</v>
          </cell>
          <cell r="C4692" t="str">
            <v>P2</v>
          </cell>
        </row>
        <row r="4693">
          <cell r="A4693">
            <v>641228</v>
          </cell>
          <cell r="B4693" t="str">
            <v>CTN T/Duck Fresh Pine 500mL WF</v>
          </cell>
          <cell r="C4693" t="str">
            <v>P2</v>
          </cell>
          <cell r="D4693">
            <v>81900</v>
          </cell>
        </row>
        <row r="4694">
          <cell r="A4694">
            <v>641229</v>
          </cell>
          <cell r="B4694" t="str">
            <v>CTN T/Duck Pot Pourri 500mL WF</v>
          </cell>
          <cell r="C4694" t="str">
            <v>P2</v>
          </cell>
          <cell r="D4694">
            <v>81900</v>
          </cell>
        </row>
        <row r="4695">
          <cell r="A4695">
            <v>641230</v>
          </cell>
          <cell r="B4695" t="str">
            <v>CTN T/Duck Fresh Flow 500mL WF</v>
          </cell>
          <cell r="C4695" t="str">
            <v>P2</v>
          </cell>
          <cell r="D4695">
            <v>81900</v>
          </cell>
        </row>
        <row r="4696">
          <cell r="A4696">
            <v>641231</v>
          </cell>
          <cell r="B4696" t="str">
            <v>CTN T/Duck Fresh Lemn 500mL WF</v>
          </cell>
          <cell r="C4696" t="str">
            <v>P2</v>
          </cell>
          <cell r="D4696">
            <v>81900</v>
          </cell>
        </row>
        <row r="4697">
          <cell r="A4697">
            <v>641232</v>
          </cell>
          <cell r="B4697" t="str">
            <v>CTN Windex S&amp;G 500mL Refill WF</v>
          </cell>
          <cell r="C4697" t="str">
            <v>P2</v>
          </cell>
          <cell r="D4697">
            <v>81900</v>
          </cell>
        </row>
        <row r="4698">
          <cell r="A4698">
            <v>641233</v>
          </cell>
          <cell r="B4698" t="str">
            <v>CTN Windex Reg 500mL Refill WF</v>
          </cell>
          <cell r="C4698" t="str">
            <v>P2</v>
          </cell>
          <cell r="D4698">
            <v>81900</v>
          </cell>
        </row>
        <row r="4699">
          <cell r="A4699">
            <v>641234</v>
          </cell>
          <cell r="B4699" t="str">
            <v>CTN MMuscle Gl Reg 500mL Rf WF</v>
          </cell>
          <cell r="C4699" t="str">
            <v>P2</v>
          </cell>
          <cell r="D4699">
            <v>81900</v>
          </cell>
        </row>
        <row r="4700">
          <cell r="A4700">
            <v>641235</v>
          </cell>
          <cell r="B4700" t="str">
            <v>CTN MMuscle Gl S&amp;G 500mL Rf WF</v>
          </cell>
          <cell r="C4700" t="str">
            <v>P2</v>
          </cell>
          <cell r="D4700">
            <v>81900</v>
          </cell>
        </row>
        <row r="4701">
          <cell r="A4701">
            <v>641236</v>
          </cell>
          <cell r="B4701" t="str">
            <v>CTN Windex Reg 500mL Prim WF</v>
          </cell>
          <cell r="C4701" t="str">
            <v>P2</v>
          </cell>
          <cell r="D4701">
            <v>81900</v>
          </cell>
        </row>
        <row r="4702">
          <cell r="A4702">
            <v>641237</v>
          </cell>
          <cell r="B4702" t="str">
            <v>CTN Windex No Drip 500mL Pr WF</v>
          </cell>
          <cell r="C4702" t="str">
            <v>P9</v>
          </cell>
          <cell r="D4702">
            <v>81900</v>
          </cell>
        </row>
        <row r="4703">
          <cell r="A4703">
            <v>641238</v>
          </cell>
          <cell r="B4703" t="str">
            <v>CTN Windex S&amp;Glass 500mL Pr WF</v>
          </cell>
          <cell r="C4703" t="str">
            <v>P2</v>
          </cell>
          <cell r="D4703">
            <v>81900</v>
          </cell>
        </row>
        <row r="4704">
          <cell r="A4704">
            <v>641239</v>
          </cell>
          <cell r="B4704" t="str">
            <v>CTN MMuscle Gl Reg 500mL Pr WF</v>
          </cell>
          <cell r="C4704" t="str">
            <v>P2</v>
          </cell>
          <cell r="D4704">
            <v>81900</v>
          </cell>
        </row>
        <row r="4705">
          <cell r="A4705">
            <v>641240</v>
          </cell>
          <cell r="B4705" t="str">
            <v>CTN MMuscle Gl S&amp;G 500mL Pr WF</v>
          </cell>
          <cell r="C4705" t="str">
            <v>P2</v>
          </cell>
          <cell r="D4705">
            <v>81900</v>
          </cell>
        </row>
        <row r="4706">
          <cell r="A4706">
            <v>641241</v>
          </cell>
          <cell r="B4706" t="str">
            <v>CTN Windex Regular 750mL Rf WF</v>
          </cell>
          <cell r="C4706" t="str">
            <v>P2</v>
          </cell>
          <cell r="D4706">
            <v>81900</v>
          </cell>
        </row>
        <row r="4707">
          <cell r="A4707">
            <v>641242</v>
          </cell>
          <cell r="B4707" t="str">
            <v>CTN Windex Regular 750mL Pr WF</v>
          </cell>
          <cell r="C4707" t="str">
            <v>P2</v>
          </cell>
          <cell r="D4707">
            <v>81900</v>
          </cell>
        </row>
        <row r="4708">
          <cell r="A4708">
            <v>641243</v>
          </cell>
          <cell r="B4708" t="str">
            <v>CTN MMuscle APC 750mL Refil WF</v>
          </cell>
          <cell r="C4708" t="str">
            <v>P2</v>
          </cell>
          <cell r="D4708">
            <v>81900</v>
          </cell>
        </row>
        <row r="4709">
          <cell r="A4709">
            <v>641244</v>
          </cell>
          <cell r="B4709" t="str">
            <v>CTN MMuscle APC 750mL Prim WF</v>
          </cell>
          <cell r="C4709" t="str">
            <v>P2</v>
          </cell>
          <cell r="D4709">
            <v>81900</v>
          </cell>
        </row>
        <row r="4710">
          <cell r="A4710">
            <v>641245</v>
          </cell>
          <cell r="B4710" t="str">
            <v>CTN Charge I/Aid 750mL Refl WF</v>
          </cell>
          <cell r="C4710" t="str">
            <v>P2</v>
          </cell>
          <cell r="D4710">
            <v>81900</v>
          </cell>
        </row>
        <row r="4711">
          <cell r="A4711">
            <v>641246</v>
          </cell>
          <cell r="B4711" t="str">
            <v>CTN Charge I/Aid 750mL Prim WF</v>
          </cell>
          <cell r="C4711" t="str">
            <v>P2</v>
          </cell>
          <cell r="D4711">
            <v>81900</v>
          </cell>
        </row>
        <row r="4712">
          <cell r="A4712">
            <v>641247</v>
          </cell>
          <cell r="B4712" t="str">
            <v>CTN MMuscle Floor Cln 750mL WF</v>
          </cell>
          <cell r="C4712" t="str">
            <v>P2</v>
          </cell>
          <cell r="D4712">
            <v>81900</v>
          </cell>
        </row>
        <row r="4713">
          <cell r="A4713">
            <v>641248</v>
          </cell>
          <cell r="B4713" t="str">
            <v>CTN Bathroom Duck 750 Ref WF</v>
          </cell>
          <cell r="C4713" t="str">
            <v>P2</v>
          </cell>
          <cell r="D4713">
            <v>81900</v>
          </cell>
        </row>
        <row r="4714">
          <cell r="A4714">
            <v>641249</v>
          </cell>
          <cell r="B4714" t="str">
            <v>CTN Bathroom Duck 750 Pri WF</v>
          </cell>
          <cell r="C4714" t="str">
            <v>P2</v>
          </cell>
          <cell r="D4714">
            <v>81900</v>
          </cell>
        </row>
        <row r="4715">
          <cell r="A4715">
            <v>641250</v>
          </cell>
          <cell r="B4715" t="str">
            <v>CTN Windex Shower 750 Ref WF</v>
          </cell>
          <cell r="C4715" t="str">
            <v>P2</v>
          </cell>
          <cell r="D4715">
            <v>81900</v>
          </cell>
        </row>
        <row r="4716">
          <cell r="A4716">
            <v>641251</v>
          </cell>
          <cell r="B4716" t="str">
            <v>CTN Windex Shower 750 Pri WF</v>
          </cell>
          <cell r="C4716" t="str">
            <v>P2</v>
          </cell>
          <cell r="D4716">
            <v>81900</v>
          </cell>
        </row>
        <row r="4717">
          <cell r="A4717">
            <v>641252</v>
          </cell>
          <cell r="B4717" t="str">
            <v>CTN F/D Bleach + frag  Pri 50g</v>
          </cell>
          <cell r="C4717" t="str">
            <v>P2</v>
          </cell>
          <cell r="D4717">
            <v>81900</v>
          </cell>
        </row>
        <row r="4718">
          <cell r="A4718">
            <v>641253</v>
          </cell>
          <cell r="B4718" t="str">
            <v>CTN F/D Bleach NZ Only Pri 50g</v>
          </cell>
          <cell r="C4718" t="str">
            <v>P9</v>
          </cell>
          <cell r="D4718">
            <v>81900</v>
          </cell>
        </row>
        <row r="4719">
          <cell r="A4719">
            <v>641254</v>
          </cell>
          <cell r="B4719" t="str">
            <v>CTN F/D Bleach + Frag Ref  80g</v>
          </cell>
          <cell r="C4719" t="str">
            <v>P2</v>
          </cell>
          <cell r="D4719">
            <v>81900</v>
          </cell>
        </row>
        <row r="4720">
          <cell r="A4720">
            <v>641255</v>
          </cell>
          <cell r="B4720" t="str">
            <v>CTN F/D Assorted P/P  Ref 50g</v>
          </cell>
          <cell r="C4720" t="str">
            <v>P9</v>
          </cell>
          <cell r="D4720">
            <v>81900</v>
          </cell>
        </row>
        <row r="4721">
          <cell r="A4721">
            <v>641256</v>
          </cell>
          <cell r="B4721" t="str">
            <v>CTN F/D Assorted Std Ref 50g</v>
          </cell>
          <cell r="C4721" t="str">
            <v>P2</v>
          </cell>
          <cell r="D4721">
            <v>81900</v>
          </cell>
        </row>
        <row r="4722">
          <cell r="A4722">
            <v>641257</v>
          </cell>
          <cell r="B4722" t="str">
            <v>CTN F/D Assort Nat Col Ref 80g</v>
          </cell>
          <cell r="C4722" t="str">
            <v>P9</v>
          </cell>
          <cell r="D4722">
            <v>81900</v>
          </cell>
        </row>
        <row r="4723">
          <cell r="A4723">
            <v>641258</v>
          </cell>
          <cell r="B4723" t="str">
            <v>CTN F/D Bleach NZ Only Ref 80g</v>
          </cell>
          <cell r="C4723" t="str">
            <v>P2</v>
          </cell>
          <cell r="D4723">
            <v>81900</v>
          </cell>
        </row>
        <row r="4724">
          <cell r="A4724">
            <v>641259</v>
          </cell>
          <cell r="B4724" t="str">
            <v>CTN SHOUT IRON AID RFL 750 WF</v>
          </cell>
          <cell r="C4724" t="str">
            <v>P2</v>
          </cell>
          <cell r="D4724">
            <v>81900</v>
          </cell>
        </row>
        <row r="4725">
          <cell r="A4725">
            <v>641260</v>
          </cell>
          <cell r="B4725" t="str">
            <v>CTN SHOUT IRON AID TRG 750 WF</v>
          </cell>
          <cell r="C4725" t="str">
            <v>P2</v>
          </cell>
          <cell r="D4725">
            <v>81900</v>
          </cell>
        </row>
        <row r="4726">
          <cell r="A4726">
            <v>641261</v>
          </cell>
          <cell r="B4726" t="str">
            <v>CTN M/Muscle Shower 750 Ref WF</v>
          </cell>
          <cell r="C4726" t="str">
            <v>P2</v>
          </cell>
          <cell r="D4726">
            <v>81900</v>
          </cell>
        </row>
        <row r="4727">
          <cell r="A4727">
            <v>641262</v>
          </cell>
          <cell r="B4727" t="str">
            <v>CTN M/Muscle Shower 750 Pri WF</v>
          </cell>
          <cell r="C4727" t="str">
            <v>P2</v>
          </cell>
          <cell r="D4727">
            <v>81900</v>
          </cell>
        </row>
        <row r="4728">
          <cell r="A4728">
            <v>641263</v>
          </cell>
          <cell r="B4728" t="str">
            <v>CTN-LAJ GLADE S&amp;VAC Lavender</v>
          </cell>
          <cell r="C4728" t="str">
            <v>P2</v>
          </cell>
          <cell r="D4728">
            <v>81900</v>
          </cell>
        </row>
        <row r="4729">
          <cell r="A4729">
            <v>641263</v>
          </cell>
          <cell r="B4729" t="str">
            <v>CTN-LAJ GLADE S&amp;VAC Lavender</v>
          </cell>
          <cell r="C4729" t="str">
            <v>P2</v>
          </cell>
        </row>
        <row r="4730">
          <cell r="A4730">
            <v>641263</v>
          </cell>
          <cell r="B4730" t="str">
            <v>CTN-LAJ GLADE S&amp;VAC Lavender</v>
          </cell>
          <cell r="C4730" t="str">
            <v>P2</v>
          </cell>
        </row>
        <row r="4731">
          <cell r="A4731">
            <v>641264</v>
          </cell>
          <cell r="B4731" t="str">
            <v>CTN A-FRAME LAVENDER 150G</v>
          </cell>
          <cell r="C4731" t="str">
            <v>P2</v>
          </cell>
          <cell r="D4731">
            <v>81900</v>
          </cell>
        </row>
        <row r="4732">
          <cell r="A4732">
            <v>641264</v>
          </cell>
          <cell r="B4732" t="str">
            <v>CTN A-FRAME LAVENDER 150G</v>
          </cell>
          <cell r="C4732" t="str">
            <v>P2</v>
          </cell>
        </row>
        <row r="4733">
          <cell r="A4733">
            <v>641265</v>
          </cell>
          <cell r="B4733" t="str">
            <v>CTN SECRETS TWIN Lavender 60g</v>
          </cell>
          <cell r="C4733" t="str">
            <v>P2</v>
          </cell>
          <cell r="D4733">
            <v>81900</v>
          </cell>
        </row>
        <row r="4734">
          <cell r="A4734">
            <v>641266</v>
          </cell>
          <cell r="B4734" t="str">
            <v>CTN Secrets Lavender 98</v>
          </cell>
          <cell r="C4734" t="str">
            <v>P2</v>
          </cell>
          <cell r="D4734">
            <v>81900</v>
          </cell>
        </row>
        <row r="4735">
          <cell r="A4735">
            <v>641266</v>
          </cell>
          <cell r="B4735" t="str">
            <v>CTN Secrets Lavender 98</v>
          </cell>
          <cell r="C4735" t="str">
            <v>P2</v>
          </cell>
        </row>
        <row r="4736">
          <cell r="A4736">
            <v>641267</v>
          </cell>
          <cell r="B4736" t="str">
            <v>CTN Outer Secrets Lavender 98</v>
          </cell>
          <cell r="C4736" t="str">
            <v>P2</v>
          </cell>
          <cell r="D4736">
            <v>81900</v>
          </cell>
        </row>
        <row r="4737">
          <cell r="A4737">
            <v>641268</v>
          </cell>
          <cell r="B4737" t="str">
            <v>CTN Durosil Paste Wa 6 pack 98</v>
          </cell>
          <cell r="C4737" t="str">
            <v>P9</v>
          </cell>
          <cell r="D4737">
            <v>81900</v>
          </cell>
        </row>
        <row r="4738">
          <cell r="A4738">
            <v>641269</v>
          </cell>
          <cell r="B4738" t="str">
            <v>CTN Goddards CMPolish 6pack 98</v>
          </cell>
          <cell r="C4738" t="str">
            <v>P2</v>
          </cell>
          <cell r="D4738">
            <v>81900</v>
          </cell>
        </row>
        <row r="4739">
          <cell r="A4739">
            <v>641270</v>
          </cell>
          <cell r="B4739" t="str">
            <v>CTN Goddards Silver Dip 6pk 98</v>
          </cell>
          <cell r="C4739" t="str">
            <v>P2</v>
          </cell>
          <cell r="D4739">
            <v>81900</v>
          </cell>
        </row>
        <row r="4740">
          <cell r="A4740">
            <v>641271</v>
          </cell>
          <cell r="B4740" t="str">
            <v>CTN Goddards Jewel CKit 6pk 98</v>
          </cell>
          <cell r="C4740" t="str">
            <v>P2</v>
          </cell>
          <cell r="D4740">
            <v>81900</v>
          </cell>
        </row>
        <row r="4741">
          <cell r="A4741">
            <v>641272</v>
          </cell>
          <cell r="B4741" t="str">
            <v>CTN Goddards LTS Polish 6pk 98</v>
          </cell>
          <cell r="C4741" t="str">
            <v>P2</v>
          </cell>
          <cell r="D4741">
            <v>81900</v>
          </cell>
        </row>
        <row r="4742">
          <cell r="A4742">
            <v>641273</v>
          </cell>
          <cell r="B4742" t="str">
            <v>CTN Goddards LTS Foam 6pack 98</v>
          </cell>
          <cell r="C4742" t="str">
            <v>P2</v>
          </cell>
          <cell r="D4742">
            <v>81900</v>
          </cell>
        </row>
        <row r="4743">
          <cell r="A4743">
            <v>641274</v>
          </cell>
          <cell r="B4743" t="str">
            <v>CTN RAID 45NT PRI ZOB 12 Pack</v>
          </cell>
          <cell r="C4743" t="str">
            <v>P9</v>
          </cell>
          <cell r="D4743">
            <v>81900</v>
          </cell>
        </row>
        <row r="4744">
          <cell r="A4744">
            <v>641275</v>
          </cell>
          <cell r="B4744" t="str">
            <v>CTN SEC COUNTRY GDN (X2) 99</v>
          </cell>
          <cell r="C4744" t="str">
            <v>P2</v>
          </cell>
          <cell r="D4744">
            <v>81900</v>
          </cell>
        </row>
        <row r="4745">
          <cell r="A4745">
            <v>641276</v>
          </cell>
          <cell r="B4745" t="str">
            <v>CTN SEC ROSE GARDEN (X2) 99</v>
          </cell>
          <cell r="C4745" t="str">
            <v>P2</v>
          </cell>
          <cell r="D4745">
            <v>81900</v>
          </cell>
        </row>
        <row r="4746">
          <cell r="A4746">
            <v>641276</v>
          </cell>
          <cell r="B4746" t="str">
            <v>CTN SEC ROSE GARDEN (X2) 99</v>
          </cell>
          <cell r="C4746" t="str">
            <v>P2</v>
          </cell>
        </row>
        <row r="4747">
          <cell r="A4747">
            <v>641277</v>
          </cell>
          <cell r="B4747" t="str">
            <v>CTN SECRETS LAVENDER (X2) 99</v>
          </cell>
          <cell r="C4747" t="str">
            <v>P2</v>
          </cell>
          <cell r="D4747">
            <v>81900</v>
          </cell>
        </row>
        <row r="4748">
          <cell r="A4748">
            <v>641277</v>
          </cell>
          <cell r="B4748" t="str">
            <v>CTN SECRETS LAVENDER (X2) 99</v>
          </cell>
          <cell r="C4748" t="str">
            <v>P2</v>
          </cell>
        </row>
        <row r="4749">
          <cell r="A4749">
            <v>641278</v>
          </cell>
          <cell r="B4749" t="str">
            <v>TO BE REUSED</v>
          </cell>
          <cell r="C4749" t="str">
            <v>P9</v>
          </cell>
          <cell r="D4749">
            <v>81900</v>
          </cell>
        </row>
        <row r="4750">
          <cell r="A4750">
            <v>641279</v>
          </cell>
          <cell r="B4750" t="str">
            <v>TO BE REUSED</v>
          </cell>
          <cell r="C4750" t="str">
            <v>P9</v>
          </cell>
          <cell r="D4750">
            <v>81900</v>
          </cell>
        </row>
        <row r="4751">
          <cell r="A4751">
            <v>641280</v>
          </cell>
          <cell r="B4751" t="str">
            <v>TO BE REUSED</v>
          </cell>
          <cell r="C4751" t="str">
            <v>P9</v>
          </cell>
          <cell r="D4751">
            <v>81900</v>
          </cell>
        </row>
        <row r="4752">
          <cell r="A4752">
            <v>641281</v>
          </cell>
          <cell r="B4752" t="str">
            <v>CTN OFF SUNSCREEN LOTION 125ML</v>
          </cell>
          <cell r="C4752" t="str">
            <v>P2</v>
          </cell>
          <cell r="D4752">
            <v>81900</v>
          </cell>
        </row>
        <row r="4753">
          <cell r="A4753">
            <v>641282</v>
          </cell>
          <cell r="B4753" t="str">
            <v>CTN GLADE P/INS CITRUS REF</v>
          </cell>
          <cell r="C4753" t="str">
            <v>P9</v>
          </cell>
          <cell r="D4753">
            <v>81900</v>
          </cell>
        </row>
        <row r="4754">
          <cell r="A4754">
            <v>641283</v>
          </cell>
          <cell r="B4754" t="str">
            <v>CTN ZIPLOC 5 MEDIUM SQUARES</v>
          </cell>
          <cell r="C4754" t="str">
            <v>P2</v>
          </cell>
          <cell r="D4754">
            <v>81900</v>
          </cell>
        </row>
        <row r="4755">
          <cell r="A4755">
            <v>641284</v>
          </cell>
          <cell r="B4755" t="str">
            <v>CTN ZIPLOC 4 LARGE SQUARES</v>
          </cell>
          <cell r="C4755" t="str">
            <v>P2</v>
          </cell>
          <cell r="D4755">
            <v>0</v>
          </cell>
        </row>
        <row r="4756">
          <cell r="A4756">
            <v>641285</v>
          </cell>
          <cell r="B4756" t="str">
            <v>CON CTN ZIPLOC S/LOC 15 LARGE</v>
          </cell>
          <cell r="C4756" t="str">
            <v>PH</v>
          </cell>
          <cell r="D4756">
            <v>81900</v>
          </cell>
        </row>
        <row r="4757">
          <cell r="A4757">
            <v>641286</v>
          </cell>
          <cell r="B4757" t="str">
            <v>CON CTN ZIPLOC S/LOC 20 SMALL</v>
          </cell>
          <cell r="C4757" t="str">
            <v>PH</v>
          </cell>
          <cell r="D4757">
            <v>81900</v>
          </cell>
        </row>
        <row r="4758">
          <cell r="A4758">
            <v>641287</v>
          </cell>
          <cell r="B4758" t="str">
            <v>CON CTN ZIPLOC VEG 15 LARGE</v>
          </cell>
          <cell r="C4758" t="str">
            <v>PH</v>
          </cell>
          <cell r="D4758">
            <v>81900</v>
          </cell>
        </row>
        <row r="4759">
          <cell r="A4759">
            <v>641288</v>
          </cell>
          <cell r="B4759" t="str">
            <v>CON CTN ZIPLOC S/WICH 50</v>
          </cell>
          <cell r="C4759" t="str">
            <v>PH</v>
          </cell>
          <cell r="D4759">
            <v>81900</v>
          </cell>
        </row>
        <row r="4760">
          <cell r="A4760">
            <v>641289</v>
          </cell>
          <cell r="B4760" t="str">
            <v>CON CTN ZIPLOC C/LOC 25 MED</v>
          </cell>
          <cell r="C4760" t="str">
            <v>PH</v>
          </cell>
          <cell r="D4760">
            <v>81900</v>
          </cell>
        </row>
        <row r="4761">
          <cell r="A4761">
            <v>641290</v>
          </cell>
          <cell r="B4761" t="str">
            <v>CON CTN ZIPLOC C/LOC 20 LRG</v>
          </cell>
          <cell r="C4761" t="str">
            <v>PH</v>
          </cell>
          <cell r="D4761">
            <v>81900</v>
          </cell>
        </row>
        <row r="4762">
          <cell r="A4762">
            <v>641300</v>
          </cell>
          <cell r="B4762" t="str">
            <v>SLEEVE RAID MAX BAITS 12+6</v>
          </cell>
          <cell r="C4762" t="str">
            <v>PH</v>
          </cell>
          <cell r="D4762">
            <v>57657</v>
          </cell>
        </row>
        <row r="4763">
          <cell r="A4763">
            <v>641301</v>
          </cell>
          <cell r="B4763" t="str">
            <v>SLEEVE RAID MAX BAITS 6+3</v>
          </cell>
          <cell r="C4763" t="str">
            <v>PH</v>
          </cell>
          <cell r="D4763">
            <v>57657</v>
          </cell>
        </row>
        <row r="4764">
          <cell r="A4764">
            <v>641302</v>
          </cell>
          <cell r="B4764" t="str">
            <v>SLEEVE RAID ROACH BOMB 3 PK</v>
          </cell>
          <cell r="C4764" t="str">
            <v>PH</v>
          </cell>
          <cell r="D4764">
            <v>1550</v>
          </cell>
        </row>
        <row r="4765">
          <cell r="A4765">
            <v>641302</v>
          </cell>
          <cell r="B4765" t="str">
            <v>SLEEVE RAID ROACH BOMB 3 PK</v>
          </cell>
          <cell r="C4765" t="str">
            <v>PH</v>
          </cell>
        </row>
        <row r="4766">
          <cell r="A4766">
            <v>641303</v>
          </cell>
          <cell r="B4766" t="str">
            <v>SLEEVE RAID EXTERMINATOR 3 PK</v>
          </cell>
          <cell r="C4766" t="str">
            <v>PH</v>
          </cell>
          <cell r="D4766">
            <v>1550</v>
          </cell>
        </row>
        <row r="4767">
          <cell r="A4767">
            <v>641303</v>
          </cell>
          <cell r="B4767" t="str">
            <v>SLEEVE RAID EXTERMINATOR 3 PK</v>
          </cell>
          <cell r="C4767" t="str">
            <v>PH</v>
          </cell>
        </row>
        <row r="4768">
          <cell r="A4768">
            <v>641304</v>
          </cell>
          <cell r="B4768" t="str">
            <v>SLEEVE RAID FLEA BOMB 2 PK</v>
          </cell>
          <cell r="C4768" t="str">
            <v>PH</v>
          </cell>
          <cell r="D4768">
            <v>1550</v>
          </cell>
        </row>
        <row r="4769">
          <cell r="A4769">
            <v>641304</v>
          </cell>
          <cell r="B4769" t="str">
            <v>SLEEVE RAID FLEA BOMB 2 PK</v>
          </cell>
          <cell r="C4769" t="str">
            <v>PH</v>
          </cell>
        </row>
        <row r="4770">
          <cell r="A4770">
            <v>641305</v>
          </cell>
          <cell r="B4770" t="str">
            <v>CON CTN RAID MOZZIE COILS</v>
          </cell>
          <cell r="C4770" t="str">
            <v>PH</v>
          </cell>
          <cell r="D4770">
            <v>57657</v>
          </cell>
        </row>
        <row r="4771">
          <cell r="A4771">
            <v>641306</v>
          </cell>
          <cell r="B4771" t="str">
            <v>DPLY CTN GLADE L/MIST LAV PRIM</v>
          </cell>
          <cell r="C4771" t="str">
            <v>PH</v>
          </cell>
          <cell r="D4771">
            <v>0</v>
          </cell>
        </row>
        <row r="4772">
          <cell r="A4772">
            <v>641307</v>
          </cell>
          <cell r="B4772" t="str">
            <v>DPLY CTN GLADE L/MIST LAV REF</v>
          </cell>
          <cell r="C4772" t="str">
            <v>PH</v>
          </cell>
          <cell r="D4772">
            <v>0</v>
          </cell>
        </row>
        <row r="4773">
          <cell r="A4773">
            <v>641308</v>
          </cell>
          <cell r="B4773" t="str">
            <v>DPLY CTN GLADE L/MIST PROMO</v>
          </cell>
          <cell r="C4773" t="str">
            <v>PH</v>
          </cell>
          <cell r="D4773">
            <v>0</v>
          </cell>
        </row>
        <row r="4774">
          <cell r="A4774">
            <v>641309</v>
          </cell>
          <cell r="B4774" t="str">
            <v>SLEEVE GLADE AROMA CNDL ROSE</v>
          </cell>
          <cell r="C4774" t="str">
            <v>PH</v>
          </cell>
          <cell r="D4774">
            <v>0</v>
          </cell>
        </row>
        <row r="4775">
          <cell r="A4775">
            <v>641310</v>
          </cell>
          <cell r="B4775" t="str">
            <v>SLEEVE GLADE AROMA CNDL CITRUS</v>
          </cell>
          <cell r="C4775" t="str">
            <v>PH</v>
          </cell>
          <cell r="D4775">
            <v>0</v>
          </cell>
        </row>
        <row r="4776">
          <cell r="A4776">
            <v>641350</v>
          </cell>
          <cell r="B4776" t="str">
            <v>CTN F/D CNTRY GDN PRIM 40G</v>
          </cell>
          <cell r="C4776" t="str">
            <v>P2</v>
          </cell>
          <cell r="D4776">
            <v>81900</v>
          </cell>
        </row>
        <row r="4777">
          <cell r="A4777">
            <v>641350</v>
          </cell>
          <cell r="B4777" t="str">
            <v>CTN F/D CNTRY GDN PRIM 40G</v>
          </cell>
          <cell r="C4777" t="str">
            <v>P2</v>
          </cell>
        </row>
        <row r="4778">
          <cell r="A4778">
            <v>641351</v>
          </cell>
          <cell r="B4778" t="str">
            <v>CTN F/D FRESH FLOWERS PRIM 40G</v>
          </cell>
          <cell r="C4778" t="str">
            <v>P2</v>
          </cell>
          <cell r="D4778">
            <v>81900</v>
          </cell>
        </row>
        <row r="4779">
          <cell r="A4779">
            <v>641351</v>
          </cell>
          <cell r="B4779" t="str">
            <v>CTN F/D FRESH FLOWERS PRIM 40G</v>
          </cell>
          <cell r="C4779" t="str">
            <v>P2</v>
          </cell>
        </row>
        <row r="4780">
          <cell r="A4780">
            <v>641352</v>
          </cell>
          <cell r="B4780" t="str">
            <v>CTN F/D WOODLAND PINE PRIM 40G</v>
          </cell>
          <cell r="C4780" t="str">
            <v>P2</v>
          </cell>
          <cell r="D4780">
            <v>81900</v>
          </cell>
        </row>
        <row r="4781">
          <cell r="A4781">
            <v>641352</v>
          </cell>
          <cell r="B4781" t="str">
            <v>CTN F/D WOODLAND PINE PRIM 40G</v>
          </cell>
          <cell r="C4781" t="str">
            <v>P2</v>
          </cell>
        </row>
        <row r="4782">
          <cell r="A4782">
            <v>641353</v>
          </cell>
          <cell r="B4782" t="str">
            <v>CTN F/D BLEACH ALPINE PRIM 40G</v>
          </cell>
          <cell r="C4782" t="str">
            <v>P2</v>
          </cell>
          <cell r="D4782">
            <v>81900</v>
          </cell>
        </row>
        <row r="4783">
          <cell r="A4783">
            <v>641353</v>
          </cell>
          <cell r="B4783" t="str">
            <v>CTN F/D BLEACH ALPINE PRIM 40G</v>
          </cell>
          <cell r="C4783" t="str">
            <v>P2</v>
          </cell>
        </row>
        <row r="4784">
          <cell r="A4784">
            <v>641354</v>
          </cell>
          <cell r="B4784" t="str">
            <v>CTN F/D CNTRY GDN REF 80G</v>
          </cell>
          <cell r="C4784" t="str">
            <v>P2</v>
          </cell>
          <cell r="D4784">
            <v>81900</v>
          </cell>
        </row>
        <row r="4785">
          <cell r="A4785">
            <v>641354</v>
          </cell>
          <cell r="B4785" t="str">
            <v>CTN F/D CNTRY GDN REF 80G</v>
          </cell>
          <cell r="C4785" t="str">
            <v>P2</v>
          </cell>
        </row>
        <row r="4786">
          <cell r="A4786">
            <v>641355</v>
          </cell>
          <cell r="B4786" t="str">
            <v>CTN F/D FRESH FLOWERS REF 80G</v>
          </cell>
          <cell r="C4786" t="str">
            <v>P2</v>
          </cell>
          <cell r="D4786">
            <v>81900</v>
          </cell>
        </row>
        <row r="4787">
          <cell r="A4787">
            <v>641355</v>
          </cell>
          <cell r="B4787" t="str">
            <v>CTN F/D FRESH FLOWERS REF 80G</v>
          </cell>
          <cell r="C4787" t="str">
            <v>P2</v>
          </cell>
        </row>
        <row r="4788">
          <cell r="A4788">
            <v>641356</v>
          </cell>
          <cell r="B4788" t="str">
            <v>CTN F/D WOODLAND PINE REF 80G</v>
          </cell>
          <cell r="C4788" t="str">
            <v>P2</v>
          </cell>
          <cell r="D4788">
            <v>81900</v>
          </cell>
        </row>
        <row r="4789">
          <cell r="A4789">
            <v>641356</v>
          </cell>
          <cell r="B4789" t="str">
            <v>CTN F/D WOODLAND PINE REF 80G</v>
          </cell>
          <cell r="C4789" t="str">
            <v>P2</v>
          </cell>
        </row>
        <row r="4790">
          <cell r="A4790">
            <v>641400</v>
          </cell>
          <cell r="B4790" t="str">
            <v>CTN MUSCLE APC 750 PRIM WF</v>
          </cell>
          <cell r="C4790" t="str">
            <v>P2</v>
          </cell>
          <cell r="D4790">
            <v>81900</v>
          </cell>
        </row>
        <row r="4791">
          <cell r="A4791">
            <v>641400</v>
          </cell>
          <cell r="B4791" t="str">
            <v>CTN MUSCLE APC 750 PRIM WF</v>
          </cell>
          <cell r="C4791" t="str">
            <v>P2</v>
          </cell>
        </row>
        <row r="4792">
          <cell r="A4792">
            <v>641401</v>
          </cell>
          <cell r="B4792" t="str">
            <v>CTN MUSCLE APC 750 REFL WF</v>
          </cell>
          <cell r="C4792" t="str">
            <v>P2</v>
          </cell>
          <cell r="D4792">
            <v>81900</v>
          </cell>
        </row>
        <row r="4793">
          <cell r="A4793">
            <v>641401</v>
          </cell>
          <cell r="B4793" t="str">
            <v>CTN MUSCLE APC 750 REFL WF</v>
          </cell>
          <cell r="C4793" t="str">
            <v>P2</v>
          </cell>
        </row>
        <row r="4794">
          <cell r="A4794">
            <v>641402</v>
          </cell>
          <cell r="B4794" t="str">
            <v>CTN MUSCLE FLOOR 750 WF</v>
          </cell>
          <cell r="C4794" t="str">
            <v>P2</v>
          </cell>
          <cell r="D4794">
            <v>81900</v>
          </cell>
        </row>
        <row r="4795">
          <cell r="A4795">
            <v>641402</v>
          </cell>
          <cell r="B4795" t="str">
            <v>CTN MUSCLE FLOOR 750 WF</v>
          </cell>
          <cell r="C4795" t="str">
            <v>P2</v>
          </cell>
        </row>
        <row r="4796">
          <cell r="A4796">
            <v>641402</v>
          </cell>
          <cell r="B4796" t="str">
            <v>CTN MUSCLE FLOOR 750 WF</v>
          </cell>
          <cell r="C4796" t="str">
            <v>P2</v>
          </cell>
        </row>
        <row r="4797">
          <cell r="A4797">
            <v>641403</v>
          </cell>
          <cell r="B4797" t="str">
            <v>CTN WINDEX BLUE 500 PRIM WF</v>
          </cell>
          <cell r="C4797" t="str">
            <v>P2</v>
          </cell>
          <cell r="D4797">
            <v>81900</v>
          </cell>
        </row>
        <row r="4798">
          <cell r="A4798">
            <v>641403</v>
          </cell>
          <cell r="B4798" t="str">
            <v>CTN WINDEX BLUE 500 PRIM WF</v>
          </cell>
          <cell r="C4798" t="str">
            <v>P2</v>
          </cell>
        </row>
        <row r="4799">
          <cell r="A4799">
            <v>641403</v>
          </cell>
          <cell r="B4799" t="str">
            <v>CTN WINDEX BLUE 500 PRIM WF</v>
          </cell>
          <cell r="C4799" t="str">
            <v>P2</v>
          </cell>
        </row>
        <row r="4800">
          <cell r="A4800">
            <v>641404</v>
          </cell>
          <cell r="B4800" t="str">
            <v>CTN WINDEX BLUE 500 REFL WF</v>
          </cell>
          <cell r="C4800" t="str">
            <v>P2</v>
          </cell>
          <cell r="D4800">
            <v>81900</v>
          </cell>
        </row>
        <row r="4801">
          <cell r="A4801">
            <v>641404</v>
          </cell>
          <cell r="B4801" t="str">
            <v>CTN WINDEX BLUE 500 REFL WF</v>
          </cell>
          <cell r="C4801" t="str">
            <v>P2</v>
          </cell>
        </row>
        <row r="4802">
          <cell r="A4802">
            <v>641405</v>
          </cell>
          <cell r="B4802" t="str">
            <v>CTN WINDEX BLUE 750 PRIM WF</v>
          </cell>
          <cell r="C4802" t="str">
            <v>P2</v>
          </cell>
          <cell r="D4802">
            <v>81900</v>
          </cell>
        </row>
        <row r="4803">
          <cell r="A4803">
            <v>641405</v>
          </cell>
          <cell r="B4803" t="str">
            <v>CTN WINDEX BLUE 750 PRIM WF</v>
          </cell>
          <cell r="C4803" t="str">
            <v>P2</v>
          </cell>
        </row>
        <row r="4804">
          <cell r="A4804">
            <v>641406</v>
          </cell>
          <cell r="B4804" t="str">
            <v>CTN WINDEX BLUE 750 REFL WF</v>
          </cell>
          <cell r="C4804" t="str">
            <v>P2</v>
          </cell>
          <cell r="D4804">
            <v>81900</v>
          </cell>
        </row>
        <row r="4805">
          <cell r="A4805">
            <v>641406</v>
          </cell>
          <cell r="B4805" t="str">
            <v>CTN WINDEX BLUE 750 REFL WF</v>
          </cell>
          <cell r="C4805" t="str">
            <v>P2</v>
          </cell>
        </row>
        <row r="4806">
          <cell r="A4806">
            <v>641407</v>
          </cell>
          <cell r="B4806" t="str">
            <v>CTN WINDEX NO DRIP 500 WF</v>
          </cell>
          <cell r="C4806" t="str">
            <v>P2</v>
          </cell>
          <cell r="D4806">
            <v>81900</v>
          </cell>
        </row>
        <row r="4807">
          <cell r="A4807">
            <v>641408</v>
          </cell>
          <cell r="B4807" t="str">
            <v>CTN WINDEX S&amp;G 500 PRIM WF</v>
          </cell>
          <cell r="C4807" t="str">
            <v>P2</v>
          </cell>
          <cell r="D4807">
            <v>81900</v>
          </cell>
        </row>
        <row r="4808">
          <cell r="A4808">
            <v>641408</v>
          </cell>
          <cell r="B4808" t="str">
            <v>CTN WINDEX S&amp;G 500 PRIM WF</v>
          </cell>
          <cell r="C4808" t="str">
            <v>P2</v>
          </cell>
        </row>
        <row r="4809">
          <cell r="A4809">
            <v>641409</v>
          </cell>
          <cell r="B4809" t="str">
            <v>CTN WINDEX S&amp;G 500 REFL WF</v>
          </cell>
          <cell r="C4809" t="str">
            <v>P2</v>
          </cell>
          <cell r="D4809">
            <v>81900</v>
          </cell>
        </row>
        <row r="4810">
          <cell r="A4810">
            <v>641409</v>
          </cell>
          <cell r="B4810" t="str">
            <v>CTN WINDEX S&amp;G 500 REFL WF</v>
          </cell>
          <cell r="C4810" t="str">
            <v>P2</v>
          </cell>
        </row>
        <row r="4811">
          <cell r="A4811">
            <v>641410</v>
          </cell>
          <cell r="B4811" t="str">
            <v>CTN WINDEX SHOWER 750 PRIM WF</v>
          </cell>
          <cell r="C4811" t="str">
            <v>P2</v>
          </cell>
          <cell r="D4811">
            <v>81900</v>
          </cell>
        </row>
        <row r="4812">
          <cell r="A4812">
            <v>641410</v>
          </cell>
          <cell r="B4812" t="str">
            <v>CTN WINDEX SHOWER 750 PRIM WF</v>
          </cell>
          <cell r="C4812" t="str">
            <v>P2</v>
          </cell>
        </row>
        <row r="4813">
          <cell r="A4813">
            <v>641410</v>
          </cell>
          <cell r="B4813" t="str">
            <v>CTN WINDEX SHOWER 750 PRIM WF</v>
          </cell>
          <cell r="C4813" t="str">
            <v>P2</v>
          </cell>
        </row>
        <row r="4814">
          <cell r="A4814">
            <v>641411</v>
          </cell>
          <cell r="B4814" t="str">
            <v>CTN WINDEX SHOWER 750 REFL WF</v>
          </cell>
          <cell r="C4814" t="str">
            <v>P2</v>
          </cell>
          <cell r="D4814">
            <v>81900</v>
          </cell>
        </row>
        <row r="4815">
          <cell r="A4815">
            <v>641411</v>
          </cell>
          <cell r="B4815" t="str">
            <v>CTN WINDEX SHOWER 750 REFL WF</v>
          </cell>
          <cell r="C4815" t="str">
            <v>P2</v>
          </cell>
        </row>
        <row r="4816">
          <cell r="A4816">
            <v>641412</v>
          </cell>
          <cell r="B4816" t="str">
            <v>CTN SHOUT PREWASH 500 PRIM WF</v>
          </cell>
          <cell r="C4816" t="str">
            <v>P2</v>
          </cell>
          <cell r="D4816">
            <v>81900</v>
          </cell>
        </row>
        <row r="4817">
          <cell r="A4817">
            <v>641412</v>
          </cell>
          <cell r="B4817" t="str">
            <v>CTN SHOUT PREWASH 500 PRIM WF</v>
          </cell>
          <cell r="C4817" t="str">
            <v>P2</v>
          </cell>
        </row>
        <row r="4818">
          <cell r="A4818">
            <v>641412</v>
          </cell>
          <cell r="B4818" t="str">
            <v>CTN SHOUT PREWASH 500 PRIM WF</v>
          </cell>
          <cell r="C4818" t="str">
            <v>P2</v>
          </cell>
        </row>
        <row r="4819">
          <cell r="A4819">
            <v>641413</v>
          </cell>
          <cell r="B4819" t="str">
            <v>CTN SHOUT PREWASH 500 RFL WF</v>
          </cell>
          <cell r="C4819" t="str">
            <v>P2</v>
          </cell>
          <cell r="D4819">
            <v>81900</v>
          </cell>
        </row>
        <row r="4820">
          <cell r="A4820">
            <v>641413</v>
          </cell>
          <cell r="B4820" t="str">
            <v>CTN SHOUT PREWASH 500 RFL WF</v>
          </cell>
          <cell r="C4820" t="str">
            <v>P2</v>
          </cell>
        </row>
        <row r="4821">
          <cell r="A4821">
            <v>641414</v>
          </cell>
          <cell r="B4821" t="str">
            <v>CTN SHOUT IRON AID 750 PRIM WF</v>
          </cell>
          <cell r="C4821" t="str">
            <v>P2</v>
          </cell>
          <cell r="D4821">
            <v>81900</v>
          </cell>
        </row>
        <row r="4822">
          <cell r="A4822">
            <v>641414</v>
          </cell>
          <cell r="B4822" t="str">
            <v>CTN SHOUT IRON AID 750 PRIM WF</v>
          </cell>
          <cell r="C4822" t="str">
            <v>P2</v>
          </cell>
        </row>
        <row r="4823">
          <cell r="A4823">
            <v>641415</v>
          </cell>
          <cell r="B4823" t="str">
            <v>CTN SHOUT IRON AID 750 REFL WF</v>
          </cell>
          <cell r="C4823" t="str">
            <v>P2</v>
          </cell>
          <cell r="D4823">
            <v>81900</v>
          </cell>
        </row>
        <row r="4824">
          <cell r="A4824">
            <v>641415</v>
          </cell>
          <cell r="B4824" t="str">
            <v>CTN SHOUT IRON AID 750 REFL WF</v>
          </cell>
          <cell r="C4824" t="str">
            <v>P2</v>
          </cell>
        </row>
        <row r="4825">
          <cell r="A4825">
            <v>641416</v>
          </cell>
          <cell r="B4825" t="str">
            <v>CTN BATHROOM DUCK 750 PRIM WF</v>
          </cell>
          <cell r="C4825" t="str">
            <v>P2</v>
          </cell>
          <cell r="D4825">
            <v>81900</v>
          </cell>
        </row>
        <row r="4826">
          <cell r="A4826">
            <v>641416</v>
          </cell>
          <cell r="B4826" t="str">
            <v>CTN BATHROOM DUCK 750 PRIM WF</v>
          </cell>
          <cell r="C4826" t="str">
            <v>P2</v>
          </cell>
        </row>
        <row r="4827">
          <cell r="A4827">
            <v>641417</v>
          </cell>
          <cell r="B4827" t="str">
            <v>CTN BATHROOM DUCK 750 REFL WF</v>
          </cell>
          <cell r="C4827" t="str">
            <v>P2</v>
          </cell>
          <cell r="D4827">
            <v>81900</v>
          </cell>
        </row>
        <row r="4828">
          <cell r="A4828">
            <v>641417</v>
          </cell>
          <cell r="B4828" t="str">
            <v>CTN BATHROOM DUCK 750 REFL WF</v>
          </cell>
          <cell r="C4828" t="str">
            <v>P2</v>
          </cell>
        </row>
        <row r="4829">
          <cell r="A4829">
            <v>641418</v>
          </cell>
          <cell r="B4829" t="str">
            <v>CTN MUSCLE GLASS 500 PRIM WF</v>
          </cell>
          <cell r="C4829" t="str">
            <v>P2</v>
          </cell>
          <cell r="D4829">
            <v>81900</v>
          </cell>
        </row>
        <row r="4830">
          <cell r="A4830">
            <v>641418</v>
          </cell>
          <cell r="B4830" t="str">
            <v>CTN MUSCLE GLASS 500 PRIM WF</v>
          </cell>
          <cell r="C4830" t="str">
            <v>P2</v>
          </cell>
        </row>
        <row r="4831">
          <cell r="A4831">
            <v>641419</v>
          </cell>
          <cell r="B4831" t="str">
            <v>CTN MUSCLE GLASS 500 REFL WF</v>
          </cell>
          <cell r="C4831" t="str">
            <v>P2</v>
          </cell>
          <cell r="D4831">
            <v>81900</v>
          </cell>
        </row>
        <row r="4832">
          <cell r="A4832">
            <v>641419</v>
          </cell>
          <cell r="B4832" t="str">
            <v>CTN MUSCLE GLASS 500 REFL WF</v>
          </cell>
          <cell r="C4832" t="str">
            <v>P2</v>
          </cell>
        </row>
        <row r="4833">
          <cell r="A4833">
            <v>641420</v>
          </cell>
          <cell r="B4833" t="str">
            <v>CTN MUSCLE G&amp;S 500 PRIM WF</v>
          </cell>
          <cell r="C4833" t="str">
            <v>P2</v>
          </cell>
          <cell r="D4833">
            <v>81900</v>
          </cell>
        </row>
        <row r="4834">
          <cell r="A4834">
            <v>641420</v>
          </cell>
          <cell r="B4834" t="str">
            <v>CTN MUSCLE G&amp;S 500 PRIM WF</v>
          </cell>
          <cell r="C4834" t="str">
            <v>P2</v>
          </cell>
        </row>
        <row r="4835">
          <cell r="A4835">
            <v>641421</v>
          </cell>
          <cell r="B4835" t="str">
            <v>CTN MUSCLE G&amp;S 500 REFL WF</v>
          </cell>
          <cell r="C4835" t="str">
            <v>P2</v>
          </cell>
          <cell r="D4835">
            <v>81900</v>
          </cell>
        </row>
        <row r="4836">
          <cell r="A4836">
            <v>641421</v>
          </cell>
          <cell r="B4836" t="str">
            <v>CTN MUSCLE G&amp;S 500 REFL WF</v>
          </cell>
          <cell r="C4836" t="str">
            <v>P2</v>
          </cell>
        </row>
        <row r="4837">
          <cell r="A4837">
            <v>641422</v>
          </cell>
          <cell r="B4837" t="str">
            <v>CTN MUSCLE SHOWER 750 PRIM WF</v>
          </cell>
          <cell r="C4837" t="str">
            <v>P2</v>
          </cell>
          <cell r="D4837">
            <v>81900</v>
          </cell>
        </row>
        <row r="4838">
          <cell r="A4838">
            <v>641422</v>
          </cell>
          <cell r="B4838" t="str">
            <v>CTN MUSCLE SHOWER 750 PRIM WF</v>
          </cell>
          <cell r="C4838" t="str">
            <v>P2</v>
          </cell>
        </row>
        <row r="4839">
          <cell r="A4839">
            <v>641423</v>
          </cell>
          <cell r="B4839" t="str">
            <v>CTN MUSCLE SHOWER 750 REFL WF</v>
          </cell>
          <cell r="C4839" t="str">
            <v>P2</v>
          </cell>
          <cell r="D4839">
            <v>81900</v>
          </cell>
        </row>
        <row r="4840">
          <cell r="A4840">
            <v>641423</v>
          </cell>
          <cell r="B4840" t="str">
            <v>CTN MUSCLE SHOWER 750 REFL WF</v>
          </cell>
          <cell r="C4840" t="str">
            <v>P2</v>
          </cell>
        </row>
        <row r="4841">
          <cell r="A4841">
            <v>641424</v>
          </cell>
          <cell r="B4841" t="str">
            <v>CTN WINDEX OUTDOOR PRIM 750 WF</v>
          </cell>
          <cell r="C4841" t="str">
            <v>P2</v>
          </cell>
          <cell r="D4841">
            <v>81900</v>
          </cell>
        </row>
        <row r="4842">
          <cell r="A4842">
            <v>641424</v>
          </cell>
          <cell r="B4842" t="str">
            <v>CTN WINDEX OUTDOOR PRIM 750 WF</v>
          </cell>
          <cell r="C4842" t="str">
            <v>P2</v>
          </cell>
        </row>
        <row r="4843">
          <cell r="A4843">
            <v>641425</v>
          </cell>
          <cell r="B4843" t="str">
            <v>CTN SHOUT PREWASH 750 RFL WF</v>
          </cell>
          <cell r="C4843" t="str">
            <v>P2</v>
          </cell>
          <cell r="D4843">
            <v>81900</v>
          </cell>
        </row>
        <row r="4844">
          <cell r="A4844">
            <v>641425</v>
          </cell>
          <cell r="B4844" t="str">
            <v>CTN SHOUT PREWASH 750 RFL WF</v>
          </cell>
          <cell r="C4844" t="str">
            <v>P2</v>
          </cell>
        </row>
        <row r="4845">
          <cell r="A4845">
            <v>641426</v>
          </cell>
          <cell r="B4845" t="str">
            <v>CTN WINDEX OUTDOOR REFL 750 WF</v>
          </cell>
          <cell r="C4845" t="str">
            <v>P2</v>
          </cell>
          <cell r="D4845">
            <v>81900</v>
          </cell>
        </row>
        <row r="4846">
          <cell r="A4846">
            <v>641426</v>
          </cell>
          <cell r="B4846" t="str">
            <v>CTN WINDEX OUTDOOR REFL 750 WF</v>
          </cell>
          <cell r="C4846" t="str">
            <v>P2</v>
          </cell>
        </row>
        <row r="4847">
          <cell r="A4847">
            <v>641427</v>
          </cell>
          <cell r="B4847" t="str">
            <v>CTN MUSCLE OUTDOOR PRIM 750 WF</v>
          </cell>
          <cell r="C4847" t="str">
            <v>P2</v>
          </cell>
          <cell r="D4847">
            <v>81900</v>
          </cell>
        </row>
        <row r="4848">
          <cell r="A4848">
            <v>641427</v>
          </cell>
          <cell r="B4848" t="str">
            <v>CTN MUSCLE OUTDOOR PRIM 750 WF</v>
          </cell>
          <cell r="C4848" t="str">
            <v>P2</v>
          </cell>
        </row>
        <row r="4849">
          <cell r="A4849">
            <v>641427</v>
          </cell>
          <cell r="B4849" t="str">
            <v>CTN MUSCLE OUTDOOR PRIM 750 WF</v>
          </cell>
          <cell r="C4849" t="str">
            <v>P2</v>
          </cell>
        </row>
        <row r="4850">
          <cell r="A4850">
            <v>641428</v>
          </cell>
          <cell r="B4850" t="str">
            <v>CTN MUSCLE OUTDOOR REFL 750 WF</v>
          </cell>
          <cell r="C4850" t="str">
            <v>P2</v>
          </cell>
          <cell r="D4850">
            <v>81900</v>
          </cell>
        </row>
        <row r="4851">
          <cell r="A4851">
            <v>641428</v>
          </cell>
          <cell r="B4851" t="str">
            <v>CTN MUSCLE OUTDOOR REFL 750 WF</v>
          </cell>
          <cell r="C4851" t="str">
            <v>P2</v>
          </cell>
        </row>
        <row r="4852">
          <cell r="A4852">
            <v>641429</v>
          </cell>
          <cell r="B4852" t="str">
            <v>CTN SHOUT FAB RFRSH REG TRIG</v>
          </cell>
          <cell r="C4852" t="str">
            <v>P2</v>
          </cell>
          <cell r="D4852">
            <v>81900</v>
          </cell>
        </row>
        <row r="4853">
          <cell r="A4853">
            <v>641429</v>
          </cell>
          <cell r="B4853" t="str">
            <v>CTN SHOUT FAB RFRSH REG TRIG</v>
          </cell>
          <cell r="C4853" t="str">
            <v>P9</v>
          </cell>
        </row>
        <row r="4854">
          <cell r="A4854">
            <v>641430</v>
          </cell>
          <cell r="B4854" t="str">
            <v>CTN SHOUT FAB RFRSH REG REFL</v>
          </cell>
          <cell r="C4854" t="str">
            <v>P2</v>
          </cell>
          <cell r="D4854">
            <v>81900</v>
          </cell>
        </row>
        <row r="4855">
          <cell r="A4855">
            <v>641431</v>
          </cell>
          <cell r="B4855" t="str">
            <v>CTN SHOUT FAB RFRSH XTRA TRIG</v>
          </cell>
          <cell r="C4855" t="str">
            <v>P2</v>
          </cell>
          <cell r="D4855">
            <v>81900</v>
          </cell>
        </row>
        <row r="4856">
          <cell r="A4856">
            <v>641431</v>
          </cell>
          <cell r="B4856" t="str">
            <v>CTN SHOUT FAB RFRSH XTRA TRIG</v>
          </cell>
          <cell r="C4856" t="str">
            <v>P2</v>
          </cell>
        </row>
        <row r="4857">
          <cell r="A4857">
            <v>641432</v>
          </cell>
          <cell r="B4857" t="str">
            <v>CTN SHOUT FAB RFRSH XTRA REFL</v>
          </cell>
          <cell r="C4857" t="str">
            <v>P2</v>
          </cell>
          <cell r="D4857">
            <v>81900</v>
          </cell>
        </row>
        <row r="4858">
          <cell r="A4858">
            <v>641432</v>
          </cell>
          <cell r="B4858" t="str">
            <v>CTN SHOUT FAB RFRSH XTRA REFL</v>
          </cell>
          <cell r="C4858" t="str">
            <v>P2</v>
          </cell>
        </row>
        <row r="4859">
          <cell r="A4859">
            <v>641433</v>
          </cell>
          <cell r="B4859" t="str">
            <v>CTN GLD AROMA DFUS CITRUS PRIM</v>
          </cell>
          <cell r="C4859" t="str">
            <v>P2</v>
          </cell>
          <cell r="D4859">
            <v>81900</v>
          </cell>
        </row>
        <row r="4860">
          <cell r="A4860">
            <v>641434</v>
          </cell>
          <cell r="B4860" t="str">
            <v>CTN GLD AROMA DFUS CITRUS REFL</v>
          </cell>
          <cell r="C4860" t="str">
            <v>P2</v>
          </cell>
          <cell r="D4860">
            <v>81900</v>
          </cell>
        </row>
        <row r="4861">
          <cell r="A4861">
            <v>641435</v>
          </cell>
          <cell r="B4861" t="str">
            <v>CTN GLD P/INS LIQ CITRUS PRIM</v>
          </cell>
          <cell r="C4861" t="str">
            <v>P2</v>
          </cell>
          <cell r="D4861">
            <v>81900</v>
          </cell>
        </row>
        <row r="4862">
          <cell r="A4862">
            <v>641436</v>
          </cell>
          <cell r="B4862" t="str">
            <v>CTN GLD P/INS LIQ VAN/MAG PRIM</v>
          </cell>
          <cell r="C4862" t="str">
            <v>P2</v>
          </cell>
          <cell r="D4862">
            <v>81900</v>
          </cell>
        </row>
        <row r="4863">
          <cell r="A4863">
            <v>641437</v>
          </cell>
          <cell r="B4863" t="str">
            <v>CTN GLD P/INS LIQ CITRUS REFL</v>
          </cell>
          <cell r="C4863" t="str">
            <v>P2</v>
          </cell>
          <cell r="D4863">
            <v>81900</v>
          </cell>
        </row>
        <row r="4864">
          <cell r="A4864">
            <v>641438</v>
          </cell>
          <cell r="B4864" t="str">
            <v>CTN GLD P/INS LIQ VAN/MAG REFL</v>
          </cell>
          <cell r="C4864" t="str">
            <v>P2</v>
          </cell>
          <cell r="D4864">
            <v>81900</v>
          </cell>
        </row>
        <row r="4865">
          <cell r="A4865">
            <v>641439</v>
          </cell>
          <cell r="B4865" t="str">
            <v>CTN GLD AROMA AERO CALM LAVEND</v>
          </cell>
          <cell r="C4865" t="str">
            <v>P2</v>
          </cell>
          <cell r="D4865">
            <v>81900</v>
          </cell>
        </row>
        <row r="4866">
          <cell r="A4866">
            <v>641440</v>
          </cell>
          <cell r="B4866" t="str">
            <v>CTN GLD AROMA AERO CITRUS</v>
          </cell>
          <cell r="C4866" t="str">
            <v>P2</v>
          </cell>
          <cell r="D4866">
            <v>81900</v>
          </cell>
        </row>
        <row r="4867">
          <cell r="A4867">
            <v>641441</v>
          </cell>
          <cell r="B4867" t="str">
            <v>CTN GLD AROMA AERO SENS ROSE</v>
          </cell>
          <cell r="C4867" t="str">
            <v>P2</v>
          </cell>
          <cell r="D4867">
            <v>81900</v>
          </cell>
        </row>
        <row r="4868">
          <cell r="A4868">
            <v>641442</v>
          </cell>
          <cell r="B4868" t="str">
            <v>CTN GLD AROMA CERAMICS LAV PRI</v>
          </cell>
          <cell r="C4868" t="str">
            <v>P2</v>
          </cell>
          <cell r="D4868">
            <v>81900</v>
          </cell>
        </row>
        <row r="4869">
          <cell r="A4869">
            <v>641443</v>
          </cell>
          <cell r="B4869" t="str">
            <v>CTN GLD AROMA CERAM CITRUS PRI</v>
          </cell>
          <cell r="C4869" t="str">
            <v>P2</v>
          </cell>
          <cell r="D4869">
            <v>81900</v>
          </cell>
        </row>
        <row r="4870">
          <cell r="A4870">
            <v>641444</v>
          </cell>
          <cell r="B4870" t="str">
            <v>CTN GLD AROMA CERAMICS LAV REF</v>
          </cell>
          <cell r="C4870" t="str">
            <v>P2</v>
          </cell>
          <cell r="D4870">
            <v>81900</v>
          </cell>
        </row>
        <row r="4871">
          <cell r="A4871">
            <v>641445</v>
          </cell>
          <cell r="B4871" t="str">
            <v>CTN GLD AROMA CERAM CITRUS REF</v>
          </cell>
          <cell r="C4871" t="str">
            <v>P2</v>
          </cell>
          <cell r="D4871">
            <v>81900</v>
          </cell>
        </row>
        <row r="4872">
          <cell r="A4872">
            <v>641446</v>
          </cell>
          <cell r="B4872" t="str">
            <v>CTN SHOUT FAB RFRSH SAMPLE</v>
          </cell>
          <cell r="C4872" t="str">
            <v>P2</v>
          </cell>
          <cell r="D4872">
            <v>81900</v>
          </cell>
        </row>
        <row r="4873">
          <cell r="A4873">
            <v>641447</v>
          </cell>
          <cell r="B4873" t="str">
            <v>CTN GLD AROMA DFUS LAVEND PRIM</v>
          </cell>
          <cell r="C4873" t="str">
            <v>P2</v>
          </cell>
          <cell r="D4873">
            <v>81900</v>
          </cell>
        </row>
        <row r="4874">
          <cell r="A4874">
            <v>641448</v>
          </cell>
          <cell r="B4874" t="str">
            <v>CTN GLD AROMA DFUS LAVEND REFL</v>
          </cell>
          <cell r="C4874" t="str">
            <v>P2</v>
          </cell>
          <cell r="D4874">
            <v>81900</v>
          </cell>
        </row>
        <row r="4875">
          <cell r="A4875">
            <v>641449</v>
          </cell>
          <cell r="B4875" t="str">
            <v>CTN GLD AROMA CERAM ROSE PRIM</v>
          </cell>
          <cell r="C4875" t="str">
            <v>P2</v>
          </cell>
          <cell r="D4875">
            <v>81900</v>
          </cell>
        </row>
        <row r="4876">
          <cell r="A4876">
            <v>641450</v>
          </cell>
          <cell r="B4876" t="str">
            <v>CTN GLD AROMA CERAM ROSE REF</v>
          </cell>
          <cell r="C4876" t="str">
            <v>P2</v>
          </cell>
          <cell r="D4876">
            <v>81900</v>
          </cell>
        </row>
        <row r="4877">
          <cell r="A4877">
            <v>641451</v>
          </cell>
          <cell r="B4877" t="str">
            <v>CTN RAID ANT KILLER NZ 30ML</v>
          </cell>
          <cell r="C4877" t="str">
            <v>P2</v>
          </cell>
          <cell r="D4877">
            <v>0</v>
          </cell>
        </row>
        <row r="4878">
          <cell r="A4878">
            <v>641452</v>
          </cell>
          <cell r="B4878" t="str">
            <v>CTN GLD AROMA DFUS JASMIN PRIM</v>
          </cell>
          <cell r="C4878" t="str">
            <v>P2</v>
          </cell>
          <cell r="D4878">
            <v>0</v>
          </cell>
        </row>
        <row r="4879">
          <cell r="A4879">
            <v>641453</v>
          </cell>
          <cell r="B4879" t="str">
            <v>CTN GLD AROMA DFUS JASMIN REFL</v>
          </cell>
          <cell r="C4879" t="str">
            <v>P2</v>
          </cell>
          <cell r="D4879">
            <v>0</v>
          </cell>
        </row>
        <row r="4880">
          <cell r="A4880">
            <v>641454</v>
          </cell>
          <cell r="B4880" t="str">
            <v>CTN GLD AROMA CANDLE ROSE</v>
          </cell>
          <cell r="C4880" t="str">
            <v>P2</v>
          </cell>
          <cell r="D4880">
            <v>0</v>
          </cell>
        </row>
        <row r="4881">
          <cell r="A4881">
            <v>641455</v>
          </cell>
          <cell r="B4881" t="str">
            <v>CTN GLD AROMA CANDLE CITRUS</v>
          </cell>
          <cell r="C4881" t="str">
            <v>P2</v>
          </cell>
          <cell r="D4881">
            <v>0</v>
          </cell>
        </row>
        <row r="4882">
          <cell r="A4882">
            <v>641456</v>
          </cell>
          <cell r="B4882" t="str">
            <v>CTN RAID MOTHPROOFER NZ TWIN</v>
          </cell>
          <cell r="C4882" t="str">
            <v>P2</v>
          </cell>
          <cell r="D4882">
            <v>0</v>
          </cell>
        </row>
        <row r="4883">
          <cell r="A4883">
            <v>641457</v>
          </cell>
          <cell r="B4883" t="str">
            <v>CTN RAID MOZZIE REPEL REF MATS</v>
          </cell>
          <cell r="C4883" t="str">
            <v>P2</v>
          </cell>
          <cell r="D4883">
            <v>0</v>
          </cell>
        </row>
        <row r="4884">
          <cell r="A4884">
            <v>641458</v>
          </cell>
          <cell r="B4884" t="str">
            <v>CTN GLADE S/VAC CITRUS 500G</v>
          </cell>
          <cell r="C4884" t="str">
            <v>P2</v>
          </cell>
          <cell r="D4884">
            <v>0</v>
          </cell>
        </row>
        <row r="4885">
          <cell r="A4885">
            <v>641458</v>
          </cell>
          <cell r="B4885" t="str">
            <v>CTN GLADE S/VAC CITRUS 500G</v>
          </cell>
          <cell r="C4885" t="str">
            <v>P2</v>
          </cell>
        </row>
        <row r="4886">
          <cell r="A4886">
            <v>641459</v>
          </cell>
          <cell r="B4886" t="str">
            <v>CTN GLD AROMA CERAMICS LAV PRI</v>
          </cell>
          <cell r="C4886" t="str">
            <v>P2</v>
          </cell>
          <cell r="D4886">
            <v>81900</v>
          </cell>
        </row>
        <row r="4887">
          <cell r="A4887">
            <v>641460</v>
          </cell>
          <cell r="B4887" t="str">
            <v>CTN GLD AROMA CERAM CITRUS PRI</v>
          </cell>
          <cell r="C4887" t="str">
            <v>P2</v>
          </cell>
          <cell r="D4887">
            <v>81900</v>
          </cell>
        </row>
        <row r="4888">
          <cell r="A4888">
            <v>641461</v>
          </cell>
          <cell r="B4888" t="str">
            <v>CTN GLD AROMA CERAM ROSE PRIM</v>
          </cell>
          <cell r="C4888" t="str">
            <v>P2</v>
          </cell>
          <cell r="D4888">
            <v>81900</v>
          </cell>
        </row>
        <row r="4889">
          <cell r="A4889">
            <v>641468</v>
          </cell>
          <cell r="B4889" t="str">
            <v>CTN GLADE S/VAC ESS SUM 500G</v>
          </cell>
          <cell r="C4889" t="str">
            <v>P2</v>
          </cell>
        </row>
        <row r="4890">
          <cell r="A4890">
            <v>641480</v>
          </cell>
          <cell r="B4890" t="str">
            <v>CTN PLEDGE GRAB-IT STARTER KIT</v>
          </cell>
          <cell r="C4890" t="str">
            <v>P2</v>
          </cell>
        </row>
        <row r="4891">
          <cell r="A4891">
            <v>641800</v>
          </cell>
          <cell r="B4891" t="str">
            <v>INNR CTN GLD CERAMICS LAV PRIM</v>
          </cell>
          <cell r="C4891" t="str">
            <v>PH</v>
          </cell>
          <cell r="D4891">
            <v>0</v>
          </cell>
        </row>
        <row r="4892">
          <cell r="A4892">
            <v>641801</v>
          </cell>
          <cell r="B4892" t="str">
            <v>INNR CTN GLD CERAM CITRUS PRIM</v>
          </cell>
          <cell r="C4892" t="str">
            <v>PH</v>
          </cell>
          <cell r="D4892">
            <v>0</v>
          </cell>
        </row>
        <row r="4893">
          <cell r="A4893">
            <v>641802</v>
          </cell>
          <cell r="B4893" t="str">
            <v>INNR CTN GLD CERAM CITRUS REF</v>
          </cell>
          <cell r="C4893" t="str">
            <v>PH</v>
          </cell>
          <cell r="D4893">
            <v>0</v>
          </cell>
        </row>
        <row r="4894">
          <cell r="A4894">
            <v>641803</v>
          </cell>
          <cell r="B4894" t="str">
            <v>INNR CTN GLD CERAMICS LAV REF</v>
          </cell>
          <cell r="C4894" t="str">
            <v>PH</v>
          </cell>
          <cell r="D4894">
            <v>0</v>
          </cell>
        </row>
        <row r="4895">
          <cell r="A4895">
            <v>641804</v>
          </cell>
          <cell r="B4895" t="str">
            <v>INNR CTN GLD DFUSER CITRUS PRI</v>
          </cell>
          <cell r="C4895" t="str">
            <v>PH</v>
          </cell>
          <cell r="D4895">
            <v>0</v>
          </cell>
        </row>
        <row r="4896">
          <cell r="A4896">
            <v>641805</v>
          </cell>
          <cell r="B4896" t="str">
            <v>INNR CTN GLD DFUSER CITRUS REF</v>
          </cell>
          <cell r="C4896" t="str">
            <v>PH</v>
          </cell>
          <cell r="D4896">
            <v>0</v>
          </cell>
        </row>
        <row r="4897">
          <cell r="A4897">
            <v>641806</v>
          </cell>
          <cell r="B4897" t="str">
            <v>INNR CTN GLD P/INS LIQ CIT PRI</v>
          </cell>
          <cell r="C4897" t="str">
            <v>PH</v>
          </cell>
          <cell r="D4897">
            <v>0</v>
          </cell>
        </row>
        <row r="4898">
          <cell r="A4898">
            <v>641807</v>
          </cell>
          <cell r="B4898" t="str">
            <v>INNR CTN GLD P/INS LIQ CIT REF</v>
          </cell>
          <cell r="C4898" t="str">
            <v>PH</v>
          </cell>
          <cell r="D4898">
            <v>0</v>
          </cell>
        </row>
        <row r="4899">
          <cell r="A4899">
            <v>641808</v>
          </cell>
          <cell r="B4899" t="str">
            <v>INNR CTN GLD P/INS LIQ V/M PRI</v>
          </cell>
          <cell r="C4899" t="str">
            <v>PH</v>
          </cell>
          <cell r="D4899">
            <v>0</v>
          </cell>
        </row>
        <row r="4900">
          <cell r="A4900">
            <v>641809</v>
          </cell>
          <cell r="B4900" t="str">
            <v>INNR CTN GLD P/INS LIQ V/M REF</v>
          </cell>
          <cell r="C4900" t="str">
            <v>PH</v>
          </cell>
          <cell r="D4900">
            <v>0</v>
          </cell>
        </row>
        <row r="4901">
          <cell r="A4901">
            <v>641810</v>
          </cell>
          <cell r="B4901" t="str">
            <v>INNR CTN GLD CERAMICS ROSE PRI</v>
          </cell>
          <cell r="C4901" t="str">
            <v>PH</v>
          </cell>
          <cell r="D4901">
            <v>0</v>
          </cell>
        </row>
        <row r="4902">
          <cell r="A4902">
            <v>641811</v>
          </cell>
          <cell r="B4902" t="str">
            <v>INNR CTN GLD CERAMICS ROSE REF</v>
          </cell>
          <cell r="C4902" t="str">
            <v>PH</v>
          </cell>
          <cell r="D4902">
            <v>0</v>
          </cell>
        </row>
        <row r="4903">
          <cell r="A4903">
            <v>641812</v>
          </cell>
          <cell r="B4903" t="str">
            <v>INNR CTN GLD DFUSER LAVEND PRI</v>
          </cell>
          <cell r="C4903" t="str">
            <v>PH</v>
          </cell>
          <cell r="D4903">
            <v>0</v>
          </cell>
        </row>
        <row r="4904">
          <cell r="A4904">
            <v>641813</v>
          </cell>
          <cell r="B4904" t="str">
            <v>INNR CTN GLD DFUSER LAVEND REF</v>
          </cell>
          <cell r="C4904" t="str">
            <v>PH</v>
          </cell>
          <cell r="D4904">
            <v>0</v>
          </cell>
        </row>
        <row r="4905">
          <cell r="A4905">
            <v>641814</v>
          </cell>
          <cell r="B4905" t="str">
            <v>INNR CTN RAID LIQ ANT NZ  30ML</v>
          </cell>
          <cell r="C4905" t="str">
            <v>PH</v>
          </cell>
          <cell r="D4905">
            <v>0</v>
          </cell>
        </row>
        <row r="4906">
          <cell r="A4906">
            <v>641815</v>
          </cell>
          <cell r="B4906" t="str">
            <v>INNR CTN GLD DFUSER JASMIN PRI</v>
          </cell>
          <cell r="C4906" t="str">
            <v>PH</v>
          </cell>
          <cell r="D4906">
            <v>0</v>
          </cell>
        </row>
        <row r="4907">
          <cell r="A4907">
            <v>641816</v>
          </cell>
          <cell r="B4907" t="str">
            <v>INNR CTN GLD DFUSER JASMIN REF</v>
          </cell>
          <cell r="C4907" t="str">
            <v>PH</v>
          </cell>
          <cell r="D4907">
            <v>0</v>
          </cell>
        </row>
        <row r="4908">
          <cell r="A4908">
            <v>641817</v>
          </cell>
          <cell r="B4908" t="str">
            <v>INNR CTN GLD CERAM JASMIN REF</v>
          </cell>
          <cell r="C4908" t="str">
            <v>PH</v>
          </cell>
          <cell r="D4908">
            <v>0</v>
          </cell>
        </row>
        <row r="4909">
          <cell r="A4909">
            <v>641854</v>
          </cell>
          <cell r="B4909" t="str">
            <v>CTN O/AIR LEMON BLOSSOM 175GM</v>
          </cell>
          <cell r="C4909" t="str">
            <v>P9</v>
          </cell>
          <cell r="D4909">
            <v>70640</v>
          </cell>
        </row>
        <row r="4910">
          <cell r="A4910">
            <v>641901</v>
          </cell>
          <cell r="B4910" t="str">
            <v>CHIPS ASSEMBLY GLADE CERAMICS</v>
          </cell>
          <cell r="C4910" t="str">
            <v>RC</v>
          </cell>
          <cell r="D4910">
            <v>0</v>
          </cell>
        </row>
        <row r="4911">
          <cell r="A4911">
            <v>641902</v>
          </cell>
          <cell r="B4911" t="str">
            <v>BOT BROWN GLASS 10ML GLADE</v>
          </cell>
          <cell r="C4911" t="str">
            <v>PE</v>
          </cell>
          <cell r="D4911">
            <v>0</v>
          </cell>
        </row>
        <row r="4912">
          <cell r="A4912">
            <v>641903</v>
          </cell>
          <cell r="B4912" t="str">
            <v>INSERT GLADE CERAMICS REFILL</v>
          </cell>
          <cell r="C4912" t="str">
            <v>PJ</v>
          </cell>
          <cell r="D4912">
            <v>0</v>
          </cell>
        </row>
        <row r="4913">
          <cell r="A4913">
            <v>641904</v>
          </cell>
          <cell r="B4913" t="str">
            <v>CAP GLADE CERAMICS REFILL</v>
          </cell>
          <cell r="C4913" t="str">
            <v>P1</v>
          </cell>
          <cell r="D4913">
            <v>0</v>
          </cell>
        </row>
        <row r="4914">
          <cell r="A4914">
            <v>641905</v>
          </cell>
          <cell r="B4914" t="str">
            <v>LBL GLADE CERAMICS LAVEND REF</v>
          </cell>
          <cell r="C4914" t="str">
            <v>PC</v>
          </cell>
          <cell r="D4914">
            <v>0</v>
          </cell>
        </row>
        <row r="4915">
          <cell r="A4915">
            <v>641906</v>
          </cell>
          <cell r="B4915" t="str">
            <v>LBL GLADE CERAMICS CITRUS REF</v>
          </cell>
          <cell r="C4915" t="str">
            <v>PC</v>
          </cell>
          <cell r="D4915">
            <v>0</v>
          </cell>
        </row>
        <row r="4916">
          <cell r="A4916">
            <v>641907</v>
          </cell>
          <cell r="B4916" t="str">
            <v>BLISTER GLADE CERAMICS ASSBLY</v>
          </cell>
          <cell r="C4916" t="str">
            <v>PG</v>
          </cell>
          <cell r="D4916">
            <v>0</v>
          </cell>
        </row>
        <row r="4917">
          <cell r="A4917">
            <v>641908</v>
          </cell>
          <cell r="B4917" t="str">
            <v>LBL GLADE CERAMICS ROSE REF</v>
          </cell>
          <cell r="C4917" t="str">
            <v>PC</v>
          </cell>
          <cell r="D4917">
            <v>0</v>
          </cell>
        </row>
        <row r="4918">
          <cell r="A4918">
            <v>641909</v>
          </cell>
          <cell r="B4918" t="str">
            <v>LBL GLADE CERAMICS JASMIN REF</v>
          </cell>
          <cell r="C4918" t="str">
            <v>PC</v>
          </cell>
          <cell r="D4918">
            <v>0</v>
          </cell>
        </row>
        <row r="4919">
          <cell r="A4919">
            <v>641931</v>
          </cell>
          <cell r="B4919" t="str">
            <v>CTN O/AIR MT.HEATHER 175GM</v>
          </cell>
          <cell r="C4919" t="str">
            <v>P9</v>
          </cell>
          <cell r="D4919">
            <v>70640</v>
          </cell>
        </row>
        <row r="4920">
          <cell r="A4920">
            <v>641942</v>
          </cell>
          <cell r="B4920" t="str">
            <v>CTN O/AIR POWDER FRESH 175GM</v>
          </cell>
          <cell r="C4920" t="str">
            <v>P9</v>
          </cell>
          <cell r="D4920">
            <v>70640</v>
          </cell>
        </row>
        <row r="4921">
          <cell r="A4921">
            <v>641951</v>
          </cell>
          <cell r="B4921" t="str">
            <v>CTN O/AIR FLORAL SACHET 175GM</v>
          </cell>
          <cell r="C4921" t="str">
            <v>P9</v>
          </cell>
          <cell r="D4921">
            <v>70640</v>
          </cell>
        </row>
        <row r="4922">
          <cell r="A4922">
            <v>641952</v>
          </cell>
          <cell r="B4922" t="str">
            <v>CTN ONE GO 500 WF 8 PK</v>
          </cell>
          <cell r="C4922" t="str">
            <v>P2</v>
          </cell>
          <cell r="D4922">
            <v>81900</v>
          </cell>
        </row>
        <row r="4923">
          <cell r="A4923">
            <v>641952</v>
          </cell>
          <cell r="B4923" t="str">
            <v>CTN ONE GO 500 WF 8 PK</v>
          </cell>
          <cell r="C4923" t="str">
            <v>P2</v>
          </cell>
        </row>
        <row r="4924">
          <cell r="A4924">
            <v>641953</v>
          </cell>
          <cell r="B4924" t="str">
            <v>CTN SHINE MAGIC 500 WF 8 PK</v>
          </cell>
          <cell r="C4924" t="str">
            <v>P2</v>
          </cell>
          <cell r="D4924">
            <v>81900</v>
          </cell>
        </row>
        <row r="4925">
          <cell r="A4925">
            <v>641953</v>
          </cell>
          <cell r="B4925" t="str">
            <v>CTN SHINE MAGIC 500 WF 8 PK</v>
          </cell>
          <cell r="C4925" t="str">
            <v>P2</v>
          </cell>
        </row>
        <row r="4926">
          <cell r="A4926">
            <v>641954</v>
          </cell>
          <cell r="B4926" t="str">
            <v>CTN VINYL MAGIC 500 WF 8 PK</v>
          </cell>
          <cell r="C4926" t="str">
            <v>P2</v>
          </cell>
          <cell r="D4926">
            <v>81900</v>
          </cell>
        </row>
        <row r="4927">
          <cell r="A4927">
            <v>641954</v>
          </cell>
          <cell r="B4927" t="str">
            <v>CTN VINYL MAGIC 500 WF 8 PK</v>
          </cell>
          <cell r="C4927" t="str">
            <v>P2</v>
          </cell>
        </row>
        <row r="4928">
          <cell r="A4928">
            <v>641955</v>
          </cell>
          <cell r="B4928" t="str">
            <v>CTN TILE MAGIC 500 WF 8 PK</v>
          </cell>
          <cell r="C4928" t="str">
            <v>P2</v>
          </cell>
          <cell r="D4928">
            <v>81900</v>
          </cell>
        </row>
        <row r="4929">
          <cell r="A4929">
            <v>641955</v>
          </cell>
          <cell r="B4929" t="str">
            <v>CTN TILE MAGIC 500 WF 8 PK</v>
          </cell>
          <cell r="C4929" t="str">
            <v>P2</v>
          </cell>
        </row>
        <row r="4930">
          <cell r="A4930">
            <v>641956</v>
          </cell>
          <cell r="B4930" t="str">
            <v>CTN WOOD MAGIC 500 WF 8 PK</v>
          </cell>
          <cell r="C4930" t="str">
            <v>P2</v>
          </cell>
          <cell r="D4930">
            <v>81900</v>
          </cell>
        </row>
        <row r="4931">
          <cell r="A4931">
            <v>641956</v>
          </cell>
          <cell r="B4931" t="str">
            <v>CTN WOOD MAGIC 500 WF 8 PK</v>
          </cell>
          <cell r="C4931" t="str">
            <v>P2</v>
          </cell>
        </row>
        <row r="4932">
          <cell r="A4932">
            <v>642186</v>
          </cell>
          <cell r="B4932" t="str">
            <v>CTN O/AIR TOILET FRESH 175GM</v>
          </cell>
          <cell r="C4932" t="str">
            <v>P9</v>
          </cell>
          <cell r="D4932">
            <v>70640</v>
          </cell>
        </row>
        <row r="4933">
          <cell r="A4933">
            <v>642300</v>
          </cell>
          <cell r="B4933" t="str">
            <v>CTN PROT MOUNTAIN AIR 250GM</v>
          </cell>
          <cell r="C4933" t="str">
            <v>P9</v>
          </cell>
          <cell r="D4933">
            <v>81900</v>
          </cell>
        </row>
        <row r="4934">
          <cell r="A4934">
            <v>642301</v>
          </cell>
          <cell r="B4934" t="str">
            <v>CTN PROT FAST KNOCKDOWN 250GM</v>
          </cell>
          <cell r="C4934" t="str">
            <v>P9</v>
          </cell>
          <cell r="D4934">
            <v>81900</v>
          </cell>
        </row>
        <row r="4935">
          <cell r="A4935">
            <v>642302</v>
          </cell>
          <cell r="B4935" t="str">
            <v>CTN PROT LOW ALLERGENIC 250GM</v>
          </cell>
          <cell r="C4935" t="str">
            <v>P9</v>
          </cell>
          <cell r="D4935">
            <v>81900</v>
          </cell>
        </row>
        <row r="4936">
          <cell r="A4936">
            <v>642303</v>
          </cell>
          <cell r="B4936" t="str">
            <v>CTN PROT MINT CITRONELLA 300GM</v>
          </cell>
          <cell r="C4936" t="str">
            <v>P9</v>
          </cell>
          <cell r="D4936">
            <v>81900</v>
          </cell>
        </row>
        <row r="4937">
          <cell r="A4937">
            <v>642304</v>
          </cell>
          <cell r="B4937" t="str">
            <v>CTN PROT COUNTRY FRESH 300GM</v>
          </cell>
          <cell r="C4937" t="str">
            <v>P9</v>
          </cell>
          <cell r="D4937">
            <v>81900</v>
          </cell>
        </row>
        <row r="4938">
          <cell r="A4938">
            <v>642305</v>
          </cell>
          <cell r="B4938" t="str">
            <v>CTN PROT ULTRA LOW/ALL 250GM</v>
          </cell>
          <cell r="C4938" t="str">
            <v>P9</v>
          </cell>
          <cell r="D4938">
            <v>81900</v>
          </cell>
        </row>
        <row r="4939">
          <cell r="A4939">
            <v>642306</v>
          </cell>
          <cell r="B4939" t="str">
            <v>CTN PROT EXTERMINATOR 125GM 79</v>
          </cell>
          <cell r="C4939" t="str">
            <v>P9</v>
          </cell>
          <cell r="D4939">
            <v>81900</v>
          </cell>
        </row>
        <row r="4940">
          <cell r="A4940">
            <v>642307</v>
          </cell>
          <cell r="B4940" t="str">
            <v>CTN PROT EXTERM 3PACK 125GM 78</v>
          </cell>
          <cell r="C4940" t="str">
            <v>P9</v>
          </cell>
          <cell r="D4940">
            <v>81900</v>
          </cell>
        </row>
        <row r="4941">
          <cell r="A4941">
            <v>642308</v>
          </cell>
          <cell r="B4941" t="str">
            <v>CTN PROT MOUNTAIN AIR 250GM</v>
          </cell>
          <cell r="C4941" t="str">
            <v>P9</v>
          </cell>
          <cell r="D4941">
            <v>81900</v>
          </cell>
        </row>
        <row r="4942">
          <cell r="A4942">
            <v>642309</v>
          </cell>
          <cell r="B4942" t="str">
            <v>CTN PROT FAST K/DOWN 250GM 31</v>
          </cell>
          <cell r="C4942" t="str">
            <v>P9</v>
          </cell>
          <cell r="D4942">
            <v>81900</v>
          </cell>
        </row>
        <row r="4943">
          <cell r="A4943">
            <v>642310</v>
          </cell>
          <cell r="B4943" t="str">
            <v>CTN PROT MINT CIT 300GM 29</v>
          </cell>
          <cell r="C4943" t="str">
            <v>P9</v>
          </cell>
          <cell r="D4943">
            <v>81900</v>
          </cell>
        </row>
        <row r="4944">
          <cell r="A4944">
            <v>642311</v>
          </cell>
          <cell r="B4944" t="str">
            <v>CTN PROT CTY FRESH 300GM 30</v>
          </cell>
          <cell r="C4944" t="str">
            <v>P9</v>
          </cell>
          <cell r="D4944">
            <v>81900</v>
          </cell>
        </row>
        <row r="4945">
          <cell r="A4945">
            <v>642312</v>
          </cell>
          <cell r="B4945" t="str">
            <v>CTN PROT FLEA KILLER 300GM</v>
          </cell>
          <cell r="C4945" t="str">
            <v>P9</v>
          </cell>
          <cell r="D4945">
            <v>81900</v>
          </cell>
        </row>
        <row r="4946">
          <cell r="A4946">
            <v>642313</v>
          </cell>
          <cell r="B4946" t="str">
            <v>CTN PROT SURFACE SPRAY 250GM</v>
          </cell>
          <cell r="C4946" t="str">
            <v>P9</v>
          </cell>
          <cell r="D4946">
            <v>81900</v>
          </cell>
        </row>
        <row r="4947">
          <cell r="A4947">
            <v>642314</v>
          </cell>
          <cell r="B4947" t="str">
            <v>CTN BOLT AIRBOURNE 400GM J525</v>
          </cell>
          <cell r="C4947" t="str">
            <v>P9</v>
          </cell>
          <cell r="D4947">
            <v>81900</v>
          </cell>
        </row>
        <row r="4948">
          <cell r="A4948">
            <v>642315</v>
          </cell>
          <cell r="B4948" t="str">
            <v>CTN BOLT AIRBOURNE L/IRR 400GM</v>
          </cell>
          <cell r="C4948" t="str">
            <v>P9</v>
          </cell>
          <cell r="D4948">
            <v>81900</v>
          </cell>
        </row>
        <row r="4949">
          <cell r="A4949">
            <v>642316</v>
          </cell>
          <cell r="B4949" t="str">
            <v>CTN MBL FLY &amp; INSECT SPR 400GM</v>
          </cell>
          <cell r="C4949" t="str">
            <v>P9</v>
          </cell>
          <cell r="D4949">
            <v>81900</v>
          </cell>
        </row>
        <row r="4950">
          <cell r="A4950">
            <v>642317</v>
          </cell>
          <cell r="B4950" t="str">
            <v>CTN BOLT (DRY) LOW/IRR 300GM</v>
          </cell>
          <cell r="C4950" t="str">
            <v>P9</v>
          </cell>
          <cell r="D4950">
            <v>81900</v>
          </cell>
        </row>
        <row r="4951">
          <cell r="A4951">
            <v>642318</v>
          </cell>
          <cell r="B4951" t="str">
            <v>CTN PROT LOW ALLERGENIC  250GM</v>
          </cell>
          <cell r="C4951" t="str">
            <v>P9</v>
          </cell>
          <cell r="D4951">
            <v>81900</v>
          </cell>
        </row>
        <row r="4952">
          <cell r="A4952">
            <v>642319</v>
          </cell>
          <cell r="B4952" t="str">
            <v>CTN FREEDOM 500GM J769</v>
          </cell>
          <cell r="C4952" t="str">
            <v>P9</v>
          </cell>
          <cell r="D4952">
            <v>81900</v>
          </cell>
        </row>
        <row r="4953">
          <cell r="A4953">
            <v>642320</v>
          </cell>
          <cell r="B4953" t="str">
            <v>SLEEVE PROT EXT 3PACK</v>
          </cell>
          <cell r="C4953" t="str">
            <v>P9</v>
          </cell>
          <cell r="D4953">
            <v>84570</v>
          </cell>
        </row>
        <row r="4954">
          <cell r="A4954">
            <v>642321</v>
          </cell>
          <cell r="B4954" t="str">
            <v>CTN BOLT RESIDUAL 400GM</v>
          </cell>
          <cell r="C4954" t="str">
            <v>P9</v>
          </cell>
          <cell r="D4954">
            <v>81900</v>
          </cell>
        </row>
        <row r="4955">
          <cell r="A4955">
            <v>642322</v>
          </cell>
          <cell r="B4955" t="str">
            <v>CTN PROT FLEA KILLER 300GM</v>
          </cell>
          <cell r="C4955" t="str">
            <v>P9</v>
          </cell>
          <cell r="D4955">
            <v>81900</v>
          </cell>
        </row>
        <row r="4956">
          <cell r="A4956">
            <v>642323</v>
          </cell>
          <cell r="B4956" t="str">
            <v>CTN PROT ULTRA LOW/ALLEG 250GM</v>
          </cell>
          <cell r="C4956" t="str">
            <v>P9</v>
          </cell>
          <cell r="D4956">
            <v>81900</v>
          </cell>
        </row>
        <row r="4957">
          <cell r="A4957">
            <v>642324</v>
          </cell>
          <cell r="B4957" t="str">
            <v>CTN BOLT DRY LOW/IRR 300G J698</v>
          </cell>
          <cell r="C4957" t="str">
            <v>P9</v>
          </cell>
          <cell r="D4957">
            <v>81900</v>
          </cell>
        </row>
        <row r="4958">
          <cell r="A4958">
            <v>642325</v>
          </cell>
          <cell r="B4958" t="str">
            <v>CTN BOLT RESIDUAL 400GM 38</v>
          </cell>
          <cell r="C4958" t="str">
            <v>P9</v>
          </cell>
          <cell r="D4958">
            <v>81900</v>
          </cell>
        </row>
        <row r="4959">
          <cell r="A4959">
            <v>642326</v>
          </cell>
          <cell r="B4959" t="str">
            <v>CTN BOLT A/BRNE LOW/IRR J491</v>
          </cell>
          <cell r="C4959" t="str">
            <v>P9</v>
          </cell>
          <cell r="D4959">
            <v>81900</v>
          </cell>
        </row>
        <row r="4960">
          <cell r="A4960">
            <v>642327</v>
          </cell>
          <cell r="B4960" t="str">
            <v>CTN BOLT TOTAL REL FOGGER 72</v>
          </cell>
          <cell r="C4960" t="str">
            <v>P9</v>
          </cell>
          <cell r="D4960">
            <v>81900</v>
          </cell>
        </row>
        <row r="4961">
          <cell r="A4961">
            <v>642330</v>
          </cell>
          <cell r="B4961" t="str">
            <v>CTN BOLT FOGGER 200GM</v>
          </cell>
          <cell r="C4961" t="str">
            <v>P9</v>
          </cell>
          <cell r="D4961">
            <v>81900</v>
          </cell>
        </row>
        <row r="4962">
          <cell r="A4962">
            <v>642333</v>
          </cell>
          <cell r="B4962" t="str">
            <v>CTN FREEDOM CHINESE 500GM J640</v>
          </cell>
          <cell r="C4962" t="str">
            <v>P2</v>
          </cell>
          <cell r="D4962">
            <v>81900</v>
          </cell>
        </row>
        <row r="4963">
          <cell r="A4963">
            <v>642334</v>
          </cell>
          <cell r="B4963" t="str">
            <v>CTN BOLT AIRBOURNE 400GM</v>
          </cell>
          <cell r="C4963" t="str">
            <v>P9</v>
          </cell>
          <cell r="D4963">
            <v>81900</v>
          </cell>
        </row>
        <row r="4964">
          <cell r="A4964">
            <v>642335</v>
          </cell>
          <cell r="B4964" t="str">
            <v>CTN FREEDOM POTPOURRI 500GM</v>
          </cell>
          <cell r="C4964" t="str">
            <v>P9</v>
          </cell>
          <cell r="D4964">
            <v>81900</v>
          </cell>
        </row>
        <row r="4965">
          <cell r="A4965">
            <v>642336</v>
          </cell>
          <cell r="B4965" t="str">
            <v>CTN FREEDOM</v>
          </cell>
          <cell r="C4965" t="str">
            <v>P9</v>
          </cell>
          <cell r="D4965">
            <v>81900</v>
          </cell>
        </row>
        <row r="4966">
          <cell r="A4966">
            <v>642337</v>
          </cell>
          <cell r="B4966" t="str">
            <v>CTN FREEDOM PROM ROYAL DOULTON</v>
          </cell>
          <cell r="C4966" t="str">
            <v>P9</v>
          </cell>
          <cell r="D4966">
            <v>81900</v>
          </cell>
        </row>
        <row r="4967">
          <cell r="A4967">
            <v>642338</v>
          </cell>
          <cell r="B4967" t="str">
            <v>CTN MR MUSCLE MPFCleaner 500GM</v>
          </cell>
          <cell r="C4967" t="str">
            <v>P9</v>
          </cell>
          <cell r="D4967">
            <v>81900</v>
          </cell>
        </row>
        <row r="4968">
          <cell r="A4968">
            <v>642339</v>
          </cell>
          <cell r="B4968" t="str">
            <v>CTN FREEDOM TEF ANZ FORM 500GM</v>
          </cell>
          <cell r="C4968" t="str">
            <v>P9</v>
          </cell>
          <cell r="D4968">
            <v>81900</v>
          </cell>
        </row>
        <row r="4969">
          <cell r="A4969">
            <v>642340</v>
          </cell>
          <cell r="B4969" t="str">
            <v>CTN FREEDOM 10% PROMO    550GM</v>
          </cell>
          <cell r="C4969" t="str">
            <v>P9</v>
          </cell>
          <cell r="D4969">
            <v>81900</v>
          </cell>
        </row>
        <row r="4970">
          <cell r="A4970">
            <v>642341</v>
          </cell>
          <cell r="B4970" t="str">
            <v>CTN FREEDOM TWIN PROMO</v>
          </cell>
          <cell r="C4970" t="str">
            <v>P9</v>
          </cell>
          <cell r="D4970">
            <v>81900</v>
          </cell>
        </row>
        <row r="4971">
          <cell r="A4971">
            <v>642342</v>
          </cell>
          <cell r="B4971" t="str">
            <v>CTN PROT DRY MTN AIR 250GM 85</v>
          </cell>
          <cell r="C4971" t="str">
            <v>P9</v>
          </cell>
          <cell r="D4971">
            <v>81900</v>
          </cell>
        </row>
        <row r="4972">
          <cell r="A4972">
            <v>642343</v>
          </cell>
          <cell r="B4972" t="str">
            <v>CTN PROT FLEA KILLER 300GM 80</v>
          </cell>
          <cell r="C4972" t="str">
            <v>P9</v>
          </cell>
          <cell r="D4972">
            <v>81900</v>
          </cell>
        </row>
        <row r="4973">
          <cell r="A4973">
            <v>642345</v>
          </cell>
          <cell r="B4973" t="str">
            <v>CTN PROT MINT CIT 300GM 135</v>
          </cell>
          <cell r="C4973" t="str">
            <v>P9</v>
          </cell>
          <cell r="D4973">
            <v>81900</v>
          </cell>
        </row>
        <row r="4974">
          <cell r="A4974">
            <v>642346</v>
          </cell>
          <cell r="B4974" t="str">
            <v>CTN PROT ULTR LOW/ALL 250GM 84</v>
          </cell>
          <cell r="C4974" t="str">
            <v>P9</v>
          </cell>
          <cell r="D4974">
            <v>81900</v>
          </cell>
        </row>
        <row r="4975">
          <cell r="A4975">
            <v>642347</v>
          </cell>
          <cell r="B4975" t="str">
            <v>CTN PROT SURFACE SPRAY 250G 82</v>
          </cell>
          <cell r="C4975" t="str">
            <v>P9</v>
          </cell>
          <cell r="D4975">
            <v>81900</v>
          </cell>
        </row>
        <row r="4976">
          <cell r="A4976">
            <v>642348</v>
          </cell>
          <cell r="B4976" t="str">
            <v>CTN PROT FLEA/ROACH 200GM 98</v>
          </cell>
          <cell r="C4976" t="str">
            <v>P9</v>
          </cell>
          <cell r="D4976">
            <v>81900</v>
          </cell>
        </row>
        <row r="4977">
          <cell r="A4977">
            <v>642349</v>
          </cell>
          <cell r="B4977" t="str">
            <v>CTN PROT FLEA/ROACH TWIN 97</v>
          </cell>
          <cell r="C4977" t="str">
            <v>P9</v>
          </cell>
          <cell r="D4977">
            <v>81900</v>
          </cell>
        </row>
        <row r="4978">
          <cell r="A4978">
            <v>642351</v>
          </cell>
          <cell r="B4978" t="str">
            <v>SLEEVE PROT FLEA/ROACH TWIN PK</v>
          </cell>
          <cell r="C4978" t="str">
            <v>P9</v>
          </cell>
          <cell r="D4978">
            <v>84570</v>
          </cell>
        </row>
        <row r="4979">
          <cell r="A4979">
            <v>642354</v>
          </cell>
          <cell r="B4979" t="str">
            <v>SLEEVE RAID EXT 3 PACK 125GM</v>
          </cell>
          <cell r="C4979" t="str">
            <v>P9</v>
          </cell>
          <cell r="D4979">
            <v>57657</v>
          </cell>
        </row>
        <row r="4980">
          <cell r="A4980">
            <v>642355</v>
          </cell>
          <cell r="B4980" t="str">
            <v>SLEEVE RAID FLEA BOMB TWIN</v>
          </cell>
          <cell r="C4980" t="str">
            <v>P9</v>
          </cell>
          <cell r="D4980">
            <v>57657</v>
          </cell>
        </row>
        <row r="4981">
          <cell r="A4981">
            <v>642356</v>
          </cell>
          <cell r="B4981" t="str">
            <v>SLEEVE RAID ROACH BOMB TWIN</v>
          </cell>
          <cell r="C4981" t="str">
            <v>P9</v>
          </cell>
          <cell r="D4981">
            <v>57657</v>
          </cell>
        </row>
        <row r="4982">
          <cell r="A4982">
            <v>642357</v>
          </cell>
          <cell r="B4982" t="str">
            <v>SLEEVE RAID FLEA BOMB TWIN</v>
          </cell>
          <cell r="C4982" t="str">
            <v>PH</v>
          </cell>
          <cell r="D4982">
            <v>57657</v>
          </cell>
        </row>
        <row r="4983">
          <cell r="A4983">
            <v>642357</v>
          </cell>
          <cell r="B4983" t="str">
            <v>SLEEVE RAID FLEA BOMB TWIN</v>
          </cell>
          <cell r="C4983" t="str">
            <v>PH</v>
          </cell>
        </row>
        <row r="4984">
          <cell r="A4984">
            <v>642358</v>
          </cell>
          <cell r="B4984" t="str">
            <v>SLEEVE RAID ROACH BOMB TWIN</v>
          </cell>
          <cell r="C4984" t="str">
            <v>P9</v>
          </cell>
          <cell r="D4984">
            <v>57657</v>
          </cell>
        </row>
        <row r="4985">
          <cell r="A4985">
            <v>642359</v>
          </cell>
          <cell r="B4985" t="str">
            <v>SLEEVE RAID EXTERMINATOR 3 PAK</v>
          </cell>
          <cell r="C4985" t="str">
            <v>PH</v>
          </cell>
          <cell r="D4985">
            <v>57657</v>
          </cell>
        </row>
        <row r="4986">
          <cell r="A4986">
            <v>642360</v>
          </cell>
          <cell r="B4986" t="str">
            <v>CTN RAID CITRONELLA</v>
          </cell>
          <cell r="C4986" t="str">
            <v>P9</v>
          </cell>
          <cell r="D4986">
            <v>81900</v>
          </cell>
        </row>
        <row r="4987">
          <cell r="A4987">
            <v>642361</v>
          </cell>
          <cell r="B4987" t="str">
            <v>CTN RAID LOW ALLERGENIC</v>
          </cell>
          <cell r="C4987" t="str">
            <v>P9</v>
          </cell>
          <cell r="D4987">
            <v>81900</v>
          </cell>
        </row>
        <row r="4988">
          <cell r="A4988">
            <v>642362</v>
          </cell>
          <cell r="B4988" t="str">
            <v>CTN RAID EUCALYPTUS</v>
          </cell>
          <cell r="C4988" t="str">
            <v>P9</v>
          </cell>
          <cell r="D4988">
            <v>81900</v>
          </cell>
        </row>
        <row r="4989">
          <cell r="A4989">
            <v>642363</v>
          </cell>
          <cell r="B4989" t="str">
            <v>CTN RAID FAST KNOCKDOWN</v>
          </cell>
          <cell r="C4989" t="str">
            <v>P9</v>
          </cell>
          <cell r="D4989">
            <v>81900</v>
          </cell>
        </row>
        <row r="4990">
          <cell r="A4990">
            <v>642364</v>
          </cell>
          <cell r="B4990" t="str">
            <v>CTN RAID FLEA KILLER +</v>
          </cell>
          <cell r="C4990" t="str">
            <v>P9</v>
          </cell>
          <cell r="D4990">
            <v>81900</v>
          </cell>
        </row>
        <row r="4991">
          <cell r="A4991">
            <v>642365</v>
          </cell>
          <cell r="B4991" t="str">
            <v>CTN RAID SURFACE SPRAY</v>
          </cell>
          <cell r="C4991" t="str">
            <v>P9</v>
          </cell>
          <cell r="D4991">
            <v>81900</v>
          </cell>
        </row>
        <row r="4992">
          <cell r="A4992">
            <v>642366</v>
          </cell>
          <cell r="B4992" t="str">
            <v>CTN RAID EXTERMINATOR SINGLE</v>
          </cell>
          <cell r="C4992" t="str">
            <v>P9</v>
          </cell>
          <cell r="D4992">
            <v>81900</v>
          </cell>
        </row>
        <row r="4993">
          <cell r="A4993">
            <v>642367</v>
          </cell>
          <cell r="B4993" t="str">
            <v>CTN RAID EXTERMINATOR TRIPPLE</v>
          </cell>
          <cell r="C4993" t="str">
            <v>P9</v>
          </cell>
          <cell r="D4993">
            <v>81900</v>
          </cell>
        </row>
        <row r="4994">
          <cell r="A4994">
            <v>642368</v>
          </cell>
          <cell r="B4994" t="str">
            <v>CTN RAID FLEA BOMB + SINGLE</v>
          </cell>
          <cell r="C4994" t="str">
            <v>P9</v>
          </cell>
          <cell r="D4994">
            <v>81900</v>
          </cell>
        </row>
        <row r="4995">
          <cell r="A4995">
            <v>642369</v>
          </cell>
          <cell r="B4995" t="str">
            <v>CTN RAID FLEA BOMB + TWIN</v>
          </cell>
          <cell r="C4995" t="str">
            <v>P9</v>
          </cell>
          <cell r="D4995">
            <v>81900</v>
          </cell>
        </row>
        <row r="4996">
          <cell r="A4996">
            <v>642370</v>
          </cell>
          <cell r="B4996" t="str">
            <v>CTN RAID ROACH BOMB SINGLE</v>
          </cell>
          <cell r="C4996" t="str">
            <v>P9</v>
          </cell>
          <cell r="D4996">
            <v>81900</v>
          </cell>
        </row>
        <row r="4997">
          <cell r="A4997">
            <v>642371</v>
          </cell>
          <cell r="B4997" t="str">
            <v>CTN RAID ROACH BOMB TWIN</v>
          </cell>
          <cell r="C4997" t="str">
            <v>P9</v>
          </cell>
          <cell r="D4997">
            <v>81900</v>
          </cell>
        </row>
        <row r="4998">
          <cell r="A4998">
            <v>642372</v>
          </cell>
          <cell r="B4998" t="str">
            <v>CTN RAID COMM F.K.D 300GM</v>
          </cell>
          <cell r="C4998" t="str">
            <v>P9</v>
          </cell>
          <cell r="D4998">
            <v>81900</v>
          </cell>
        </row>
        <row r="4999">
          <cell r="A4999">
            <v>642373</v>
          </cell>
          <cell r="B4999" t="str">
            <v>CTN RAID LOW ALL PROMO</v>
          </cell>
          <cell r="C4999" t="str">
            <v>P9</v>
          </cell>
          <cell r="D4999">
            <v>81900</v>
          </cell>
        </row>
        <row r="5000">
          <cell r="A5000">
            <v>642374</v>
          </cell>
          <cell r="B5000" t="str">
            <v>CTN RAID CITRO PROMO</v>
          </cell>
          <cell r="C5000" t="str">
            <v>P9</v>
          </cell>
          <cell r="D5000">
            <v>81900</v>
          </cell>
        </row>
        <row r="5001">
          <cell r="A5001">
            <v>642375</v>
          </cell>
          <cell r="B5001" t="str">
            <v>CTN RAID EUCALYPT PROMO</v>
          </cell>
          <cell r="C5001" t="str">
            <v>P9</v>
          </cell>
          <cell r="D5001">
            <v>81900</v>
          </cell>
        </row>
        <row r="5002">
          <cell r="A5002">
            <v>642376</v>
          </cell>
          <cell r="B5002" t="str">
            <v>CTN RAID FAST K/D PROMO</v>
          </cell>
          <cell r="C5002" t="str">
            <v>P9</v>
          </cell>
          <cell r="D5002">
            <v>81900</v>
          </cell>
        </row>
        <row r="5003">
          <cell r="A5003">
            <v>642377</v>
          </cell>
          <cell r="B5003" t="str">
            <v>CTN RAID FLEA  +  PROMO</v>
          </cell>
          <cell r="C5003" t="str">
            <v>P9</v>
          </cell>
          <cell r="D5003">
            <v>81900</v>
          </cell>
        </row>
        <row r="5004">
          <cell r="A5004">
            <v>642378</v>
          </cell>
          <cell r="B5004" t="str">
            <v>CTN RAID SURF SPRAY PROMO</v>
          </cell>
          <cell r="C5004" t="str">
            <v>P9</v>
          </cell>
          <cell r="D5004">
            <v>81900</v>
          </cell>
        </row>
        <row r="5005">
          <cell r="A5005">
            <v>642379</v>
          </cell>
          <cell r="B5005" t="str">
            <v>CTN RAID FLEA  BOMB PROMO TWIN</v>
          </cell>
          <cell r="C5005" t="str">
            <v>P9</v>
          </cell>
          <cell r="D5005">
            <v>81900</v>
          </cell>
        </row>
        <row r="5006">
          <cell r="A5006">
            <v>642380</v>
          </cell>
          <cell r="B5006" t="str">
            <v>CTN RAID ROACH BOMB PROMO TWIN</v>
          </cell>
          <cell r="C5006" t="str">
            <v>P9</v>
          </cell>
          <cell r="D5006">
            <v>81900</v>
          </cell>
        </row>
        <row r="5007">
          <cell r="A5007">
            <v>642381</v>
          </cell>
          <cell r="B5007" t="str">
            <v>CTN RAID EXT 3 PK PROMO</v>
          </cell>
          <cell r="C5007" t="str">
            <v>P9</v>
          </cell>
          <cell r="D5007">
            <v>81900</v>
          </cell>
        </row>
        <row r="5008">
          <cell r="A5008">
            <v>642382</v>
          </cell>
          <cell r="B5008" t="str">
            <v>CTN RAID EXTERMINATOR SINGLE</v>
          </cell>
          <cell r="C5008" t="str">
            <v>P9</v>
          </cell>
          <cell r="D5008">
            <v>81900</v>
          </cell>
        </row>
        <row r="5009">
          <cell r="A5009">
            <v>642383</v>
          </cell>
          <cell r="B5009" t="str">
            <v>CTN RAID EXT 4 PACK PROMO</v>
          </cell>
          <cell r="C5009" t="str">
            <v>P9</v>
          </cell>
          <cell r="D5009">
            <v>81900</v>
          </cell>
        </row>
        <row r="5010">
          <cell r="A5010">
            <v>642384</v>
          </cell>
          <cell r="B5010" t="str">
            <v>CTN RAID FLEA KILLER 200GM</v>
          </cell>
          <cell r="C5010" t="str">
            <v>P9</v>
          </cell>
          <cell r="D5010">
            <v>81900</v>
          </cell>
        </row>
        <row r="5011">
          <cell r="A5011">
            <v>642385</v>
          </cell>
          <cell r="B5011" t="str">
            <v>SLEEVE RAID EXTERMINATOR 4 PAK</v>
          </cell>
          <cell r="C5011" t="str">
            <v>P9</v>
          </cell>
          <cell r="D5011">
            <v>57657</v>
          </cell>
        </row>
        <row r="5012">
          <cell r="A5012">
            <v>642386</v>
          </cell>
          <cell r="B5012" t="str">
            <v>CTN RAID ROACH BOMB SINGLE</v>
          </cell>
          <cell r="C5012" t="str">
            <v>P9</v>
          </cell>
          <cell r="D5012">
            <v>81900</v>
          </cell>
        </row>
        <row r="5013">
          <cell r="A5013">
            <v>642387</v>
          </cell>
          <cell r="B5013" t="str">
            <v>CTN RAID FLEA BOMB SINGLE</v>
          </cell>
          <cell r="C5013" t="str">
            <v>P9</v>
          </cell>
          <cell r="D5013">
            <v>81900</v>
          </cell>
        </row>
        <row r="5014">
          <cell r="A5014">
            <v>642388</v>
          </cell>
          <cell r="B5014" t="str">
            <v>CTN FLEA BOMB N.Z (ONLY)</v>
          </cell>
          <cell r="C5014" t="str">
            <v>P9</v>
          </cell>
          <cell r="D5014">
            <v>81900</v>
          </cell>
        </row>
        <row r="5015">
          <cell r="A5015">
            <v>642389</v>
          </cell>
          <cell r="B5015" t="str">
            <v>CTN RAID COM RIVER GUM 450 gm</v>
          </cell>
          <cell r="C5015" t="str">
            <v>P9</v>
          </cell>
          <cell r="D5015">
            <v>81900</v>
          </cell>
        </row>
        <row r="5016">
          <cell r="A5016">
            <v>642390</v>
          </cell>
          <cell r="B5016" t="str">
            <v>CTN RAID CITRONELLA</v>
          </cell>
          <cell r="C5016" t="str">
            <v>P9</v>
          </cell>
          <cell r="D5016">
            <v>81900</v>
          </cell>
        </row>
        <row r="5017">
          <cell r="A5017">
            <v>642391</v>
          </cell>
          <cell r="B5017" t="str">
            <v>CTN RAID EUCALYPTUS</v>
          </cell>
          <cell r="C5017" t="str">
            <v>P9</v>
          </cell>
          <cell r="D5017">
            <v>81900</v>
          </cell>
        </row>
        <row r="5018">
          <cell r="A5018">
            <v>642392</v>
          </cell>
          <cell r="B5018" t="str">
            <v>CTN RAID FAST KNOCK DOWN</v>
          </cell>
          <cell r="C5018" t="str">
            <v>P9</v>
          </cell>
          <cell r="D5018">
            <v>81900</v>
          </cell>
        </row>
        <row r="5019">
          <cell r="A5019">
            <v>642393</v>
          </cell>
          <cell r="B5019" t="str">
            <v>CTN RAID LOW ALLERGENIC</v>
          </cell>
          <cell r="C5019" t="str">
            <v>P9</v>
          </cell>
          <cell r="D5019">
            <v>81900</v>
          </cell>
        </row>
        <row r="5020">
          <cell r="A5020">
            <v>642394</v>
          </cell>
          <cell r="B5020" t="str">
            <v>CTN RAID SURFACE SPRAY</v>
          </cell>
          <cell r="C5020" t="str">
            <v>P9</v>
          </cell>
          <cell r="D5020">
            <v>81900</v>
          </cell>
        </row>
        <row r="5021">
          <cell r="A5021">
            <v>642395</v>
          </cell>
          <cell r="B5021" t="str">
            <v>CTN RAID FLEA KILLER</v>
          </cell>
          <cell r="C5021" t="str">
            <v>P9</v>
          </cell>
          <cell r="D5021">
            <v>81900</v>
          </cell>
        </row>
        <row r="5022">
          <cell r="A5022">
            <v>642396</v>
          </cell>
          <cell r="B5022" t="str">
            <v>CTN RAID FLEA BOMB TWIN</v>
          </cell>
          <cell r="C5022" t="str">
            <v>P9</v>
          </cell>
          <cell r="D5022">
            <v>81900</v>
          </cell>
        </row>
        <row r="5023">
          <cell r="A5023">
            <v>642397</v>
          </cell>
          <cell r="B5023" t="str">
            <v>CTN RAID ROACH BOMB TWIN</v>
          </cell>
          <cell r="C5023" t="str">
            <v>P9</v>
          </cell>
          <cell r="D5023">
            <v>81900</v>
          </cell>
        </row>
        <row r="5024">
          <cell r="A5024">
            <v>642398</v>
          </cell>
          <cell r="B5024" t="str">
            <v>CTN RAID EXTERMINATOR 3 PACK</v>
          </cell>
          <cell r="C5024" t="str">
            <v>P9</v>
          </cell>
          <cell r="D5024">
            <v>81900</v>
          </cell>
        </row>
        <row r="5025">
          <cell r="A5025">
            <v>642399</v>
          </cell>
          <cell r="B5025" t="str">
            <v>CTN RAID LOW ALLERGEN NZ 300mL</v>
          </cell>
          <cell r="C5025" t="str">
            <v>P9</v>
          </cell>
          <cell r="D5025">
            <v>81900</v>
          </cell>
        </row>
        <row r="5026">
          <cell r="A5026">
            <v>642400</v>
          </cell>
          <cell r="B5026" t="str">
            <v>CTN RAID ANT &amp; SPIDER</v>
          </cell>
          <cell r="C5026" t="str">
            <v>P9</v>
          </cell>
          <cell r="D5026">
            <v>81900</v>
          </cell>
        </row>
        <row r="5027">
          <cell r="A5027">
            <v>642401</v>
          </cell>
          <cell r="B5027" t="str">
            <v>CTN RAID HOME &amp; PLANT</v>
          </cell>
          <cell r="C5027" t="str">
            <v>P9</v>
          </cell>
          <cell r="D5027">
            <v>81900</v>
          </cell>
        </row>
        <row r="5028">
          <cell r="A5028">
            <v>642402</v>
          </cell>
          <cell r="B5028" t="str">
            <v>CTN RAID F/K/DOWN 350GM</v>
          </cell>
          <cell r="C5028" t="str">
            <v>P9</v>
          </cell>
          <cell r="D5028">
            <v>81900</v>
          </cell>
        </row>
        <row r="5029">
          <cell r="A5029">
            <v>642403</v>
          </cell>
          <cell r="B5029" t="str">
            <v>CTN RAID OFF REPELLANT 150GM</v>
          </cell>
          <cell r="C5029" t="str">
            <v>P9</v>
          </cell>
          <cell r="D5029">
            <v>81900</v>
          </cell>
        </row>
        <row r="5030">
          <cell r="A5030">
            <v>642404</v>
          </cell>
          <cell r="B5030" t="str">
            <v>CTN RAID ROACH BOMB TRIPLE</v>
          </cell>
          <cell r="C5030" t="str">
            <v>P9</v>
          </cell>
          <cell r="D5030">
            <v>81900</v>
          </cell>
        </row>
        <row r="5031">
          <cell r="A5031">
            <v>642405</v>
          </cell>
          <cell r="B5031" t="str">
            <v>CTN RAID HOME &amp; PLANT  350Gm</v>
          </cell>
          <cell r="C5031" t="str">
            <v>P9</v>
          </cell>
          <cell r="D5031">
            <v>81900</v>
          </cell>
        </row>
        <row r="5032">
          <cell r="A5032">
            <v>642406</v>
          </cell>
          <cell r="B5032" t="str">
            <v>CTN RAID FIK GERMKILL     250G</v>
          </cell>
          <cell r="C5032" t="str">
            <v>P9</v>
          </cell>
          <cell r="D5032">
            <v>81900</v>
          </cell>
        </row>
        <row r="5033">
          <cell r="A5033">
            <v>642407</v>
          </cell>
          <cell r="B5033" t="str">
            <v>CTN RAID FIK GERMKILL  350G</v>
          </cell>
          <cell r="C5033" t="str">
            <v>P9</v>
          </cell>
          <cell r="D5033">
            <v>81900</v>
          </cell>
        </row>
        <row r="5034">
          <cell r="A5034">
            <v>642408</v>
          </cell>
          <cell r="B5034" t="str">
            <v>CTN RAID SUR SPRY GERMKILL250G</v>
          </cell>
          <cell r="C5034" t="str">
            <v>P9</v>
          </cell>
          <cell r="D5034">
            <v>81900</v>
          </cell>
        </row>
        <row r="5035">
          <cell r="A5035">
            <v>642409</v>
          </cell>
          <cell r="B5035" t="str">
            <v>CTN RAID SUR SPRY GERMKILL350G</v>
          </cell>
          <cell r="C5035" t="str">
            <v>P9</v>
          </cell>
          <cell r="D5035">
            <v>81900</v>
          </cell>
        </row>
        <row r="5036">
          <cell r="A5036">
            <v>642410</v>
          </cell>
          <cell r="B5036" t="str">
            <v>CTN RAID FLEA KILLER PLUS 200G</v>
          </cell>
          <cell r="C5036" t="str">
            <v>P9</v>
          </cell>
          <cell r="D5036">
            <v>81900</v>
          </cell>
        </row>
        <row r="5037">
          <cell r="A5037">
            <v>642411</v>
          </cell>
          <cell r="B5037" t="str">
            <v>CTN RAID PET PLUS FLEA K  200G</v>
          </cell>
          <cell r="C5037" t="str">
            <v>P9</v>
          </cell>
          <cell r="D5037">
            <v>81900</v>
          </cell>
        </row>
        <row r="5038">
          <cell r="A5038">
            <v>642412</v>
          </cell>
          <cell r="B5038" t="str">
            <v>CTN RAID FAST KILL (NZ)  300mL</v>
          </cell>
          <cell r="C5038" t="str">
            <v>P9</v>
          </cell>
          <cell r="D5038">
            <v>81900</v>
          </cell>
        </row>
        <row r="5039">
          <cell r="A5039">
            <v>642413</v>
          </cell>
          <cell r="B5039" t="str">
            <v>CTN RAID FIK GERMKILL(NZ)300mL</v>
          </cell>
          <cell r="C5039" t="str">
            <v>P9</v>
          </cell>
          <cell r="D5039">
            <v>81900</v>
          </cell>
        </row>
        <row r="5040">
          <cell r="A5040">
            <v>642414</v>
          </cell>
          <cell r="B5040" t="str">
            <v>SLEEVE GLADE ODOUR NEUTR SINGL</v>
          </cell>
          <cell r="C5040" t="str">
            <v>P9</v>
          </cell>
          <cell r="D5040">
            <v>57657</v>
          </cell>
        </row>
        <row r="5041">
          <cell r="A5041">
            <v>642415</v>
          </cell>
          <cell r="B5041" t="str">
            <v>CTN OFF! SKINTASTIC AERO 150GM</v>
          </cell>
          <cell r="C5041" t="str">
            <v>P9</v>
          </cell>
          <cell r="D5041">
            <v>81900</v>
          </cell>
        </row>
        <row r="5042">
          <cell r="A5042">
            <v>642416</v>
          </cell>
          <cell r="B5042" t="str">
            <v>CTN RAIDFIK 30DAYKILL(NZ)300mL</v>
          </cell>
          <cell r="C5042" t="str">
            <v>P9</v>
          </cell>
          <cell r="D5042">
            <v>81900</v>
          </cell>
        </row>
        <row r="5043">
          <cell r="A5043">
            <v>642417</v>
          </cell>
          <cell r="B5043" t="str">
            <v>CTN RAID FIK HSE/GDN(NZ) 300mL</v>
          </cell>
          <cell r="C5043" t="str">
            <v>P9</v>
          </cell>
          <cell r="D5043">
            <v>81900</v>
          </cell>
        </row>
        <row r="5044">
          <cell r="A5044">
            <v>642418</v>
          </cell>
          <cell r="B5044" t="str">
            <v>CTN RAID CITRONELLA (NZ) 300mL</v>
          </cell>
          <cell r="C5044" t="str">
            <v>P9</v>
          </cell>
          <cell r="D5044">
            <v>81900</v>
          </cell>
        </row>
        <row r="5045">
          <cell r="A5045">
            <v>642419</v>
          </cell>
          <cell r="B5045" t="str">
            <v>CTN RAID FIK NAT.PYRE(NZ)300mL</v>
          </cell>
          <cell r="C5045" t="str">
            <v>P9</v>
          </cell>
          <cell r="D5045">
            <v>81900</v>
          </cell>
        </row>
        <row r="5046">
          <cell r="A5046">
            <v>642420</v>
          </cell>
          <cell r="B5046" t="str">
            <v>SLEEVE RAID ROACH BOMB TRIPLE</v>
          </cell>
          <cell r="C5046" t="str">
            <v>PH</v>
          </cell>
          <cell r="D5046">
            <v>57657</v>
          </cell>
        </row>
        <row r="5047">
          <cell r="A5047">
            <v>642420</v>
          </cell>
          <cell r="B5047" t="str">
            <v>SLEEVE RAID ROACH BOMB TRIPLE</v>
          </cell>
          <cell r="C5047" t="str">
            <v>P9</v>
          </cell>
        </row>
        <row r="5048">
          <cell r="A5048">
            <v>642421</v>
          </cell>
          <cell r="B5048" t="str">
            <v>CTN RAID FLEA KILR + (NZ)250mL</v>
          </cell>
          <cell r="C5048" t="str">
            <v>P9</v>
          </cell>
          <cell r="D5048">
            <v>81900</v>
          </cell>
        </row>
        <row r="5049">
          <cell r="A5049">
            <v>642422</v>
          </cell>
          <cell r="B5049" t="str">
            <v>CTN BOLT RESIDUAL GERMKILL 400</v>
          </cell>
          <cell r="C5049" t="str">
            <v>P9</v>
          </cell>
          <cell r="D5049">
            <v>81900</v>
          </cell>
        </row>
        <row r="5050">
          <cell r="A5050">
            <v>642423</v>
          </cell>
          <cell r="B5050" t="str">
            <v>CTN RAID FLEAKILER4DGS NZ200mL</v>
          </cell>
          <cell r="C5050" t="str">
            <v>P9</v>
          </cell>
          <cell r="D5050">
            <v>81900</v>
          </cell>
        </row>
        <row r="5051">
          <cell r="A5051">
            <v>642424</v>
          </cell>
          <cell r="B5051" t="str">
            <v>CTN RAID COM FIK GERMK 450 gm</v>
          </cell>
          <cell r="C5051" t="str">
            <v>P9</v>
          </cell>
          <cell r="D5051">
            <v>81900</v>
          </cell>
        </row>
        <row r="5052">
          <cell r="A5052">
            <v>642425</v>
          </cell>
          <cell r="B5052" t="str">
            <v>CTN RAID FIK NAT.PYRE(AUS)250G</v>
          </cell>
          <cell r="C5052" t="str">
            <v>P9</v>
          </cell>
          <cell r="D5052">
            <v>81900</v>
          </cell>
        </row>
        <row r="5053">
          <cell r="A5053">
            <v>642426</v>
          </cell>
          <cell r="B5053" t="str">
            <v>CTN RAID FIK GERMKILL NZ 378mL</v>
          </cell>
          <cell r="C5053" t="str">
            <v>P9</v>
          </cell>
          <cell r="D5053">
            <v>81900</v>
          </cell>
        </row>
        <row r="5054">
          <cell r="A5054">
            <v>642427</v>
          </cell>
          <cell r="B5054" t="str">
            <v>CTN RAID LOW ALLERG NZ  346 mL</v>
          </cell>
          <cell r="C5054" t="str">
            <v>P9</v>
          </cell>
          <cell r="D5054">
            <v>81900</v>
          </cell>
        </row>
        <row r="5055">
          <cell r="A5055">
            <v>642428</v>
          </cell>
          <cell r="B5055" t="str">
            <v>CTN RAID FIK GERMKILL NZ 530mL</v>
          </cell>
          <cell r="C5055" t="str">
            <v>P9</v>
          </cell>
          <cell r="D5055">
            <v>81900</v>
          </cell>
        </row>
        <row r="5056">
          <cell r="A5056">
            <v>642429</v>
          </cell>
          <cell r="B5056" t="str">
            <v>CTN RAID FIK FASTKILL NZ 534mL</v>
          </cell>
          <cell r="C5056" t="str">
            <v>P9</v>
          </cell>
          <cell r="D5056">
            <v>81900</v>
          </cell>
        </row>
        <row r="5057">
          <cell r="A5057">
            <v>642430</v>
          </cell>
          <cell r="B5057" t="str">
            <v>CTN RAID FIK FASTKILL NZ 305mL</v>
          </cell>
          <cell r="C5057" t="str">
            <v>P9</v>
          </cell>
          <cell r="D5057">
            <v>81900</v>
          </cell>
        </row>
        <row r="5058">
          <cell r="A5058">
            <v>642431</v>
          </cell>
          <cell r="B5058" t="str">
            <v>CTN RAID NATURAL PYRE NZ 351mL</v>
          </cell>
          <cell r="C5058" t="str">
            <v>P9</v>
          </cell>
          <cell r="D5058">
            <v>81900</v>
          </cell>
        </row>
        <row r="5059">
          <cell r="A5059">
            <v>642432</v>
          </cell>
          <cell r="B5059" t="str">
            <v>DSPLAY CTN P/INS F/FL TWIN REF</v>
          </cell>
          <cell r="C5059" t="str">
            <v>PH</v>
          </cell>
          <cell r="D5059">
            <v>0</v>
          </cell>
        </row>
        <row r="5060">
          <cell r="A5060">
            <v>642433</v>
          </cell>
          <cell r="B5060" t="str">
            <v>DSPLAY CTN P/INS T/BREEZE REFL</v>
          </cell>
          <cell r="C5060" t="str">
            <v>PH</v>
          </cell>
          <cell r="D5060">
            <v>0</v>
          </cell>
        </row>
        <row r="5061">
          <cell r="A5061">
            <v>642434</v>
          </cell>
          <cell r="B5061" t="str">
            <v>DSPLAY CTN P/INS EX/FRESH REFL</v>
          </cell>
          <cell r="C5061" t="str">
            <v>PH</v>
          </cell>
          <cell r="D5061">
            <v>0</v>
          </cell>
        </row>
        <row r="5062">
          <cell r="A5062">
            <v>642435</v>
          </cell>
          <cell r="B5062" t="str">
            <v>DSPLAY CTN P/INS F/FLOWERS REF</v>
          </cell>
          <cell r="C5062" t="str">
            <v>PH</v>
          </cell>
          <cell r="D5062">
            <v>0</v>
          </cell>
        </row>
        <row r="5063">
          <cell r="A5063">
            <v>642436</v>
          </cell>
          <cell r="B5063" t="str">
            <v>DSPLAY CTN P/INS C/BLOSSOM REF</v>
          </cell>
          <cell r="C5063" t="str">
            <v>PH</v>
          </cell>
          <cell r="D5063">
            <v>0</v>
          </cell>
        </row>
        <row r="5064">
          <cell r="A5064">
            <v>642437</v>
          </cell>
          <cell r="B5064" t="str">
            <v>CTN RAID NATURAL PYRE    250GM</v>
          </cell>
          <cell r="C5064" t="str">
            <v>P9</v>
          </cell>
          <cell r="D5064">
            <v>81900</v>
          </cell>
        </row>
        <row r="5065">
          <cell r="A5065">
            <v>642438</v>
          </cell>
          <cell r="B5065" t="str">
            <v>CTN RAID LOW ALLERGENIC 350 GM</v>
          </cell>
          <cell r="C5065" t="str">
            <v>P9</v>
          </cell>
          <cell r="D5065">
            <v>81900</v>
          </cell>
        </row>
        <row r="5066">
          <cell r="A5066">
            <v>642439</v>
          </cell>
          <cell r="B5066" t="str">
            <v>CTN RAID FIK FASTKILL VAL350GM</v>
          </cell>
          <cell r="C5066" t="str">
            <v>P9</v>
          </cell>
          <cell r="D5066">
            <v>81900</v>
          </cell>
        </row>
        <row r="5067">
          <cell r="A5067">
            <v>642440</v>
          </cell>
          <cell r="B5067" t="str">
            <v>CTN RAID FIK FASTKILL    200GM</v>
          </cell>
          <cell r="C5067" t="str">
            <v>P9</v>
          </cell>
          <cell r="D5067">
            <v>81900</v>
          </cell>
        </row>
        <row r="5068">
          <cell r="A5068">
            <v>642441</v>
          </cell>
          <cell r="B5068" t="str">
            <v>CTN DRANO CRYSTALS       500GM</v>
          </cell>
          <cell r="C5068" t="str">
            <v>P2</v>
          </cell>
          <cell r="D5068">
            <v>0</v>
          </cell>
        </row>
        <row r="5069">
          <cell r="A5069">
            <v>642442</v>
          </cell>
          <cell r="B5069" t="str">
            <v>CTN DRANO LIQUID        1LITRE</v>
          </cell>
          <cell r="C5069" t="str">
            <v>P2</v>
          </cell>
          <cell r="D5069">
            <v>0</v>
          </cell>
        </row>
        <row r="5070">
          <cell r="A5070">
            <v>642443</v>
          </cell>
          <cell r="B5070" t="str">
            <v>DSPLAY CTN P/INS VANILLA REFIL</v>
          </cell>
          <cell r="C5070" t="str">
            <v>PH</v>
          </cell>
          <cell r="D5070">
            <v>0</v>
          </cell>
        </row>
        <row r="5071">
          <cell r="A5071">
            <v>642444</v>
          </cell>
          <cell r="B5071" t="str">
            <v>DSPLAY CTN P/INS PEACH REFILL</v>
          </cell>
          <cell r="C5071" t="str">
            <v>PH</v>
          </cell>
          <cell r="D5071">
            <v>0</v>
          </cell>
        </row>
        <row r="5072">
          <cell r="A5072">
            <v>642445</v>
          </cell>
          <cell r="B5072" t="str">
            <v>DISPLAY BOX RAID ULTRA BAIT6PK</v>
          </cell>
          <cell r="C5072" t="str">
            <v>PH</v>
          </cell>
          <cell r="D5072">
            <v>0</v>
          </cell>
        </row>
        <row r="5073">
          <cell r="A5073">
            <v>642446</v>
          </cell>
          <cell r="B5073" t="str">
            <v>POLYWRAP RAID ULTRA BAIT 18 PK</v>
          </cell>
          <cell r="C5073" t="str">
            <v>PG</v>
          </cell>
          <cell r="D5073">
            <v>0</v>
          </cell>
        </row>
        <row r="5074">
          <cell r="A5074">
            <v>642447</v>
          </cell>
          <cell r="B5074" t="str">
            <v>DSPLAY CTN P/INS 3PK</v>
          </cell>
          <cell r="C5074" t="str">
            <v>PH</v>
          </cell>
          <cell r="D5074">
            <v>0</v>
          </cell>
        </row>
        <row r="5075">
          <cell r="A5075">
            <v>642448</v>
          </cell>
          <cell r="B5075" t="str">
            <v>CTN GERMKILL BONUS PK     350G</v>
          </cell>
          <cell r="C5075" t="str">
            <v>P2</v>
          </cell>
          <cell r="D5075">
            <v>0</v>
          </cell>
        </row>
        <row r="5076">
          <cell r="A5076">
            <v>642449</v>
          </cell>
          <cell r="B5076" t="str">
            <v>CTN FASTKILL BONUS PK     350G</v>
          </cell>
          <cell r="C5076" t="str">
            <v>P2</v>
          </cell>
          <cell r="D5076">
            <v>0</v>
          </cell>
        </row>
        <row r="5077">
          <cell r="A5077">
            <v>642450</v>
          </cell>
          <cell r="B5077" t="str">
            <v>CTN OFF! SKINTASTIC KIDS 125mL</v>
          </cell>
          <cell r="C5077" t="str">
            <v>P9</v>
          </cell>
          <cell r="D5077">
            <v>0</v>
          </cell>
        </row>
        <row r="5078">
          <cell r="A5078">
            <v>642451</v>
          </cell>
          <cell r="B5078" t="str">
            <v>SLEEVE RAID FLEA BOMB TWIN EGG</v>
          </cell>
          <cell r="C5078" t="str">
            <v>PH</v>
          </cell>
          <cell r="D5078">
            <v>57657</v>
          </cell>
        </row>
        <row r="5079">
          <cell r="A5079">
            <v>642452</v>
          </cell>
          <cell r="B5079" t="str">
            <v>CTN OFF! SKINTASTIC 98 135mL</v>
          </cell>
          <cell r="C5079" t="str">
            <v>P2</v>
          </cell>
          <cell r="D5079">
            <v>0</v>
          </cell>
        </row>
        <row r="5080">
          <cell r="A5080">
            <v>642453</v>
          </cell>
          <cell r="B5080" t="str">
            <v>CTN OFF! SKINTASTIC 98 200mL</v>
          </cell>
          <cell r="C5080" t="str">
            <v>P2</v>
          </cell>
          <cell r="D5080">
            <v>0</v>
          </cell>
        </row>
        <row r="5081">
          <cell r="A5081">
            <v>642454</v>
          </cell>
          <cell r="B5081" t="str">
            <v>CTN OFF! S/Screen Roll-on 98</v>
          </cell>
          <cell r="C5081" t="str">
            <v>P2</v>
          </cell>
          <cell r="D5081">
            <v>0</v>
          </cell>
        </row>
        <row r="5082">
          <cell r="A5082">
            <v>642456</v>
          </cell>
          <cell r="B5082" t="str">
            <v>DIS BOX L\MIST FSH CUT FL REFI</v>
          </cell>
          <cell r="C5082" t="str">
            <v>PH</v>
          </cell>
          <cell r="D5082">
            <v>0</v>
          </cell>
        </row>
        <row r="5083">
          <cell r="A5083">
            <v>642457</v>
          </cell>
          <cell r="B5083" t="str">
            <v>DIS BOX L\MIST FSH CUT FL PRIM</v>
          </cell>
          <cell r="C5083" t="str">
            <v>PH</v>
          </cell>
          <cell r="D5083">
            <v>0</v>
          </cell>
        </row>
        <row r="5084">
          <cell r="A5084">
            <v>642458</v>
          </cell>
          <cell r="B5084" t="str">
            <v>DIS BOX L/MIST FSH CUT FL PROM</v>
          </cell>
          <cell r="C5084" t="str">
            <v>PH</v>
          </cell>
          <cell r="D5084">
            <v>0</v>
          </cell>
        </row>
        <row r="5085">
          <cell r="A5085">
            <v>642459</v>
          </cell>
          <cell r="B5085" t="str">
            <v>DIS BOX L\MIST N/SPRING REF 9g</v>
          </cell>
          <cell r="C5085" t="str">
            <v>PH</v>
          </cell>
          <cell r="D5085">
            <v>57657</v>
          </cell>
        </row>
        <row r="5086">
          <cell r="A5086">
            <v>642460</v>
          </cell>
          <cell r="B5086" t="str">
            <v>DIS BOX L\MIST C/GARDEN PRI 9g</v>
          </cell>
          <cell r="C5086" t="str">
            <v>PH</v>
          </cell>
          <cell r="D5086">
            <v>57657</v>
          </cell>
        </row>
        <row r="5087">
          <cell r="A5087">
            <v>642460</v>
          </cell>
          <cell r="B5087" t="str">
            <v>DIS BOX L\MIST C/GARDEN PRI 9g</v>
          </cell>
          <cell r="C5087" t="str">
            <v>P9</v>
          </cell>
        </row>
        <row r="5088">
          <cell r="A5088">
            <v>642461</v>
          </cell>
          <cell r="B5088" t="str">
            <v>DIS BOX L\MIST FCFlower PRI 9g</v>
          </cell>
          <cell r="C5088" t="str">
            <v>PH</v>
          </cell>
          <cell r="D5088">
            <v>57657</v>
          </cell>
        </row>
        <row r="5089">
          <cell r="A5089">
            <v>642462</v>
          </cell>
          <cell r="B5089" t="str">
            <v>DIS BOX L\MIST C\Garden PRI 9g</v>
          </cell>
          <cell r="C5089" t="str">
            <v>PH</v>
          </cell>
          <cell r="D5089">
            <v>57657</v>
          </cell>
        </row>
        <row r="5090">
          <cell r="A5090">
            <v>642463</v>
          </cell>
          <cell r="B5090" t="str">
            <v>DIS BOX L\MIST FCFlower Ref 9g</v>
          </cell>
          <cell r="C5090" t="str">
            <v>PH</v>
          </cell>
          <cell r="D5090">
            <v>57657</v>
          </cell>
        </row>
        <row r="5091">
          <cell r="A5091">
            <v>642464</v>
          </cell>
          <cell r="B5091" t="str">
            <v>DIS BOX L\MIST C\Garden Ref 9g</v>
          </cell>
          <cell r="C5091" t="str">
            <v>PH</v>
          </cell>
          <cell r="D5091">
            <v>57657</v>
          </cell>
        </row>
        <row r="5092">
          <cell r="A5092">
            <v>642465</v>
          </cell>
          <cell r="B5092" t="str">
            <v>DIS BOX L\MIST FCFlower PRI 9g</v>
          </cell>
          <cell r="C5092" t="str">
            <v>PH</v>
          </cell>
          <cell r="D5092">
            <v>57657</v>
          </cell>
        </row>
        <row r="5093">
          <cell r="A5093">
            <v>642466</v>
          </cell>
          <cell r="B5093" t="str">
            <v>DIS BOX L\MIST N\Spring Ref 9g</v>
          </cell>
          <cell r="C5093" t="str">
            <v>PH</v>
          </cell>
          <cell r="D5093">
            <v>57657</v>
          </cell>
        </row>
        <row r="5094">
          <cell r="A5094">
            <v>642467</v>
          </cell>
          <cell r="B5094" t="str">
            <v>DSPLAY CTN P/INS LAV REF 98</v>
          </cell>
          <cell r="C5094" t="str">
            <v>PH</v>
          </cell>
          <cell r="D5094">
            <v>0</v>
          </cell>
        </row>
        <row r="5095">
          <cell r="A5095">
            <v>642468</v>
          </cell>
          <cell r="B5095" t="str">
            <v>DSPLAY CTN P/INS CITRUS REF</v>
          </cell>
          <cell r="C5095" t="str">
            <v>PH</v>
          </cell>
          <cell r="D5095">
            <v>0</v>
          </cell>
        </row>
        <row r="5096">
          <cell r="A5096">
            <v>642469</v>
          </cell>
          <cell r="B5096" t="str">
            <v>DSPLAY CTN P/INS LAV X2 REF</v>
          </cell>
          <cell r="C5096" t="str">
            <v>PH</v>
          </cell>
          <cell r="D5096">
            <v>0</v>
          </cell>
        </row>
        <row r="5097">
          <cell r="A5097">
            <v>642470</v>
          </cell>
          <cell r="B5097" t="str">
            <v>DSPLAY CTN P/INS F/FLOW X2 REF</v>
          </cell>
          <cell r="C5097" t="str">
            <v>PH</v>
          </cell>
          <cell r="D5097">
            <v>0</v>
          </cell>
        </row>
        <row r="5098">
          <cell r="A5098">
            <v>642471</v>
          </cell>
          <cell r="B5098" t="str">
            <v>DSPLAY CTN P/INS T/BREZ X2 REF</v>
          </cell>
          <cell r="C5098" t="str">
            <v>PH</v>
          </cell>
          <cell r="D5098">
            <v>0</v>
          </cell>
        </row>
        <row r="5099">
          <cell r="A5099">
            <v>642472</v>
          </cell>
          <cell r="B5099" t="str">
            <v>DSPLAY CTN P/INS CITRUS X2 REF</v>
          </cell>
          <cell r="C5099" t="str">
            <v>PH</v>
          </cell>
          <cell r="D5099">
            <v>0</v>
          </cell>
        </row>
        <row r="5100">
          <cell r="A5100">
            <v>642500</v>
          </cell>
          <cell r="B5100" t="str">
            <v>SLEEVE SECRET COTTAGE GDN TWIN</v>
          </cell>
          <cell r="C5100" t="str">
            <v>P9</v>
          </cell>
          <cell r="D5100">
            <v>57657</v>
          </cell>
        </row>
        <row r="5101">
          <cell r="A5101">
            <v>642501</v>
          </cell>
          <cell r="B5101" t="str">
            <v>SLEEVE CNDLEx2RFL C/GDN</v>
          </cell>
          <cell r="C5101" t="str">
            <v>PH</v>
          </cell>
          <cell r="D5101">
            <v>0</v>
          </cell>
        </row>
        <row r="5102">
          <cell r="A5102">
            <v>642502</v>
          </cell>
          <cell r="B5102" t="str">
            <v>SLEEVE SEC EXT FRSH PEACH TWIN</v>
          </cell>
          <cell r="C5102" t="str">
            <v>P9</v>
          </cell>
          <cell r="D5102">
            <v>57657</v>
          </cell>
        </row>
        <row r="5103">
          <cell r="A5103">
            <v>642503</v>
          </cell>
          <cell r="B5103" t="str">
            <v>SLEEVE CNDLEx2RFL LAVENDER</v>
          </cell>
          <cell r="C5103" t="str">
            <v>PH</v>
          </cell>
          <cell r="D5103">
            <v>0</v>
          </cell>
        </row>
        <row r="5104">
          <cell r="A5104">
            <v>642504</v>
          </cell>
          <cell r="B5104" t="str">
            <v>SLEEVE SEC CNTY BQT ROSE  TWIN</v>
          </cell>
          <cell r="C5104" t="str">
            <v>PH</v>
          </cell>
          <cell r="D5104">
            <v>0</v>
          </cell>
        </row>
        <row r="5105">
          <cell r="A5105">
            <v>642505</v>
          </cell>
          <cell r="B5105" t="str">
            <v>SLEEVE CNDLEx2RFL VANILLA</v>
          </cell>
          <cell r="C5105" t="str">
            <v>PH</v>
          </cell>
          <cell r="D5105">
            <v>0</v>
          </cell>
        </row>
        <row r="5106">
          <cell r="A5106">
            <v>642506</v>
          </cell>
          <cell r="B5106" t="str">
            <v>SLEEVE SECRET C/GDN TWIN2X60gm</v>
          </cell>
          <cell r="C5106" t="str">
            <v>PH</v>
          </cell>
          <cell r="D5106">
            <v>0</v>
          </cell>
        </row>
        <row r="5107">
          <cell r="A5107">
            <v>642507</v>
          </cell>
          <cell r="B5107" t="str">
            <v>SLEEVE SECRET C/BOQ TWIN2X60gm</v>
          </cell>
          <cell r="C5107" t="str">
            <v>PH</v>
          </cell>
          <cell r="D5107">
            <v>0</v>
          </cell>
        </row>
        <row r="5108">
          <cell r="A5108">
            <v>642508</v>
          </cell>
          <cell r="B5108" t="str">
            <v>SLEEVE SECRET E/FRSH TWN2X60gm</v>
          </cell>
          <cell r="C5108" t="str">
            <v>PH</v>
          </cell>
          <cell r="D5108">
            <v>0</v>
          </cell>
        </row>
        <row r="5109">
          <cell r="A5109">
            <v>642509</v>
          </cell>
          <cell r="B5109" t="str">
            <v>SLEEVE CNDLEx2RFL PEACH</v>
          </cell>
          <cell r="C5109" t="str">
            <v>PH</v>
          </cell>
          <cell r="D5109">
            <v>0</v>
          </cell>
        </row>
        <row r="5110">
          <cell r="A5110">
            <v>642510</v>
          </cell>
          <cell r="B5110" t="str">
            <v>SLEEVE SECRET COTTAGE GDN TWIN</v>
          </cell>
          <cell r="C5110" t="str">
            <v>PH</v>
          </cell>
          <cell r="D5110">
            <v>57657</v>
          </cell>
        </row>
        <row r="5111">
          <cell r="A5111">
            <v>642511</v>
          </cell>
          <cell r="B5111" t="str">
            <v>SLEEVE SEC E/FRSH PEACH TWIN</v>
          </cell>
          <cell r="C5111" t="str">
            <v>PH</v>
          </cell>
          <cell r="D5111">
            <v>57657</v>
          </cell>
        </row>
        <row r="5112">
          <cell r="A5112">
            <v>642512</v>
          </cell>
          <cell r="B5112" t="str">
            <v>SLEEVE SEC CNTY BQT ROSE  TWIN</v>
          </cell>
          <cell r="C5112" t="str">
            <v>PH</v>
          </cell>
          <cell r="D5112">
            <v>0</v>
          </cell>
        </row>
        <row r="5113">
          <cell r="A5113">
            <v>642513</v>
          </cell>
          <cell r="B5113" t="str">
            <v>SLEEVE SEC CAR FRESH TWIN 60g</v>
          </cell>
          <cell r="C5113" t="str">
            <v>PH</v>
          </cell>
          <cell r="D5113">
            <v>0</v>
          </cell>
        </row>
        <row r="5114">
          <cell r="A5114">
            <v>642514</v>
          </cell>
          <cell r="B5114" t="str">
            <v>SLEEVE SEC Lavender twin 60g</v>
          </cell>
          <cell r="C5114" t="str">
            <v>PH</v>
          </cell>
          <cell r="D5114">
            <v>57657</v>
          </cell>
        </row>
        <row r="5115">
          <cell r="A5115">
            <v>642515</v>
          </cell>
          <cell r="B5115" t="str">
            <v>SLEEVE SEC COUNTRY GDN TWIN 98</v>
          </cell>
          <cell r="C5115" t="str">
            <v>PH</v>
          </cell>
          <cell r="D5115">
            <v>57657</v>
          </cell>
        </row>
        <row r="5116">
          <cell r="A5116">
            <v>642516</v>
          </cell>
          <cell r="B5116" t="str">
            <v>SLEEVE SEC ROSE GARDEN TWIN 98</v>
          </cell>
          <cell r="C5116" t="str">
            <v>PH</v>
          </cell>
          <cell r="D5116">
            <v>57657</v>
          </cell>
        </row>
        <row r="5117">
          <cell r="A5117">
            <v>642517</v>
          </cell>
          <cell r="B5117" t="str">
            <v>SLEEVE SEC COUNTRY GARDEN TWIN</v>
          </cell>
          <cell r="C5117" t="str">
            <v>PH</v>
          </cell>
          <cell r="D5117">
            <v>1550</v>
          </cell>
        </row>
        <row r="5118">
          <cell r="A5118">
            <v>642518</v>
          </cell>
          <cell r="B5118" t="str">
            <v>SLEEVE SEC ROSE GARDEN TWIN</v>
          </cell>
          <cell r="C5118" t="str">
            <v>PH</v>
          </cell>
          <cell r="D5118">
            <v>1550</v>
          </cell>
        </row>
        <row r="5119">
          <cell r="A5119">
            <v>642518</v>
          </cell>
          <cell r="B5119" t="str">
            <v>SLEEVE SEC ROSE GARDEN TWIN</v>
          </cell>
          <cell r="C5119" t="str">
            <v>PH</v>
          </cell>
        </row>
        <row r="5120">
          <cell r="A5120">
            <v>642519</v>
          </cell>
          <cell r="B5120" t="str">
            <v>SLEEVE SEC WILD LAVENDER TWIN</v>
          </cell>
          <cell r="C5120" t="str">
            <v>PH</v>
          </cell>
          <cell r="D5120">
            <v>1550</v>
          </cell>
        </row>
        <row r="5121">
          <cell r="A5121">
            <v>642519</v>
          </cell>
          <cell r="B5121" t="str">
            <v>SLEEVE SEC WILD LAVENDER TWIN</v>
          </cell>
          <cell r="C5121" t="str">
            <v>PH</v>
          </cell>
        </row>
        <row r="5122">
          <cell r="A5122">
            <v>642600</v>
          </cell>
          <cell r="B5122" t="str">
            <v>CTN RAID FIK FKILL BONUS 250GM</v>
          </cell>
          <cell r="C5122" t="str">
            <v>P9</v>
          </cell>
          <cell r="D5122">
            <v>81900</v>
          </cell>
        </row>
        <row r="5123">
          <cell r="A5123">
            <v>642601</v>
          </cell>
          <cell r="B5123" t="str">
            <v>CTN RAID FIK C/LEM BONUS 250GM</v>
          </cell>
          <cell r="C5123" t="str">
            <v>P9</v>
          </cell>
          <cell r="D5123">
            <v>81900</v>
          </cell>
        </row>
        <row r="5124">
          <cell r="A5124">
            <v>642602</v>
          </cell>
          <cell r="B5124" t="str">
            <v>CTN RAID FIK L/ALL BONUS 250GM</v>
          </cell>
          <cell r="C5124" t="str">
            <v>P9</v>
          </cell>
          <cell r="D5124">
            <v>81900</v>
          </cell>
        </row>
        <row r="5125">
          <cell r="A5125">
            <v>642603</v>
          </cell>
          <cell r="B5125" t="str">
            <v>CTN RAID FIK FKILL BONUS 200GM</v>
          </cell>
          <cell r="C5125" t="str">
            <v>P2</v>
          </cell>
          <cell r="D5125">
            <v>0</v>
          </cell>
        </row>
        <row r="5126">
          <cell r="A5126">
            <v>642604</v>
          </cell>
          <cell r="B5126" t="str">
            <v>CTN RAID FIK C/LEM BONUS 200GM</v>
          </cell>
          <cell r="C5126" t="str">
            <v>P9</v>
          </cell>
          <cell r="D5126">
            <v>81900</v>
          </cell>
        </row>
        <row r="5127">
          <cell r="A5127">
            <v>642605</v>
          </cell>
          <cell r="B5127" t="str">
            <v>CTN RAID FIK L/ALL BONUS 200GM</v>
          </cell>
          <cell r="C5127" t="str">
            <v>P9</v>
          </cell>
          <cell r="D5127">
            <v>81900</v>
          </cell>
        </row>
        <row r="5128">
          <cell r="A5128">
            <v>642606</v>
          </cell>
          <cell r="B5128" t="str">
            <v>CTN RAID F/K FIK/CIK BON. NEW</v>
          </cell>
          <cell r="C5128" t="str">
            <v>P2</v>
          </cell>
          <cell r="D5128">
            <v>0</v>
          </cell>
        </row>
        <row r="5129">
          <cell r="A5129">
            <v>642607</v>
          </cell>
          <cell r="B5129" t="str">
            <v>CTN RAID F/K FIK/CIK BON. OLD</v>
          </cell>
          <cell r="C5129" t="str">
            <v>P2</v>
          </cell>
          <cell r="D5129">
            <v>0</v>
          </cell>
        </row>
        <row r="5130">
          <cell r="A5130">
            <v>642608</v>
          </cell>
          <cell r="B5130" t="str">
            <v>CTN RAID FIK/CIK/BAIT BONUS</v>
          </cell>
          <cell r="C5130" t="str">
            <v>P2</v>
          </cell>
          <cell r="D5130">
            <v>0</v>
          </cell>
        </row>
        <row r="5131">
          <cell r="A5131">
            <v>642609</v>
          </cell>
          <cell r="B5131" t="str">
            <v>CTN RAID CIT FIK/CIK BONUS NEW</v>
          </cell>
          <cell r="C5131" t="str">
            <v>P2</v>
          </cell>
          <cell r="D5131">
            <v>0</v>
          </cell>
        </row>
        <row r="5132">
          <cell r="A5132">
            <v>642610</v>
          </cell>
          <cell r="B5132" t="str">
            <v>CTN RAID L/ALL FIK/CIK BON NEW</v>
          </cell>
          <cell r="C5132" t="str">
            <v>P2</v>
          </cell>
          <cell r="D5132">
            <v>0</v>
          </cell>
        </row>
        <row r="5133">
          <cell r="A5133">
            <v>642611</v>
          </cell>
          <cell r="B5133" t="str">
            <v>CTN RAID L/ALL FIK/OFF BON NEW</v>
          </cell>
          <cell r="C5133" t="str">
            <v>P2</v>
          </cell>
          <cell r="D5133">
            <v>0</v>
          </cell>
        </row>
        <row r="5134">
          <cell r="A5134">
            <v>642612</v>
          </cell>
          <cell r="B5134" t="str">
            <v>CTN RAID L/ALL FIK/OFF BON OLD</v>
          </cell>
          <cell r="C5134" t="str">
            <v>P2</v>
          </cell>
          <cell r="D5134">
            <v>0</v>
          </cell>
        </row>
        <row r="5135">
          <cell r="A5135">
            <v>643625</v>
          </cell>
          <cell r="B5135" t="str">
            <v>CTN BOLT PER REPEL 125GM J620</v>
          </cell>
          <cell r="C5135" t="str">
            <v>P9</v>
          </cell>
          <cell r="D5135">
            <v>81900</v>
          </cell>
        </row>
        <row r="5136">
          <cell r="A5136">
            <v>643627</v>
          </cell>
          <cell r="B5136" t="str">
            <v>CTN MBL FLY &amp;INSECT SPRAY 400G</v>
          </cell>
          <cell r="C5136" t="str">
            <v>P9</v>
          </cell>
          <cell r="D5136">
            <v>81900</v>
          </cell>
        </row>
        <row r="5137">
          <cell r="A5137">
            <v>643628</v>
          </cell>
          <cell r="B5137" t="str">
            <v>CTN BOLT AIRBORNE COMM.400GM.</v>
          </cell>
          <cell r="C5137" t="str">
            <v>P9</v>
          </cell>
          <cell r="D5137">
            <v>81900</v>
          </cell>
        </row>
        <row r="5138">
          <cell r="A5138">
            <v>643630</v>
          </cell>
          <cell r="B5138" t="str">
            <v>CTN BOLT AIRBORNE L/IRR 400GM</v>
          </cell>
          <cell r="C5138" t="str">
            <v>P9</v>
          </cell>
          <cell r="D5138">
            <v>81900</v>
          </cell>
        </row>
        <row r="5139">
          <cell r="A5139">
            <v>643633</v>
          </cell>
          <cell r="B5139" t="str">
            <v>CTN BOLT RESIDUAL 400GM</v>
          </cell>
          <cell r="C5139" t="str">
            <v>P9</v>
          </cell>
          <cell r="D5139">
            <v>81900</v>
          </cell>
        </row>
        <row r="5140">
          <cell r="A5140">
            <v>643640</v>
          </cell>
          <cell r="B5140" t="str">
            <v>CTN BOLT DRY LOW IRRITANT 300G</v>
          </cell>
          <cell r="C5140" t="str">
            <v>P9</v>
          </cell>
          <cell r="D5140">
            <v>81900</v>
          </cell>
        </row>
        <row r="5141">
          <cell r="A5141">
            <v>643642</v>
          </cell>
          <cell r="B5141" t="str">
            <v>CTN BOLT PER REPEL 150GM</v>
          </cell>
          <cell r="C5141" t="str">
            <v>P9</v>
          </cell>
          <cell r="D5141">
            <v>81900</v>
          </cell>
        </row>
        <row r="5142">
          <cell r="A5142">
            <v>643645</v>
          </cell>
          <cell r="B5142" t="str">
            <v>CTN BOLT FLEA KILLER 400GM</v>
          </cell>
          <cell r="C5142" t="str">
            <v>P9</v>
          </cell>
          <cell r="D5142">
            <v>81900</v>
          </cell>
        </row>
        <row r="5143">
          <cell r="A5143">
            <v>643652</v>
          </cell>
          <cell r="B5143" t="str">
            <v>CTN PROT SURFACE SPRAY 250G</v>
          </cell>
          <cell r="C5143" t="str">
            <v>P9</v>
          </cell>
          <cell r="D5143">
            <v>81900</v>
          </cell>
        </row>
        <row r="5144">
          <cell r="A5144">
            <v>644167</v>
          </cell>
          <cell r="B5144" t="str">
            <v>CTN PROT MINT CITRONELLA 300GM</v>
          </cell>
          <cell r="C5144" t="str">
            <v>P9</v>
          </cell>
          <cell r="D5144">
            <v>81900</v>
          </cell>
        </row>
        <row r="5145">
          <cell r="A5145">
            <v>644173</v>
          </cell>
          <cell r="B5145" t="str">
            <v>CTN PROT COUNTRY FRESH 300GM</v>
          </cell>
          <cell r="C5145" t="str">
            <v>P9</v>
          </cell>
          <cell r="D5145">
            <v>81900</v>
          </cell>
        </row>
        <row r="5146">
          <cell r="A5146">
            <v>644179</v>
          </cell>
          <cell r="B5146" t="str">
            <v>CTN PROT FLEA KILLER 300GM</v>
          </cell>
          <cell r="C5146" t="str">
            <v>P9</v>
          </cell>
          <cell r="D5146">
            <v>81900</v>
          </cell>
        </row>
        <row r="5147">
          <cell r="A5147">
            <v>644181</v>
          </cell>
          <cell r="B5147" t="str">
            <v>CTN PROT.DRY FOREST PINE 250GM</v>
          </cell>
          <cell r="C5147" t="str">
            <v>P9</v>
          </cell>
          <cell r="D5147">
            <v>81900</v>
          </cell>
        </row>
        <row r="5148">
          <cell r="A5148">
            <v>644191</v>
          </cell>
          <cell r="B5148" t="str">
            <v>CTN PROT.DRY MOUNTAIN AIR 250G</v>
          </cell>
          <cell r="C5148" t="str">
            <v>P9</v>
          </cell>
          <cell r="D5148">
            <v>81900</v>
          </cell>
        </row>
        <row r="5149">
          <cell r="A5149">
            <v>644201</v>
          </cell>
          <cell r="B5149" t="str">
            <v>CTN PROT LOW ALLERGENIC 250GM</v>
          </cell>
          <cell r="C5149" t="str">
            <v>P9</v>
          </cell>
          <cell r="D5149">
            <v>81900</v>
          </cell>
        </row>
        <row r="5150">
          <cell r="A5150">
            <v>644205</v>
          </cell>
          <cell r="B5150" t="str">
            <v>CTN PROT.DRY F.K.D. 250GM</v>
          </cell>
          <cell r="C5150" t="str">
            <v>P9</v>
          </cell>
          <cell r="D5150">
            <v>81900</v>
          </cell>
        </row>
        <row r="5151">
          <cell r="A5151">
            <v>644855</v>
          </cell>
          <cell r="B5151" t="str">
            <v>CTN GOOD SENSE LEMON 400G</v>
          </cell>
          <cell r="C5151" t="str">
            <v>P9</v>
          </cell>
          <cell r="D5151">
            <v>81900</v>
          </cell>
        </row>
        <row r="5152">
          <cell r="A5152">
            <v>644856</v>
          </cell>
          <cell r="B5152" t="str">
            <v>CTN GOOD SENSE LEMON 400G J538</v>
          </cell>
          <cell r="C5152" t="str">
            <v>P9</v>
          </cell>
          <cell r="D5152">
            <v>81900</v>
          </cell>
        </row>
        <row r="5153">
          <cell r="A5153">
            <v>644860</v>
          </cell>
          <cell r="B5153" t="str">
            <v>CTN ENHANCE DISPENSER</v>
          </cell>
          <cell r="C5153" t="str">
            <v>P2</v>
          </cell>
          <cell r="D5153">
            <v>240</v>
          </cell>
        </row>
        <row r="5154">
          <cell r="A5154">
            <v>644862</v>
          </cell>
          <cell r="B5154" t="str">
            <v>CTN GOOD SENSE ALLSEASONS 400G</v>
          </cell>
          <cell r="C5154" t="str">
            <v>P9</v>
          </cell>
          <cell r="D5154">
            <v>81900</v>
          </cell>
        </row>
        <row r="5155">
          <cell r="A5155">
            <v>644863</v>
          </cell>
          <cell r="B5155" t="str">
            <v>CTN GOOD SENSE ALL SEAS J552</v>
          </cell>
          <cell r="C5155" t="str">
            <v>P9</v>
          </cell>
          <cell r="D5155">
            <v>81900</v>
          </cell>
        </row>
        <row r="5156">
          <cell r="A5156">
            <v>644870</v>
          </cell>
          <cell r="B5156" t="str">
            <v>CTN GO GETTER 750ML 1 COLOUR</v>
          </cell>
          <cell r="C5156" t="str">
            <v>P9</v>
          </cell>
          <cell r="D5156">
            <v>81900</v>
          </cell>
        </row>
        <row r="5157">
          <cell r="A5157">
            <v>644871</v>
          </cell>
          <cell r="B5157" t="str">
            <v>CTN BUBBLE BUSTER</v>
          </cell>
          <cell r="C5157" t="str">
            <v>P9</v>
          </cell>
          <cell r="D5157">
            <v>81900</v>
          </cell>
        </row>
        <row r="5158">
          <cell r="A5158">
            <v>644872</v>
          </cell>
          <cell r="B5158" t="str">
            <v>CTN GO GETTER</v>
          </cell>
          <cell r="C5158" t="str">
            <v>P9</v>
          </cell>
          <cell r="D5158">
            <v>81900</v>
          </cell>
        </row>
        <row r="5159">
          <cell r="A5159">
            <v>644884</v>
          </cell>
          <cell r="B5159" t="str">
            <v>CTN POWDER CLEANSER 500GM</v>
          </cell>
          <cell r="C5159" t="str">
            <v>P9</v>
          </cell>
          <cell r="D5159">
            <v>81900</v>
          </cell>
        </row>
        <row r="5160">
          <cell r="A5160">
            <v>644885</v>
          </cell>
          <cell r="B5160" t="str">
            <v>CTN POWDER CLEANSER     500 GM</v>
          </cell>
          <cell r="C5160" t="str">
            <v>P9</v>
          </cell>
          <cell r="D5160">
            <v>81900</v>
          </cell>
        </row>
        <row r="5161">
          <cell r="A5161">
            <v>644892</v>
          </cell>
          <cell r="B5161" t="str">
            <v>CTN OVEN &amp; GRILL CLEANER 5LT.</v>
          </cell>
          <cell r="C5161" t="str">
            <v>P9</v>
          </cell>
          <cell r="D5161">
            <v>81900</v>
          </cell>
        </row>
        <row r="5162">
          <cell r="A5162">
            <v>644893</v>
          </cell>
          <cell r="B5162" t="str">
            <v>CTN ZIP 282           2 X 5LT</v>
          </cell>
          <cell r="C5162" t="str">
            <v>P9</v>
          </cell>
          <cell r="D5162">
            <v>81900</v>
          </cell>
        </row>
        <row r="5163">
          <cell r="A5163">
            <v>644894</v>
          </cell>
          <cell r="B5163" t="str">
            <v>CTN OVEN &amp; GRILL CLEANER 5LT.</v>
          </cell>
          <cell r="C5163" t="str">
            <v>P2</v>
          </cell>
          <cell r="D5163">
            <v>81900</v>
          </cell>
        </row>
        <row r="5164">
          <cell r="A5164">
            <v>644900</v>
          </cell>
          <cell r="B5164" t="str">
            <v>CTN WETTEX STANDARD PIECES</v>
          </cell>
          <cell r="C5164" t="str">
            <v>P9</v>
          </cell>
          <cell r="D5164">
            <v>81900</v>
          </cell>
        </row>
        <row r="5165">
          <cell r="A5165">
            <v>644903</v>
          </cell>
          <cell r="B5165" t="str">
            <v>CTN WETTEX STANDARD 2.5M ROLL</v>
          </cell>
          <cell r="C5165" t="str">
            <v>P9</v>
          </cell>
          <cell r="D5165">
            <v>81900</v>
          </cell>
        </row>
        <row r="5166">
          <cell r="A5166">
            <v>644906</v>
          </cell>
          <cell r="B5166" t="str">
            <v>CTN WETTEX STANDARD 10M ROLL</v>
          </cell>
          <cell r="C5166" t="str">
            <v>P9</v>
          </cell>
          <cell r="D5166">
            <v>81900</v>
          </cell>
        </row>
        <row r="5167">
          <cell r="A5167">
            <v>644909</v>
          </cell>
          <cell r="B5167" t="str">
            <v>CTN WETTEX GIANT PIECES</v>
          </cell>
          <cell r="C5167" t="str">
            <v>P9</v>
          </cell>
          <cell r="D5167">
            <v>81900</v>
          </cell>
        </row>
        <row r="5168">
          <cell r="A5168">
            <v>644912</v>
          </cell>
          <cell r="B5168" t="str">
            <v>CTN WETTEX GIANT 2.5M ROLL.</v>
          </cell>
          <cell r="C5168" t="str">
            <v>P9</v>
          </cell>
          <cell r="D5168">
            <v>81900</v>
          </cell>
        </row>
        <row r="5169">
          <cell r="A5169">
            <v>644915</v>
          </cell>
          <cell r="B5169" t="str">
            <v>CTN WETTEX GIANT 10M ROLL</v>
          </cell>
          <cell r="C5169" t="str">
            <v>P9</v>
          </cell>
          <cell r="D5169">
            <v>81900</v>
          </cell>
        </row>
        <row r="5170">
          <cell r="A5170">
            <v>645002</v>
          </cell>
          <cell r="B5170" t="str">
            <v>CHROME TUBE EA (SUPER VAC II)</v>
          </cell>
          <cell r="C5170" t="str">
            <v>ID</v>
          </cell>
          <cell r="D5170">
            <v>89307</v>
          </cell>
        </row>
        <row r="5171">
          <cell r="A5171">
            <v>645004</v>
          </cell>
          <cell r="B5171" t="str">
            <v>UPHOLSTERY TOOL(SUPER VAC II)</v>
          </cell>
          <cell r="C5171" t="str">
            <v>ID</v>
          </cell>
          <cell r="D5171">
            <v>89307</v>
          </cell>
        </row>
        <row r="5172">
          <cell r="A5172">
            <v>645005</v>
          </cell>
          <cell r="B5172" t="str">
            <v>DRAPERY BRUSH  (SUPER VAC II)</v>
          </cell>
          <cell r="C5172" t="str">
            <v>ID</v>
          </cell>
          <cell r="D5172">
            <v>89307</v>
          </cell>
        </row>
        <row r="5173">
          <cell r="A5173">
            <v>645006</v>
          </cell>
          <cell r="B5173" t="str">
            <v>CREVICE TOOL   (SUPER VAC II)</v>
          </cell>
          <cell r="C5173" t="str">
            <v>ID</v>
          </cell>
          <cell r="D5173">
            <v>89307</v>
          </cell>
        </row>
        <row r="5174">
          <cell r="A5174">
            <v>645103</v>
          </cell>
          <cell r="B5174" t="str">
            <v>CARPET HARD FLOOR TOOL</v>
          </cell>
          <cell r="C5174" t="str">
            <v>ID</v>
          </cell>
          <cell r="D5174">
            <v>89307</v>
          </cell>
        </row>
        <row r="5175">
          <cell r="A5175">
            <v>645655</v>
          </cell>
          <cell r="B5175" t="str">
            <v>CTN JEWELLERY CARE UNIT 50GM</v>
          </cell>
          <cell r="C5175" t="str">
            <v>P9</v>
          </cell>
          <cell r="D5175">
            <v>57760</v>
          </cell>
        </row>
        <row r="5176">
          <cell r="A5176">
            <v>645676</v>
          </cell>
          <cell r="B5176" t="str">
            <v>CTN SILVER DIP 250ML</v>
          </cell>
          <cell r="C5176" t="str">
            <v>P9</v>
          </cell>
          <cell r="D5176">
            <v>81900</v>
          </cell>
        </row>
        <row r="5177">
          <cell r="A5177">
            <v>645677</v>
          </cell>
          <cell r="B5177" t="str">
            <v>CTN SILVER FOAM ANZ      150GM</v>
          </cell>
          <cell r="C5177" t="str">
            <v>P2</v>
          </cell>
          <cell r="D5177">
            <v>81900</v>
          </cell>
        </row>
        <row r="5178">
          <cell r="A5178">
            <v>645678</v>
          </cell>
          <cell r="B5178" t="str">
            <v>CTN L/T SILVER POLISH ANZ200ML</v>
          </cell>
          <cell r="C5178" t="str">
            <v>P9</v>
          </cell>
          <cell r="D5178">
            <v>81900</v>
          </cell>
        </row>
        <row r="5179">
          <cell r="A5179">
            <v>645679</v>
          </cell>
          <cell r="B5179" t="str">
            <v>CTN JEWELLERY CARE OUTER 150ML</v>
          </cell>
          <cell r="C5179" t="str">
            <v>P9</v>
          </cell>
          <cell r="D5179">
            <v>81900</v>
          </cell>
        </row>
        <row r="5180">
          <cell r="A5180">
            <v>645680</v>
          </cell>
          <cell r="B5180" t="str">
            <v>CTN CABNT MAKERS POL ANZ 200ML</v>
          </cell>
          <cell r="C5180" t="str">
            <v>P2</v>
          </cell>
          <cell r="D5180">
            <v>81900</v>
          </cell>
        </row>
        <row r="5181">
          <cell r="A5181">
            <v>645681</v>
          </cell>
          <cell r="B5181" t="str">
            <v>CTN JEWELLERY CARE ANZ   150ML</v>
          </cell>
          <cell r="C5181" t="str">
            <v>P9</v>
          </cell>
          <cell r="D5181">
            <v>81900</v>
          </cell>
        </row>
        <row r="5182">
          <cell r="A5182">
            <v>645682</v>
          </cell>
          <cell r="B5182" t="str">
            <v>CTN FINE FURNITURE POLISH 225G</v>
          </cell>
          <cell r="C5182" t="str">
            <v>P2</v>
          </cell>
          <cell r="D5182">
            <v>81900</v>
          </cell>
        </row>
        <row r="5183">
          <cell r="A5183">
            <v>645691</v>
          </cell>
          <cell r="B5183" t="str">
            <v>CTN SILVER DIP INNER 25OML</v>
          </cell>
          <cell r="C5183" t="str">
            <v>PH</v>
          </cell>
          <cell r="D5183">
            <v>2148</v>
          </cell>
        </row>
        <row r="5184">
          <cell r="A5184">
            <v>645692</v>
          </cell>
          <cell r="B5184" t="str">
            <v>CTN INNER SILVER POL ANZ 200ML</v>
          </cell>
          <cell r="C5184" t="str">
            <v>P9</v>
          </cell>
          <cell r="D5184">
            <v>81900</v>
          </cell>
        </row>
        <row r="5185">
          <cell r="A5185">
            <v>645693</v>
          </cell>
          <cell r="B5185" t="str">
            <v>CTN INR CABNT MAK POL ANZ200ML</v>
          </cell>
          <cell r="C5185" t="str">
            <v>P9</v>
          </cell>
          <cell r="D5185">
            <v>81900</v>
          </cell>
        </row>
        <row r="5186">
          <cell r="A5186">
            <v>645694</v>
          </cell>
          <cell r="B5186" t="str">
            <v>CTN INR FINE FURN POLISH 225GM</v>
          </cell>
          <cell r="C5186" t="str">
            <v>PH</v>
          </cell>
          <cell r="D5186">
            <v>81900</v>
          </cell>
        </row>
        <row r="5187">
          <cell r="A5187">
            <v>645694</v>
          </cell>
          <cell r="B5187" t="str">
            <v>CTN INR FINE FURN POLISH 225GM</v>
          </cell>
          <cell r="C5187" t="str">
            <v>PH</v>
          </cell>
        </row>
        <row r="5188">
          <cell r="A5188">
            <v>645695</v>
          </cell>
          <cell r="B5188" t="str">
            <v>CTN INNER JEWLRY CARE ANZ150ML</v>
          </cell>
          <cell r="C5188" t="str">
            <v>P9</v>
          </cell>
          <cell r="D5188">
            <v>81900</v>
          </cell>
        </row>
        <row r="5189">
          <cell r="A5189">
            <v>645696</v>
          </cell>
          <cell r="B5189" t="str">
            <v>CTN INNER SILVER FOAM ANZ150GM</v>
          </cell>
          <cell r="C5189" t="str">
            <v>PH</v>
          </cell>
          <cell r="D5189">
            <v>57657</v>
          </cell>
        </row>
        <row r="5190">
          <cell r="A5190">
            <v>645697</v>
          </cell>
          <cell r="B5190" t="str">
            <v>CTN INNER SHIPPER CLOTH  445mm</v>
          </cell>
          <cell r="C5190" t="str">
            <v>PH</v>
          </cell>
          <cell r="D5190">
            <v>57657</v>
          </cell>
        </row>
        <row r="5191">
          <cell r="A5191">
            <v>645697</v>
          </cell>
          <cell r="B5191" t="str">
            <v>CTN INNER SHIPPER CLOTH  445mm</v>
          </cell>
          <cell r="C5191" t="str">
            <v>PH</v>
          </cell>
        </row>
        <row r="5192">
          <cell r="A5192">
            <v>645697</v>
          </cell>
          <cell r="B5192" t="str">
            <v>CTN INNER SHIPPER CLOTH  445mm</v>
          </cell>
          <cell r="C5192" t="str">
            <v>PH</v>
          </cell>
        </row>
        <row r="5193">
          <cell r="A5193">
            <v>645698</v>
          </cell>
          <cell r="B5193" t="str">
            <v>CTN OUTER SILVER CLOTH   445mm</v>
          </cell>
          <cell r="C5193" t="str">
            <v>P2</v>
          </cell>
          <cell r="D5193">
            <v>81900</v>
          </cell>
        </row>
        <row r="5194">
          <cell r="A5194">
            <v>645698</v>
          </cell>
          <cell r="B5194" t="str">
            <v>CTN OUTER SILVER CLOTH   445mm</v>
          </cell>
          <cell r="C5194" t="str">
            <v>P2</v>
          </cell>
        </row>
        <row r="5195">
          <cell r="A5195">
            <v>645699</v>
          </cell>
          <cell r="B5195" t="str">
            <v>CTN INNER PLEDGE OIL  NZ 240mL</v>
          </cell>
          <cell r="C5195" t="str">
            <v>P9</v>
          </cell>
          <cell r="D5195">
            <v>81900</v>
          </cell>
        </row>
        <row r="5196">
          <cell r="A5196">
            <v>645700</v>
          </cell>
          <cell r="B5196" t="str">
            <v>CTN OUTER PLEDGE OIL  NZ 240mL</v>
          </cell>
          <cell r="C5196" t="str">
            <v>P9</v>
          </cell>
          <cell r="D5196">
            <v>81900</v>
          </cell>
        </row>
        <row r="5197">
          <cell r="A5197">
            <v>645701</v>
          </cell>
          <cell r="B5197" t="str">
            <v>CTN INNER DOVE           60 GM</v>
          </cell>
          <cell r="C5197" t="str">
            <v>P9</v>
          </cell>
          <cell r="D5197">
            <v>81900</v>
          </cell>
        </row>
        <row r="5198">
          <cell r="A5198">
            <v>645702</v>
          </cell>
          <cell r="B5198" t="str">
            <v>CTN INNER TULIP          60 GM</v>
          </cell>
          <cell r="C5198" t="str">
            <v>P9</v>
          </cell>
          <cell r="D5198">
            <v>81900</v>
          </cell>
        </row>
        <row r="5199">
          <cell r="A5199">
            <v>645703</v>
          </cell>
          <cell r="B5199" t="str">
            <v>CTN CAR FRESH SECRTS60GM</v>
          </cell>
          <cell r="C5199" t="str">
            <v>PH</v>
          </cell>
          <cell r="D5199">
            <v>81900</v>
          </cell>
        </row>
        <row r="5200">
          <cell r="A5200">
            <v>645703</v>
          </cell>
          <cell r="B5200" t="str">
            <v>CTN CAR FRESH SECRTS60GM</v>
          </cell>
          <cell r="C5200" t="str">
            <v>PH</v>
          </cell>
        </row>
        <row r="5201">
          <cell r="A5201">
            <v>645704</v>
          </cell>
          <cell r="B5201" t="str">
            <v>CTN INNER SECRETS TAIWAN 60 GM</v>
          </cell>
          <cell r="C5201" t="str">
            <v>P9</v>
          </cell>
          <cell r="D5201">
            <v>81900</v>
          </cell>
        </row>
        <row r="5202">
          <cell r="A5202">
            <v>645705</v>
          </cell>
          <cell r="B5202" t="str">
            <v>CTN INNER DOVE TAIWAN    60 GM</v>
          </cell>
          <cell r="C5202" t="str">
            <v>P9</v>
          </cell>
          <cell r="D5202">
            <v>81900</v>
          </cell>
        </row>
        <row r="5203">
          <cell r="A5203">
            <v>645706</v>
          </cell>
          <cell r="B5203" t="str">
            <v>CTN INNER TULIP  TAIWAN  60 GM</v>
          </cell>
          <cell r="C5203" t="str">
            <v>P9</v>
          </cell>
          <cell r="D5203">
            <v>81900</v>
          </cell>
        </row>
        <row r="5204">
          <cell r="A5204">
            <v>645707</v>
          </cell>
          <cell r="B5204" t="str">
            <v>CTN INER A-FRME ODOUR NEU150GM</v>
          </cell>
          <cell r="C5204" t="str">
            <v>PH</v>
          </cell>
          <cell r="D5204">
            <v>2148</v>
          </cell>
        </row>
        <row r="5205">
          <cell r="A5205">
            <v>645708</v>
          </cell>
          <cell r="B5205" t="str">
            <v>CTN OUTER DOVE           60 GM</v>
          </cell>
          <cell r="C5205" t="str">
            <v>P9</v>
          </cell>
          <cell r="D5205">
            <v>81900</v>
          </cell>
        </row>
        <row r="5206">
          <cell r="A5206">
            <v>645709</v>
          </cell>
          <cell r="B5206" t="str">
            <v>CTN OUTER TULIP          60 GM</v>
          </cell>
          <cell r="C5206" t="str">
            <v>P9</v>
          </cell>
          <cell r="D5206">
            <v>81900</v>
          </cell>
        </row>
        <row r="5207">
          <cell r="A5207">
            <v>645710</v>
          </cell>
          <cell r="B5207" t="str">
            <v>CTN OUTER CAR FRESH SECRTS60GM</v>
          </cell>
          <cell r="C5207" t="str">
            <v>P9</v>
          </cell>
          <cell r="D5207">
            <v>81900</v>
          </cell>
        </row>
        <row r="5208">
          <cell r="A5208">
            <v>645711</v>
          </cell>
          <cell r="B5208" t="str">
            <v>CTN OUTER SECRETS TAIWAN 60 GM</v>
          </cell>
          <cell r="C5208" t="str">
            <v>P9</v>
          </cell>
          <cell r="D5208">
            <v>81900</v>
          </cell>
        </row>
        <row r="5209">
          <cell r="A5209">
            <v>645712</v>
          </cell>
          <cell r="B5209" t="str">
            <v>CTN OUTER DOVE TAIWAN    60 GM</v>
          </cell>
          <cell r="C5209" t="str">
            <v>P9</v>
          </cell>
          <cell r="D5209">
            <v>81900</v>
          </cell>
        </row>
        <row r="5210">
          <cell r="A5210">
            <v>645713</v>
          </cell>
          <cell r="B5210" t="str">
            <v>CTN OUTER TULIP TAIWAN   60 GM</v>
          </cell>
          <cell r="C5210" t="str">
            <v>P9</v>
          </cell>
          <cell r="D5210">
            <v>81900</v>
          </cell>
        </row>
        <row r="5211">
          <cell r="A5211">
            <v>645714</v>
          </cell>
          <cell r="B5211" t="str">
            <v>CTN GLADE A-FRME ODOUR NEUTRAL</v>
          </cell>
          <cell r="C5211" t="str">
            <v>P2</v>
          </cell>
          <cell r="D5211">
            <v>81900</v>
          </cell>
        </row>
        <row r="5212">
          <cell r="A5212">
            <v>645715</v>
          </cell>
          <cell r="B5212" t="str">
            <v>CTN PLUG INS F/FLOWER REF TWIN</v>
          </cell>
          <cell r="C5212" t="str">
            <v>P2</v>
          </cell>
          <cell r="D5212">
            <v>0</v>
          </cell>
        </row>
        <row r="5213">
          <cell r="A5213">
            <v>645716</v>
          </cell>
          <cell r="B5213" t="str">
            <v>CTN PLUG INS T/BREEZE PRIMARY</v>
          </cell>
          <cell r="C5213" t="str">
            <v>P2</v>
          </cell>
          <cell r="D5213">
            <v>0</v>
          </cell>
        </row>
        <row r="5214">
          <cell r="A5214">
            <v>645717</v>
          </cell>
          <cell r="B5214" t="str">
            <v>CTN PLUG INS T/BREEZE REFILL</v>
          </cell>
          <cell r="C5214" t="str">
            <v>P2</v>
          </cell>
          <cell r="D5214">
            <v>0</v>
          </cell>
        </row>
        <row r="5215">
          <cell r="A5215">
            <v>645718</v>
          </cell>
          <cell r="B5215" t="str">
            <v>CTN PLUG INS E/FRESH REFILL</v>
          </cell>
          <cell r="C5215" t="str">
            <v>P2</v>
          </cell>
          <cell r="D5215">
            <v>0</v>
          </cell>
        </row>
        <row r="5216">
          <cell r="A5216">
            <v>645719</v>
          </cell>
          <cell r="B5216" t="str">
            <v>CTN PLUG INS F/FLOWERS REFILL</v>
          </cell>
          <cell r="C5216" t="str">
            <v>P2</v>
          </cell>
          <cell r="D5216">
            <v>0</v>
          </cell>
        </row>
        <row r="5217">
          <cell r="A5217">
            <v>645720</v>
          </cell>
          <cell r="B5217" t="str">
            <v>CTN PLUG INS C/BLOSSOM REFILL</v>
          </cell>
          <cell r="C5217" t="str">
            <v>P2</v>
          </cell>
          <cell r="D5217">
            <v>0</v>
          </cell>
        </row>
        <row r="5218">
          <cell r="A5218">
            <v>645721</v>
          </cell>
          <cell r="B5218" t="str">
            <v>CTN GLADE A-FRAME PEACH BLSM</v>
          </cell>
          <cell r="C5218" t="str">
            <v>P2</v>
          </cell>
          <cell r="D5218">
            <v>81900</v>
          </cell>
        </row>
        <row r="5219">
          <cell r="A5219">
            <v>645722</v>
          </cell>
          <cell r="B5219" t="str">
            <v>CTN GLADE A-FRAME COUNTRY GRDN</v>
          </cell>
          <cell r="C5219" t="str">
            <v>P2</v>
          </cell>
          <cell r="D5219">
            <v>81900</v>
          </cell>
        </row>
        <row r="5220">
          <cell r="A5220">
            <v>645723</v>
          </cell>
          <cell r="B5220" t="str">
            <v>CTN GLADE A-FRAME FIELD/FLOWER</v>
          </cell>
          <cell r="C5220" t="str">
            <v>P2</v>
          </cell>
          <cell r="D5220">
            <v>81900</v>
          </cell>
        </row>
        <row r="5221">
          <cell r="A5221">
            <v>645724</v>
          </cell>
          <cell r="B5221" t="str">
            <v>CTN GLADE A-FRAME ROSE GARDEN</v>
          </cell>
          <cell r="C5221" t="str">
            <v>P2</v>
          </cell>
          <cell r="D5221">
            <v>81900</v>
          </cell>
        </row>
        <row r="5222">
          <cell r="A5222">
            <v>645725</v>
          </cell>
          <cell r="B5222" t="str">
            <v>CTN INNER SEC COTTAGE GDN 60GM</v>
          </cell>
          <cell r="C5222" t="str">
            <v>P9</v>
          </cell>
          <cell r="D5222">
            <v>81900</v>
          </cell>
        </row>
        <row r="5223">
          <cell r="A5223">
            <v>645726</v>
          </cell>
          <cell r="B5223" t="str">
            <v>CTN OUTER SEC COTTAGE GDN 60GM</v>
          </cell>
          <cell r="C5223" t="str">
            <v>P9</v>
          </cell>
          <cell r="D5223">
            <v>81900</v>
          </cell>
        </row>
        <row r="5224">
          <cell r="A5224">
            <v>645727</v>
          </cell>
          <cell r="B5224" t="str">
            <v>CTN CLIP ONS CNTRY BREEZE PRIM</v>
          </cell>
          <cell r="C5224" t="str">
            <v>P2</v>
          </cell>
          <cell r="D5224">
            <v>81900</v>
          </cell>
        </row>
        <row r="5225">
          <cell r="A5225">
            <v>645728</v>
          </cell>
          <cell r="B5225" t="str">
            <v>CTN CLIP ONS TROPICL MIST PRIM</v>
          </cell>
          <cell r="C5225" t="str">
            <v>P2</v>
          </cell>
          <cell r="D5225">
            <v>81900</v>
          </cell>
        </row>
        <row r="5226">
          <cell r="A5226">
            <v>645729</v>
          </cell>
          <cell r="B5226" t="str">
            <v>CTN CLIP ONS CNTRY BREEZE REFL</v>
          </cell>
          <cell r="C5226" t="str">
            <v>P2</v>
          </cell>
          <cell r="D5226">
            <v>81900</v>
          </cell>
        </row>
        <row r="5227">
          <cell r="A5227">
            <v>645730</v>
          </cell>
          <cell r="B5227" t="str">
            <v>CTN CLIP ONS TROPICL MIST REFL</v>
          </cell>
          <cell r="C5227" t="str">
            <v>P2</v>
          </cell>
          <cell r="D5227">
            <v>81900</v>
          </cell>
        </row>
        <row r="5228">
          <cell r="A5228">
            <v>645731</v>
          </cell>
          <cell r="B5228" t="str">
            <v>CTN CLIP ONS CNTRY/BREEZE PRIM</v>
          </cell>
          <cell r="C5228" t="str">
            <v>P2</v>
          </cell>
          <cell r="D5228">
            <v>0</v>
          </cell>
        </row>
        <row r="5229">
          <cell r="A5229">
            <v>645732</v>
          </cell>
          <cell r="B5229" t="str">
            <v>CTN CLIP ONS TROP. MIST PRIM</v>
          </cell>
          <cell r="C5229" t="str">
            <v>P2</v>
          </cell>
          <cell r="D5229">
            <v>0</v>
          </cell>
        </row>
        <row r="5230">
          <cell r="A5230">
            <v>645733</v>
          </cell>
          <cell r="B5230" t="str">
            <v>CTN CLIP ONS CNTRY/BREEZE REFL</v>
          </cell>
          <cell r="C5230" t="str">
            <v>P2</v>
          </cell>
          <cell r="D5230">
            <v>0</v>
          </cell>
        </row>
        <row r="5231">
          <cell r="A5231">
            <v>645734</v>
          </cell>
          <cell r="B5231" t="str">
            <v>CTN CLIP ONS TROP. MIST REFILL</v>
          </cell>
          <cell r="C5231" t="str">
            <v>P2</v>
          </cell>
          <cell r="D5231">
            <v>0</v>
          </cell>
        </row>
        <row r="5232">
          <cell r="A5232">
            <v>645735</v>
          </cell>
          <cell r="B5232" t="str">
            <v>DSPLAY CTN CLIP ON C/BREEZ REF</v>
          </cell>
          <cell r="C5232" t="str">
            <v>PH</v>
          </cell>
          <cell r="D5232">
            <v>0</v>
          </cell>
        </row>
        <row r="5233">
          <cell r="A5233">
            <v>645736</v>
          </cell>
          <cell r="B5233" t="str">
            <v>DSPLAY CTN CLIP ON T/MIST  REF</v>
          </cell>
          <cell r="C5233" t="str">
            <v>PH</v>
          </cell>
          <cell r="D5233">
            <v>0</v>
          </cell>
        </row>
        <row r="5234">
          <cell r="A5234">
            <v>645737</v>
          </cell>
          <cell r="B5234" t="str">
            <v>PRIMARY INNER CLIP ON C/BREZ</v>
          </cell>
          <cell r="C5234" t="str">
            <v>PH</v>
          </cell>
          <cell r="D5234">
            <v>0</v>
          </cell>
        </row>
        <row r="5235">
          <cell r="A5235">
            <v>645738</v>
          </cell>
          <cell r="B5235" t="str">
            <v>PRIMARY INNER CLIP ON T/MIST</v>
          </cell>
          <cell r="C5235" t="str">
            <v>PH</v>
          </cell>
          <cell r="D5235">
            <v>0</v>
          </cell>
        </row>
        <row r="5236">
          <cell r="A5236">
            <v>645739</v>
          </cell>
          <cell r="B5236" t="str">
            <v>CTN PLUG INS VANILLA REFILL</v>
          </cell>
          <cell r="C5236" t="str">
            <v>P2</v>
          </cell>
          <cell r="D5236">
            <v>0</v>
          </cell>
        </row>
        <row r="5237">
          <cell r="A5237">
            <v>645740</v>
          </cell>
          <cell r="B5237" t="str">
            <v>CTN PLUG INS PEACH REFILL</v>
          </cell>
          <cell r="C5237" t="str">
            <v>P2</v>
          </cell>
          <cell r="D5237">
            <v>0</v>
          </cell>
        </row>
        <row r="5238">
          <cell r="A5238">
            <v>645741</v>
          </cell>
          <cell r="B5238" t="str">
            <v>CTN INNER EXT FRSH PEACH 60 GM</v>
          </cell>
          <cell r="C5238" t="str">
            <v>P9</v>
          </cell>
          <cell r="D5238">
            <v>81900</v>
          </cell>
        </row>
        <row r="5239">
          <cell r="A5239">
            <v>645742</v>
          </cell>
          <cell r="B5239" t="str">
            <v>CTN CNTY BOUQ ROSE 60 GM</v>
          </cell>
          <cell r="C5239" t="str">
            <v>P9</v>
          </cell>
          <cell r="D5239">
            <v>81900</v>
          </cell>
        </row>
        <row r="5240">
          <cell r="A5240">
            <v>645743</v>
          </cell>
          <cell r="B5240" t="str">
            <v>CTN INNER DOVE TAIWAN    60 GM</v>
          </cell>
          <cell r="C5240" t="str">
            <v>P9</v>
          </cell>
          <cell r="D5240">
            <v>81900</v>
          </cell>
        </row>
        <row r="5241">
          <cell r="A5241">
            <v>645744</v>
          </cell>
          <cell r="B5241" t="str">
            <v>CTN INNER TULIP  TAIWAN  60 GM</v>
          </cell>
          <cell r="C5241" t="str">
            <v>P9</v>
          </cell>
          <cell r="D5241">
            <v>81900</v>
          </cell>
        </row>
        <row r="5242">
          <cell r="A5242">
            <v>645745</v>
          </cell>
          <cell r="B5242" t="str">
            <v>CTN OUTER EXT FRSH PEACH 60 GM</v>
          </cell>
          <cell r="C5242" t="str">
            <v>P9</v>
          </cell>
          <cell r="D5242">
            <v>81900</v>
          </cell>
        </row>
        <row r="5243">
          <cell r="A5243">
            <v>645746</v>
          </cell>
          <cell r="B5243" t="str">
            <v>CTN OUTER CNTY BOUQ ROSE 60 GM</v>
          </cell>
          <cell r="C5243" t="str">
            <v>P9</v>
          </cell>
          <cell r="D5243">
            <v>81900</v>
          </cell>
        </row>
        <row r="5244">
          <cell r="A5244">
            <v>645747</v>
          </cell>
          <cell r="B5244" t="str">
            <v>CTN OUTER DOVE TAIWAN    60 GM</v>
          </cell>
          <cell r="C5244" t="str">
            <v>P9</v>
          </cell>
          <cell r="D5244">
            <v>81900</v>
          </cell>
        </row>
        <row r="5245">
          <cell r="A5245">
            <v>645748</v>
          </cell>
          <cell r="B5245" t="str">
            <v>CTN OUTER TULIP TAIWAN   60 GM</v>
          </cell>
          <cell r="C5245" t="str">
            <v>P9</v>
          </cell>
          <cell r="D5245">
            <v>81900</v>
          </cell>
        </row>
        <row r="5246">
          <cell r="A5246">
            <v>645749</v>
          </cell>
          <cell r="B5246" t="str">
            <v>PROMO INNER CLIP ON T/MIST</v>
          </cell>
          <cell r="C5246" t="str">
            <v>PH</v>
          </cell>
          <cell r="D5246">
            <v>0</v>
          </cell>
        </row>
        <row r="5247">
          <cell r="A5247">
            <v>645750</v>
          </cell>
          <cell r="B5247" t="str">
            <v>CTN PLUG INS ASS 3PK</v>
          </cell>
          <cell r="C5247" t="str">
            <v>P2</v>
          </cell>
          <cell r="D5247">
            <v>0</v>
          </cell>
        </row>
        <row r="5248">
          <cell r="A5248">
            <v>645751</v>
          </cell>
          <cell r="B5248" t="str">
            <v>CTN INNER TWIN SEC C/GDN</v>
          </cell>
          <cell r="C5248" t="str">
            <v>P9</v>
          </cell>
          <cell r="D5248">
            <v>81900</v>
          </cell>
        </row>
        <row r="5249">
          <cell r="A5249">
            <v>645752</v>
          </cell>
          <cell r="B5249" t="str">
            <v>CTN OUTER TWIN SEC C/GDN</v>
          </cell>
          <cell r="C5249" t="str">
            <v>P9</v>
          </cell>
          <cell r="D5249">
            <v>81900</v>
          </cell>
        </row>
        <row r="5250">
          <cell r="A5250">
            <v>645753</v>
          </cell>
          <cell r="B5250" t="str">
            <v>CTN INNER TWIN C/B ROSE</v>
          </cell>
          <cell r="C5250" t="str">
            <v>P9</v>
          </cell>
          <cell r="D5250">
            <v>81900</v>
          </cell>
        </row>
        <row r="5251">
          <cell r="A5251">
            <v>645754</v>
          </cell>
          <cell r="B5251" t="str">
            <v>CTN OUTER TWIN C/B ROSE</v>
          </cell>
          <cell r="C5251" t="str">
            <v>P9</v>
          </cell>
          <cell r="D5251">
            <v>81900</v>
          </cell>
        </row>
        <row r="5252">
          <cell r="A5252">
            <v>645755</v>
          </cell>
          <cell r="B5252" t="str">
            <v>CTN INNER TWIN EXT FRSH PEACH</v>
          </cell>
          <cell r="C5252" t="str">
            <v>P9</v>
          </cell>
          <cell r="D5252">
            <v>81900</v>
          </cell>
        </row>
        <row r="5253">
          <cell r="A5253">
            <v>645756</v>
          </cell>
          <cell r="B5253" t="str">
            <v>CTN OUTER TWIN EXT FRSH PEACH</v>
          </cell>
          <cell r="C5253" t="str">
            <v>P9</v>
          </cell>
          <cell r="D5253">
            <v>81900</v>
          </cell>
        </row>
        <row r="5254">
          <cell r="A5254">
            <v>645757</v>
          </cell>
          <cell r="B5254" t="str">
            <v>CTN OUTER COTTAGE GARDEN 60 GM</v>
          </cell>
          <cell r="C5254" t="str">
            <v>P9</v>
          </cell>
          <cell r="D5254">
            <v>81900</v>
          </cell>
        </row>
        <row r="5255">
          <cell r="A5255">
            <v>645758</v>
          </cell>
          <cell r="B5255" t="str">
            <v>CTN P/INS3PK FREE PRIM</v>
          </cell>
          <cell r="C5255" t="str">
            <v>P2</v>
          </cell>
          <cell r="D5255">
            <v>0</v>
          </cell>
        </row>
        <row r="5256">
          <cell r="A5256">
            <v>645759</v>
          </cell>
          <cell r="B5256" t="str">
            <v>CTN OUTER TWIN SEC C/GDN</v>
          </cell>
          <cell r="C5256" t="str">
            <v>P9</v>
          </cell>
          <cell r="D5256">
            <v>81900</v>
          </cell>
        </row>
        <row r="5257">
          <cell r="A5257">
            <v>645760</v>
          </cell>
          <cell r="B5257" t="str">
            <v>CTN OUTER TWIN C/B ROSE</v>
          </cell>
          <cell r="C5257" t="str">
            <v>P9</v>
          </cell>
          <cell r="D5257">
            <v>81900</v>
          </cell>
        </row>
        <row r="5258">
          <cell r="A5258">
            <v>645761</v>
          </cell>
          <cell r="B5258" t="str">
            <v>CTN OUTR TWN E/F PEACH</v>
          </cell>
          <cell r="C5258" t="str">
            <v>P9</v>
          </cell>
          <cell r="D5258">
            <v>81900</v>
          </cell>
        </row>
        <row r="5259">
          <cell r="A5259">
            <v>645762</v>
          </cell>
          <cell r="B5259" t="str">
            <v>SLEEVE INNER SILVER CTH  445mm</v>
          </cell>
          <cell r="C5259" t="str">
            <v>PH</v>
          </cell>
          <cell r="D5259">
            <v>57657</v>
          </cell>
        </row>
        <row r="5260">
          <cell r="A5260">
            <v>645762</v>
          </cell>
          <cell r="B5260" t="str">
            <v>SLEEVE INNER SILVER CTH  445mm</v>
          </cell>
          <cell r="C5260" t="str">
            <v>PH</v>
          </cell>
        </row>
        <row r="5261">
          <cell r="A5261">
            <v>645763</v>
          </cell>
          <cell r="B5261" t="str">
            <v>CTN SECRETS TWIN CAR FRESH 60g</v>
          </cell>
          <cell r="C5261" t="str">
            <v>P9</v>
          </cell>
          <cell r="D5261">
            <v>0</v>
          </cell>
        </row>
        <row r="5262">
          <cell r="A5262">
            <v>645764</v>
          </cell>
          <cell r="B5262" t="str">
            <v>CTN PLUG INS LAVENDER REF 98</v>
          </cell>
          <cell r="C5262" t="str">
            <v>P2</v>
          </cell>
          <cell r="D5262">
            <v>0</v>
          </cell>
        </row>
        <row r="5263">
          <cell r="A5263">
            <v>645765</v>
          </cell>
          <cell r="B5263" t="str">
            <v>CTN PLUG INS LAVENDER TWIN REF</v>
          </cell>
          <cell r="C5263" t="str">
            <v>P2</v>
          </cell>
          <cell r="D5263">
            <v>0</v>
          </cell>
        </row>
        <row r="5264">
          <cell r="A5264">
            <v>645766</v>
          </cell>
          <cell r="B5264" t="str">
            <v>CTN PLUG INS FFLOWERS TWIN REF</v>
          </cell>
          <cell r="C5264" t="str">
            <v>P2</v>
          </cell>
          <cell r="D5264">
            <v>0</v>
          </cell>
        </row>
        <row r="5265">
          <cell r="A5265">
            <v>645767</v>
          </cell>
          <cell r="B5265" t="str">
            <v>CTN PLUG INS T/BREEZE TWIN REF</v>
          </cell>
          <cell r="C5265" t="str">
            <v>P2</v>
          </cell>
          <cell r="D5265">
            <v>0</v>
          </cell>
        </row>
        <row r="5266">
          <cell r="A5266">
            <v>645768</v>
          </cell>
          <cell r="B5266" t="str">
            <v>CTN PLUG INS CITRUS TWIN REF</v>
          </cell>
          <cell r="C5266" t="str">
            <v>P2</v>
          </cell>
          <cell r="D5266">
            <v>0</v>
          </cell>
        </row>
        <row r="5267">
          <cell r="A5267">
            <v>645769</v>
          </cell>
          <cell r="B5267" t="str">
            <v>CTN L/MIST LAVENDER PRIM NZ</v>
          </cell>
          <cell r="C5267" t="str">
            <v>P2</v>
          </cell>
          <cell r="D5267">
            <v>0</v>
          </cell>
        </row>
        <row r="5268">
          <cell r="A5268">
            <v>645770</v>
          </cell>
          <cell r="B5268" t="str">
            <v>CTN L/MIST LAVENDER REFL NZ</v>
          </cell>
          <cell r="C5268" t="str">
            <v>P2</v>
          </cell>
          <cell r="D5268">
            <v>0</v>
          </cell>
        </row>
        <row r="5269">
          <cell r="A5269">
            <v>645771</v>
          </cell>
          <cell r="B5269" t="str">
            <v>CTN L/MIST LAV BOGO PRIM NZ</v>
          </cell>
          <cell r="C5269" t="str">
            <v>P2</v>
          </cell>
          <cell r="D5269">
            <v>0</v>
          </cell>
        </row>
        <row r="5270">
          <cell r="A5270">
            <v>645772</v>
          </cell>
          <cell r="B5270" t="str">
            <v>CTN PLUG INS LAVENDER PRIM</v>
          </cell>
          <cell r="C5270" t="str">
            <v>P2</v>
          </cell>
          <cell r="D5270">
            <v>0</v>
          </cell>
        </row>
        <row r="5271">
          <cell r="A5271">
            <v>645825</v>
          </cell>
          <cell r="B5271" t="str">
            <v>CTN SEC COTTAGE GDN 60GM</v>
          </cell>
          <cell r="C5271" t="str">
            <v>PH</v>
          </cell>
          <cell r="D5271">
            <v>81900</v>
          </cell>
        </row>
        <row r="5272">
          <cell r="A5272">
            <v>645825</v>
          </cell>
          <cell r="B5272" t="str">
            <v>CTN SEC COTTAGE GDN 60GM</v>
          </cell>
          <cell r="C5272" t="str">
            <v>PH</v>
          </cell>
        </row>
        <row r="5273">
          <cell r="A5273">
            <v>645940</v>
          </cell>
          <cell r="B5273" t="str">
            <v>CTN FREEDOM CHINESE 400GM</v>
          </cell>
          <cell r="C5273" t="str">
            <v>P9</v>
          </cell>
          <cell r="D5273">
            <v>81900</v>
          </cell>
        </row>
        <row r="5274">
          <cell r="A5274">
            <v>645941</v>
          </cell>
          <cell r="B5274" t="str">
            <v>CTN FREEDOM 500 GM</v>
          </cell>
          <cell r="C5274" t="str">
            <v>P9</v>
          </cell>
          <cell r="D5274">
            <v>81900</v>
          </cell>
        </row>
        <row r="5275">
          <cell r="A5275">
            <v>645950</v>
          </cell>
          <cell r="B5275" t="str">
            <v>CTN FREDOOM SPOT/STAIN 375ML</v>
          </cell>
          <cell r="C5275" t="str">
            <v>P9</v>
          </cell>
          <cell r="D5275">
            <v>0</v>
          </cell>
        </row>
        <row r="5276">
          <cell r="A5276">
            <v>646021</v>
          </cell>
          <cell r="B5276" t="str">
            <v>CTN CARPET MAINTAINER 500GM.</v>
          </cell>
          <cell r="C5276" t="str">
            <v>P9</v>
          </cell>
          <cell r="D5276">
            <v>81900</v>
          </cell>
        </row>
        <row r="5277">
          <cell r="A5277">
            <v>646022</v>
          </cell>
          <cell r="B5277" t="str">
            <v>CTN RUGBEE CARPET MAINT J785</v>
          </cell>
          <cell r="C5277" t="str">
            <v>P9</v>
          </cell>
          <cell r="D5277">
            <v>81900</v>
          </cell>
        </row>
        <row r="5278">
          <cell r="A5278">
            <v>646100</v>
          </cell>
          <cell r="B5278" t="str">
            <v>CTN AGREE SHAM NORMAL 200ML</v>
          </cell>
          <cell r="C5278" t="str">
            <v>P9</v>
          </cell>
          <cell r="D5278">
            <v>81900</v>
          </cell>
        </row>
        <row r="5279">
          <cell r="A5279">
            <v>646101</v>
          </cell>
          <cell r="B5279" t="str">
            <v>CTN AGREE SHAM EVERYDAY 200ML</v>
          </cell>
          <cell r="C5279" t="str">
            <v>P9</v>
          </cell>
          <cell r="D5279">
            <v>81900</v>
          </cell>
        </row>
        <row r="5280">
          <cell r="A5280">
            <v>646102</v>
          </cell>
          <cell r="B5280" t="str">
            <v>CTN AGREE SHAM PERM/DAM 200ML</v>
          </cell>
          <cell r="C5280" t="str">
            <v>P9</v>
          </cell>
          <cell r="D5280">
            <v>81900</v>
          </cell>
        </row>
        <row r="5281">
          <cell r="A5281">
            <v>646103</v>
          </cell>
          <cell r="B5281" t="str">
            <v>CTN AGREE SHAM DRY 200ML</v>
          </cell>
          <cell r="C5281" t="str">
            <v>P9</v>
          </cell>
          <cell r="D5281">
            <v>81900</v>
          </cell>
        </row>
        <row r="5282">
          <cell r="A5282">
            <v>646104</v>
          </cell>
          <cell r="B5282" t="str">
            <v>CTN AGREE SHAM EX BODY 200ML</v>
          </cell>
          <cell r="C5282" t="str">
            <v>P9</v>
          </cell>
          <cell r="D5282">
            <v>81900</v>
          </cell>
        </row>
        <row r="5283">
          <cell r="A5283">
            <v>646115</v>
          </cell>
          <cell r="B5283" t="str">
            <v>CTN AGREE SHAM NORMAL 375ML</v>
          </cell>
          <cell r="C5283" t="str">
            <v>P9</v>
          </cell>
          <cell r="D5283">
            <v>81900</v>
          </cell>
        </row>
        <row r="5284">
          <cell r="A5284">
            <v>646116</v>
          </cell>
          <cell r="B5284" t="str">
            <v>CTN AGREE SHAM PERM/DAM 375ML</v>
          </cell>
          <cell r="C5284" t="str">
            <v>P9</v>
          </cell>
          <cell r="D5284">
            <v>81900</v>
          </cell>
        </row>
        <row r="5285">
          <cell r="A5285">
            <v>646117</v>
          </cell>
          <cell r="B5285" t="str">
            <v>CTN AGREE SHAM EVERYDAY 375ML</v>
          </cell>
          <cell r="C5285" t="str">
            <v>P9</v>
          </cell>
          <cell r="D5285">
            <v>81900</v>
          </cell>
        </row>
        <row r="5286">
          <cell r="A5286">
            <v>646120</v>
          </cell>
          <cell r="B5286" t="str">
            <v>CTN AGREE COND NORMAL 200ML</v>
          </cell>
          <cell r="C5286" t="str">
            <v>P9</v>
          </cell>
          <cell r="D5286">
            <v>81900</v>
          </cell>
        </row>
        <row r="5287">
          <cell r="A5287">
            <v>646121</v>
          </cell>
          <cell r="B5287" t="str">
            <v>CTN AGREE COND EVERYDAY 200ML</v>
          </cell>
          <cell r="C5287" t="str">
            <v>P9</v>
          </cell>
          <cell r="D5287">
            <v>81900</v>
          </cell>
        </row>
        <row r="5288">
          <cell r="A5288">
            <v>646122</v>
          </cell>
          <cell r="B5288" t="str">
            <v>CTN AGREE COND PERM/DAM 200ML</v>
          </cell>
          <cell r="C5288" t="str">
            <v>P9</v>
          </cell>
          <cell r="D5288">
            <v>81900</v>
          </cell>
        </row>
        <row r="5289">
          <cell r="A5289">
            <v>646123</v>
          </cell>
          <cell r="B5289" t="str">
            <v>CTN AGREE COND DRY 200ML</v>
          </cell>
          <cell r="C5289" t="str">
            <v>P9</v>
          </cell>
          <cell r="D5289">
            <v>81900</v>
          </cell>
        </row>
        <row r="5290">
          <cell r="A5290">
            <v>646124</v>
          </cell>
          <cell r="B5290" t="str">
            <v>CTN AGREE COND EX BODY 200ML</v>
          </cell>
          <cell r="C5290" t="str">
            <v>P9</v>
          </cell>
          <cell r="D5290">
            <v>81900</v>
          </cell>
        </row>
        <row r="5291">
          <cell r="A5291">
            <v>646130</v>
          </cell>
          <cell r="B5291" t="str">
            <v>CTN AGREE COND NORMAL 375ML</v>
          </cell>
          <cell r="C5291" t="str">
            <v>P9</v>
          </cell>
          <cell r="D5291">
            <v>81900</v>
          </cell>
        </row>
        <row r="5292">
          <cell r="A5292">
            <v>646131</v>
          </cell>
          <cell r="B5292" t="str">
            <v>CTN AGREE COND PERM/DAM 375ML</v>
          </cell>
          <cell r="C5292" t="str">
            <v>P9</v>
          </cell>
          <cell r="D5292">
            <v>81900</v>
          </cell>
        </row>
        <row r="5293">
          <cell r="A5293">
            <v>646132</v>
          </cell>
          <cell r="B5293" t="str">
            <v>CTN AGREE COND EVERYDAY 375ML</v>
          </cell>
          <cell r="C5293" t="str">
            <v>P9</v>
          </cell>
          <cell r="D5293">
            <v>81900</v>
          </cell>
        </row>
        <row r="5294">
          <cell r="A5294">
            <v>646140</v>
          </cell>
          <cell r="B5294" t="str">
            <v>CTN S/WASH F/BQT REF 250ML 6</v>
          </cell>
          <cell r="C5294" t="str">
            <v>P9</v>
          </cell>
          <cell r="D5294">
            <v>81900</v>
          </cell>
        </row>
        <row r="5295">
          <cell r="A5295">
            <v>646141</v>
          </cell>
          <cell r="B5295" t="str">
            <v>CTN S/WASH F/FRESH REF 250ML 7</v>
          </cell>
          <cell r="C5295" t="str">
            <v>P9</v>
          </cell>
          <cell r="D5295">
            <v>81900</v>
          </cell>
        </row>
        <row r="5296">
          <cell r="A5296">
            <v>646142</v>
          </cell>
          <cell r="B5296" t="str">
            <v>CTN S/WASH EX/CARE REF 250ML 5</v>
          </cell>
          <cell r="C5296" t="str">
            <v>P9</v>
          </cell>
          <cell r="D5296">
            <v>81900</v>
          </cell>
        </row>
        <row r="5297">
          <cell r="A5297">
            <v>646145</v>
          </cell>
          <cell r="B5297" t="str">
            <v>CTN S/WASH F/BQUT PUMP 250ML 4</v>
          </cell>
          <cell r="C5297" t="str">
            <v>P9</v>
          </cell>
          <cell r="D5297">
            <v>81900</v>
          </cell>
        </row>
        <row r="5298">
          <cell r="A5298">
            <v>646146</v>
          </cell>
          <cell r="B5298" t="str">
            <v>CTN S/WASH F/FRESH PUMP 250M 2</v>
          </cell>
          <cell r="C5298" t="str">
            <v>P9</v>
          </cell>
          <cell r="D5298">
            <v>81900</v>
          </cell>
        </row>
        <row r="5299">
          <cell r="A5299">
            <v>646147</v>
          </cell>
          <cell r="B5299" t="str">
            <v>CTN S/WASH EX/CARE PUMP250ML 3</v>
          </cell>
          <cell r="C5299" t="str">
            <v>P9</v>
          </cell>
          <cell r="D5299">
            <v>81900</v>
          </cell>
        </row>
        <row r="5300">
          <cell r="A5300">
            <v>646148</v>
          </cell>
          <cell r="B5300" t="str">
            <v>CTN S/WASH ALOE VERA 500ML 71</v>
          </cell>
          <cell r="C5300" t="str">
            <v>P9</v>
          </cell>
          <cell r="D5300">
            <v>81900</v>
          </cell>
        </row>
        <row r="5301">
          <cell r="A5301">
            <v>646150</v>
          </cell>
          <cell r="B5301" t="str">
            <v>CTN SOFT WASH LANOLIN REF 147</v>
          </cell>
          <cell r="C5301" t="str">
            <v>P9</v>
          </cell>
          <cell r="D5301">
            <v>81900</v>
          </cell>
        </row>
        <row r="5302">
          <cell r="A5302">
            <v>646151</v>
          </cell>
          <cell r="B5302" t="str">
            <v>CTN SOFT WASH VITAMIN E REF142</v>
          </cell>
          <cell r="C5302" t="str">
            <v>P9</v>
          </cell>
          <cell r="D5302">
            <v>81900</v>
          </cell>
        </row>
        <row r="5303">
          <cell r="A5303">
            <v>646152</v>
          </cell>
          <cell r="B5303" t="str">
            <v>CTN SOFT WASH ALOE VERA REF146</v>
          </cell>
          <cell r="C5303" t="str">
            <v>P9</v>
          </cell>
          <cell r="D5303">
            <v>81900</v>
          </cell>
        </row>
        <row r="5304">
          <cell r="A5304">
            <v>646153</v>
          </cell>
          <cell r="B5304" t="str">
            <v>CTN SOFT WASH LANOLIN PUMP 143</v>
          </cell>
          <cell r="C5304" t="str">
            <v>P9</v>
          </cell>
          <cell r="D5304">
            <v>81900</v>
          </cell>
        </row>
        <row r="5305">
          <cell r="A5305">
            <v>646154</v>
          </cell>
          <cell r="B5305" t="str">
            <v>CTN SOFT WASH VITAMIN E PMP144</v>
          </cell>
          <cell r="C5305" t="str">
            <v>P9</v>
          </cell>
          <cell r="D5305">
            <v>81900</v>
          </cell>
        </row>
        <row r="5306">
          <cell r="A5306">
            <v>646155</v>
          </cell>
          <cell r="B5306" t="str">
            <v>CTN SOFT WASH ALOE VERA PMP145</v>
          </cell>
          <cell r="C5306" t="str">
            <v>P9</v>
          </cell>
          <cell r="D5306">
            <v>81900</v>
          </cell>
        </row>
        <row r="5307">
          <cell r="A5307">
            <v>646156</v>
          </cell>
          <cell r="B5307" t="str">
            <v>CTN S/WASH ALOE/V REF PROMO</v>
          </cell>
          <cell r="C5307" t="str">
            <v>P9</v>
          </cell>
          <cell r="D5307">
            <v>81900</v>
          </cell>
        </row>
        <row r="5308">
          <cell r="A5308">
            <v>646157</v>
          </cell>
          <cell r="B5308" t="str">
            <v>CTN S/WASH VITAMIN E REF PROMO</v>
          </cell>
          <cell r="C5308" t="str">
            <v>P9</v>
          </cell>
          <cell r="D5308">
            <v>81900</v>
          </cell>
        </row>
        <row r="5309">
          <cell r="A5309">
            <v>646158</v>
          </cell>
          <cell r="B5309" t="str">
            <v>CTN S/WASH LANOLIN REF PROMO</v>
          </cell>
          <cell r="C5309" t="str">
            <v>P9</v>
          </cell>
          <cell r="D5309">
            <v>81900</v>
          </cell>
        </row>
        <row r="5310">
          <cell r="A5310">
            <v>646159</v>
          </cell>
          <cell r="B5310" t="str">
            <v>CTN S/WASH ALOE/V PMP PROMO</v>
          </cell>
          <cell r="C5310" t="str">
            <v>P9</v>
          </cell>
          <cell r="D5310">
            <v>81900</v>
          </cell>
        </row>
        <row r="5311">
          <cell r="A5311">
            <v>646160</v>
          </cell>
          <cell r="B5311" t="str">
            <v>CTN S/WASH VITAMIN E PMP PROMO</v>
          </cell>
          <cell r="C5311" t="str">
            <v>P9</v>
          </cell>
          <cell r="D5311">
            <v>81900</v>
          </cell>
        </row>
        <row r="5312">
          <cell r="A5312">
            <v>646161</v>
          </cell>
          <cell r="B5312" t="str">
            <v>CTN S/WASH LANOLIN PMP PROMO</v>
          </cell>
          <cell r="C5312" t="str">
            <v>P9</v>
          </cell>
          <cell r="D5312">
            <v>81900</v>
          </cell>
        </row>
        <row r="5313">
          <cell r="A5313">
            <v>646162</v>
          </cell>
          <cell r="B5313" t="str">
            <v>CTN HALSA SHAM W/NUT LV J795</v>
          </cell>
          <cell r="C5313" t="str">
            <v>P9</v>
          </cell>
          <cell r="D5313">
            <v>81900</v>
          </cell>
        </row>
        <row r="5314">
          <cell r="A5314">
            <v>646163</v>
          </cell>
          <cell r="B5314" t="str">
            <v>CTN HALSA SHAM GINGER RT 375ML</v>
          </cell>
          <cell r="C5314" t="str">
            <v>P9</v>
          </cell>
          <cell r="D5314">
            <v>81900</v>
          </cell>
        </row>
        <row r="5315">
          <cell r="A5315">
            <v>646165</v>
          </cell>
          <cell r="B5315" t="str">
            <v>CTN HALSA COND CHAM 375ML J799</v>
          </cell>
          <cell r="C5315" t="str">
            <v>P9</v>
          </cell>
          <cell r="D5315">
            <v>81900</v>
          </cell>
        </row>
        <row r="5316">
          <cell r="A5316">
            <v>646166</v>
          </cell>
          <cell r="B5316" t="str">
            <v>CTN HALSA COND M/GOLD J796</v>
          </cell>
          <cell r="C5316" t="str">
            <v>P9</v>
          </cell>
          <cell r="D5316">
            <v>81900</v>
          </cell>
        </row>
        <row r="5317">
          <cell r="A5317">
            <v>646167</v>
          </cell>
          <cell r="B5317" t="str">
            <v>CTN HALSA COND WALNUT LV J797</v>
          </cell>
          <cell r="C5317" t="str">
            <v>P9</v>
          </cell>
          <cell r="D5317">
            <v>81900</v>
          </cell>
        </row>
        <row r="5318">
          <cell r="A5318">
            <v>646168</v>
          </cell>
          <cell r="B5318" t="str">
            <v>CTN HALSA COND GINGER RT 375ML</v>
          </cell>
          <cell r="C5318" t="str">
            <v>P9</v>
          </cell>
          <cell r="D5318">
            <v>81900</v>
          </cell>
        </row>
        <row r="5319">
          <cell r="A5319">
            <v>646169</v>
          </cell>
          <cell r="B5319" t="str">
            <v>CTN AGREE SHAM NORMAL 200ML 45</v>
          </cell>
          <cell r="C5319" t="str">
            <v>P9</v>
          </cell>
          <cell r="D5319">
            <v>81900</v>
          </cell>
        </row>
        <row r="5320">
          <cell r="A5320">
            <v>646170</v>
          </cell>
          <cell r="B5320" t="str">
            <v>CTN AGREE SHAM PER/DAM 200M 48</v>
          </cell>
          <cell r="C5320" t="str">
            <v>P9</v>
          </cell>
          <cell r="D5320">
            <v>81900</v>
          </cell>
        </row>
        <row r="5321">
          <cell r="A5321">
            <v>646171</v>
          </cell>
          <cell r="B5321" t="str">
            <v>CTN AGREE SHAM DRY 200ML 46</v>
          </cell>
          <cell r="C5321" t="str">
            <v>P9</v>
          </cell>
          <cell r="D5321">
            <v>81900</v>
          </cell>
        </row>
        <row r="5322">
          <cell r="A5322">
            <v>646172</v>
          </cell>
          <cell r="B5322" t="str">
            <v>CTN AGREE SHAM E/DAY 200ML 49</v>
          </cell>
          <cell r="C5322" t="str">
            <v>P9</v>
          </cell>
          <cell r="D5322">
            <v>81900</v>
          </cell>
        </row>
        <row r="5323">
          <cell r="A5323">
            <v>646173</v>
          </cell>
          <cell r="B5323" t="str">
            <v>CTN AGREE SHAM EX/BODY 200M 47</v>
          </cell>
          <cell r="C5323" t="str">
            <v>P9</v>
          </cell>
          <cell r="D5323">
            <v>81900</v>
          </cell>
        </row>
        <row r="5324">
          <cell r="A5324">
            <v>646174</v>
          </cell>
          <cell r="B5324" t="str">
            <v>CTN AGREE SHAM NORMAL 375ML 55</v>
          </cell>
          <cell r="C5324" t="str">
            <v>P9</v>
          </cell>
          <cell r="D5324">
            <v>81900</v>
          </cell>
        </row>
        <row r="5325">
          <cell r="A5325">
            <v>646175</v>
          </cell>
          <cell r="B5325" t="str">
            <v>CTN AGREE SHAM P/DAM 375ML 54</v>
          </cell>
          <cell r="C5325" t="str">
            <v>P9</v>
          </cell>
          <cell r="D5325">
            <v>81900</v>
          </cell>
        </row>
        <row r="5326">
          <cell r="A5326">
            <v>646176</v>
          </cell>
          <cell r="B5326" t="str">
            <v>CTN AGREE SHAM E/DAY 375ML 53</v>
          </cell>
          <cell r="C5326" t="str">
            <v>P9</v>
          </cell>
          <cell r="D5326">
            <v>81900</v>
          </cell>
        </row>
        <row r="5327">
          <cell r="A5327">
            <v>646178</v>
          </cell>
          <cell r="B5327" t="str">
            <v>CTN AGREE COND NORMAL 200ML 42</v>
          </cell>
          <cell r="C5327" t="str">
            <v>P9</v>
          </cell>
          <cell r="D5327">
            <v>81900</v>
          </cell>
        </row>
        <row r="5328">
          <cell r="A5328">
            <v>646179</v>
          </cell>
          <cell r="B5328" t="str">
            <v>CTN AGREE COND P/DAM 200ML 44</v>
          </cell>
          <cell r="C5328" t="str">
            <v>P9</v>
          </cell>
          <cell r="D5328">
            <v>81900</v>
          </cell>
        </row>
        <row r="5329">
          <cell r="A5329">
            <v>646180</v>
          </cell>
          <cell r="B5329" t="str">
            <v>CTN AGREE COND DRY 200ML 43</v>
          </cell>
          <cell r="C5329" t="str">
            <v>P9</v>
          </cell>
          <cell r="D5329">
            <v>81900</v>
          </cell>
        </row>
        <row r="5330">
          <cell r="A5330">
            <v>646181</v>
          </cell>
          <cell r="B5330" t="str">
            <v>CTN AGREE COND E/DAY 200ML 41</v>
          </cell>
          <cell r="C5330" t="str">
            <v>P9</v>
          </cell>
          <cell r="D5330">
            <v>81900</v>
          </cell>
        </row>
        <row r="5331">
          <cell r="A5331">
            <v>646182</v>
          </cell>
          <cell r="B5331" t="str">
            <v>CTN AGREE COND EX/BODY 200M 40</v>
          </cell>
          <cell r="C5331" t="str">
            <v>P9</v>
          </cell>
          <cell r="D5331">
            <v>81900</v>
          </cell>
        </row>
        <row r="5332">
          <cell r="A5332">
            <v>646183</v>
          </cell>
          <cell r="B5332" t="str">
            <v>CTN AGREE COND NORMAL 375ML 50</v>
          </cell>
          <cell r="C5332" t="str">
            <v>P9</v>
          </cell>
          <cell r="D5332">
            <v>81900</v>
          </cell>
        </row>
        <row r="5333">
          <cell r="A5333">
            <v>646184</v>
          </cell>
          <cell r="B5333" t="str">
            <v>CTN AGREE COND P/DAM 375ML 52</v>
          </cell>
          <cell r="C5333" t="str">
            <v>P9</v>
          </cell>
          <cell r="D5333">
            <v>81900</v>
          </cell>
        </row>
        <row r="5334">
          <cell r="A5334">
            <v>646185</v>
          </cell>
          <cell r="B5334" t="str">
            <v>CTN AGREE COND E/DAY 375ML 51</v>
          </cell>
          <cell r="C5334" t="str">
            <v>P9</v>
          </cell>
          <cell r="D5334">
            <v>81900</v>
          </cell>
        </row>
        <row r="5335">
          <cell r="A5335">
            <v>646190</v>
          </cell>
          <cell r="B5335" t="str">
            <v>CTN AGREE SHAM NORMAL 375M 103</v>
          </cell>
          <cell r="C5335" t="str">
            <v>P9</v>
          </cell>
          <cell r="D5335">
            <v>81900</v>
          </cell>
        </row>
        <row r="5336">
          <cell r="A5336">
            <v>646191</v>
          </cell>
          <cell r="B5336" t="str">
            <v>CTN AGREE SHAM E/DAY 375ML 102</v>
          </cell>
          <cell r="C5336" t="str">
            <v>P9</v>
          </cell>
          <cell r="D5336">
            <v>81900</v>
          </cell>
        </row>
        <row r="5337">
          <cell r="A5337">
            <v>646192</v>
          </cell>
          <cell r="B5337" t="str">
            <v>CTN AGREE COND E/DAY 200ML 104</v>
          </cell>
          <cell r="C5337" t="str">
            <v>P9</v>
          </cell>
          <cell r="D5337">
            <v>81900</v>
          </cell>
        </row>
        <row r="5338">
          <cell r="A5338">
            <v>646193</v>
          </cell>
          <cell r="B5338" t="str">
            <v>CTN AGREE COND NORMAL 375M 101</v>
          </cell>
          <cell r="C5338" t="str">
            <v>P9</v>
          </cell>
          <cell r="D5338">
            <v>81900</v>
          </cell>
        </row>
        <row r="5339">
          <cell r="A5339">
            <v>646194</v>
          </cell>
          <cell r="B5339" t="str">
            <v>CTN AGREE COND P/DAM 375ML 100</v>
          </cell>
          <cell r="C5339" t="str">
            <v>P9</v>
          </cell>
          <cell r="D5339">
            <v>81900</v>
          </cell>
        </row>
        <row r="5340">
          <cell r="A5340">
            <v>646195</v>
          </cell>
          <cell r="B5340" t="str">
            <v>CTN AGREE COND E/DAY 375ML 99</v>
          </cell>
          <cell r="C5340" t="str">
            <v>P9</v>
          </cell>
          <cell r="D5340">
            <v>81900</v>
          </cell>
        </row>
        <row r="5341">
          <cell r="A5341">
            <v>646196</v>
          </cell>
          <cell r="B5341" t="str">
            <v>CTN AGREE COND E/DAY 375ML</v>
          </cell>
          <cell r="C5341" t="str">
            <v>P9</v>
          </cell>
          <cell r="D5341">
            <v>81900</v>
          </cell>
        </row>
        <row r="5342">
          <cell r="A5342">
            <v>646197</v>
          </cell>
          <cell r="B5342" t="str">
            <v>CTN AGREE COND P/DAM 375ML 100</v>
          </cell>
          <cell r="C5342" t="str">
            <v>P9</v>
          </cell>
          <cell r="D5342">
            <v>81900</v>
          </cell>
        </row>
        <row r="5343">
          <cell r="A5343">
            <v>646198</v>
          </cell>
          <cell r="B5343" t="str">
            <v>CTN AGREE COND NORMAL 375ML</v>
          </cell>
          <cell r="C5343" t="str">
            <v>P9</v>
          </cell>
          <cell r="D5343">
            <v>81900</v>
          </cell>
        </row>
        <row r="5344">
          <cell r="A5344">
            <v>646199</v>
          </cell>
          <cell r="B5344" t="str">
            <v>CTN AGREE SHAMP E/DAY 375ML</v>
          </cell>
          <cell r="C5344" t="str">
            <v>P9</v>
          </cell>
          <cell r="D5344">
            <v>81900</v>
          </cell>
        </row>
        <row r="5345">
          <cell r="A5345">
            <v>646200</v>
          </cell>
          <cell r="B5345" t="str">
            <v>CTN AGREE SHAM P/DAM/DRY 200ML</v>
          </cell>
          <cell r="C5345" t="str">
            <v>P9</v>
          </cell>
          <cell r="D5345">
            <v>81900</v>
          </cell>
        </row>
        <row r="5346">
          <cell r="A5346">
            <v>646201</v>
          </cell>
          <cell r="B5346" t="str">
            <v>CTN AGREE SHAM P/DAM/DRY 375ML</v>
          </cell>
          <cell r="C5346" t="str">
            <v>P9</v>
          </cell>
          <cell r="D5346">
            <v>81900</v>
          </cell>
        </row>
        <row r="5347">
          <cell r="A5347">
            <v>646202</v>
          </cell>
          <cell r="B5347" t="str">
            <v>CTN AGREE COND P/DAM/DRY 200ML</v>
          </cell>
          <cell r="C5347" t="str">
            <v>P9</v>
          </cell>
          <cell r="D5347">
            <v>81900</v>
          </cell>
        </row>
        <row r="5348">
          <cell r="A5348">
            <v>646203</v>
          </cell>
          <cell r="B5348" t="str">
            <v>CTN AGREE COND P/DAM/DRY 375ML</v>
          </cell>
          <cell r="C5348" t="str">
            <v>P9</v>
          </cell>
          <cell r="D5348">
            <v>81900</v>
          </cell>
        </row>
        <row r="5349">
          <cell r="A5349">
            <v>646205</v>
          </cell>
          <cell r="B5349" t="str">
            <v>CTN AGREE SHAMP PERM DAM 375ML</v>
          </cell>
          <cell r="C5349" t="str">
            <v>P9</v>
          </cell>
          <cell r="D5349">
            <v>81900</v>
          </cell>
        </row>
        <row r="5350">
          <cell r="A5350">
            <v>646206</v>
          </cell>
          <cell r="B5350" t="str">
            <v>CTN AGREE SHAMP E/DAY 375ML</v>
          </cell>
          <cell r="C5350" t="str">
            <v>P9</v>
          </cell>
          <cell r="D5350">
            <v>81900</v>
          </cell>
        </row>
        <row r="5351">
          <cell r="A5351">
            <v>646207</v>
          </cell>
          <cell r="B5351" t="str">
            <v>CTN AGREE SHAMP NORMAL 375ML</v>
          </cell>
          <cell r="C5351" t="str">
            <v>P9</v>
          </cell>
          <cell r="D5351">
            <v>81900</v>
          </cell>
        </row>
        <row r="5352">
          <cell r="A5352">
            <v>646208</v>
          </cell>
          <cell r="B5352" t="str">
            <v>CTN AGREE COND PERM DAM 375ML</v>
          </cell>
          <cell r="C5352" t="str">
            <v>P9</v>
          </cell>
          <cell r="D5352">
            <v>81900</v>
          </cell>
        </row>
        <row r="5353">
          <cell r="A5353">
            <v>646209</v>
          </cell>
          <cell r="B5353" t="str">
            <v>CTN AGREE COND E/DAY 375ML</v>
          </cell>
          <cell r="C5353" t="str">
            <v>P9</v>
          </cell>
          <cell r="D5353">
            <v>81900</v>
          </cell>
        </row>
        <row r="5354">
          <cell r="A5354">
            <v>646210</v>
          </cell>
          <cell r="B5354" t="str">
            <v>CTN AGREE COND NORMAL 375ML</v>
          </cell>
          <cell r="C5354" t="str">
            <v>P9</v>
          </cell>
          <cell r="D5354">
            <v>81900</v>
          </cell>
        </row>
        <row r="5355">
          <cell r="A5355">
            <v>646211</v>
          </cell>
          <cell r="B5355" t="str">
            <v>CTN AGREE SHAMP NORMAL 375 ML</v>
          </cell>
          <cell r="C5355" t="str">
            <v>P9</v>
          </cell>
          <cell r="D5355">
            <v>81900</v>
          </cell>
        </row>
        <row r="5356">
          <cell r="A5356">
            <v>646212</v>
          </cell>
          <cell r="B5356" t="str">
            <v>CTN AGREE SHAMP PER/DAM 375 ML</v>
          </cell>
          <cell r="C5356" t="str">
            <v>P9</v>
          </cell>
          <cell r="D5356">
            <v>81900</v>
          </cell>
        </row>
        <row r="5357">
          <cell r="A5357">
            <v>646213</v>
          </cell>
          <cell r="B5357" t="str">
            <v>CTN AGREE SHAMP E/DAY 375 ML</v>
          </cell>
          <cell r="C5357" t="str">
            <v>P9</v>
          </cell>
          <cell r="D5357">
            <v>81900</v>
          </cell>
        </row>
        <row r="5358">
          <cell r="A5358">
            <v>646214</v>
          </cell>
          <cell r="B5358" t="str">
            <v>CTN AGREE COND NORMAL 375 ML</v>
          </cell>
          <cell r="C5358" t="str">
            <v>P9</v>
          </cell>
          <cell r="D5358">
            <v>81900</v>
          </cell>
        </row>
        <row r="5359">
          <cell r="A5359">
            <v>646215</v>
          </cell>
          <cell r="B5359" t="str">
            <v>CTN AGREE COND PERM/DAM 375ML</v>
          </cell>
          <cell r="C5359" t="str">
            <v>P9</v>
          </cell>
          <cell r="D5359">
            <v>81900</v>
          </cell>
        </row>
        <row r="5360">
          <cell r="A5360">
            <v>646216</v>
          </cell>
          <cell r="B5360" t="str">
            <v>CTN AGREE COND E/DAY 375ML</v>
          </cell>
          <cell r="C5360" t="str">
            <v>P9</v>
          </cell>
          <cell r="D5360">
            <v>81900</v>
          </cell>
        </row>
        <row r="5361">
          <cell r="A5361">
            <v>646217</v>
          </cell>
          <cell r="B5361" t="str">
            <v>CTN AGREE SHAMP NORMAL 375ML</v>
          </cell>
          <cell r="C5361" t="str">
            <v>P9</v>
          </cell>
          <cell r="D5361">
            <v>81900</v>
          </cell>
        </row>
        <row r="5362">
          <cell r="A5362">
            <v>646218</v>
          </cell>
          <cell r="B5362" t="str">
            <v>CTN AGREE SHAMP PERM DAM 375ML</v>
          </cell>
          <cell r="C5362" t="str">
            <v>P9</v>
          </cell>
          <cell r="D5362">
            <v>81900</v>
          </cell>
        </row>
        <row r="5363">
          <cell r="A5363">
            <v>646219</v>
          </cell>
          <cell r="B5363" t="str">
            <v>CTN SOFT WASH LANOLIN REF</v>
          </cell>
          <cell r="C5363" t="str">
            <v>P9</v>
          </cell>
          <cell r="D5363">
            <v>81900</v>
          </cell>
        </row>
        <row r="5364">
          <cell r="A5364">
            <v>646220</v>
          </cell>
          <cell r="B5364" t="str">
            <v>CTN SOFT WASH VITAMIN E REF</v>
          </cell>
          <cell r="C5364" t="str">
            <v>P9</v>
          </cell>
          <cell r="D5364">
            <v>81900</v>
          </cell>
        </row>
        <row r="5365">
          <cell r="A5365">
            <v>646221</v>
          </cell>
          <cell r="B5365" t="str">
            <v>CTN SOFT WASH ALOE VERA REF</v>
          </cell>
          <cell r="C5365" t="str">
            <v>P9</v>
          </cell>
          <cell r="D5365">
            <v>81900</v>
          </cell>
        </row>
        <row r="5366">
          <cell r="A5366">
            <v>646222</v>
          </cell>
          <cell r="B5366" t="str">
            <v>CTN SOFT WASH LAN F/BOUQUET</v>
          </cell>
          <cell r="C5366" t="str">
            <v>P9</v>
          </cell>
          <cell r="D5366">
            <v>81900</v>
          </cell>
        </row>
        <row r="5367">
          <cell r="A5367">
            <v>646223</v>
          </cell>
          <cell r="B5367" t="str">
            <v>CTN SOFT WASH VITAMIN E PMP</v>
          </cell>
          <cell r="C5367" t="str">
            <v>P9</v>
          </cell>
          <cell r="D5367">
            <v>81900</v>
          </cell>
        </row>
        <row r="5368">
          <cell r="A5368">
            <v>646224</v>
          </cell>
          <cell r="B5368" t="str">
            <v>CTN SOFT WASH ALOE VERA PMP</v>
          </cell>
          <cell r="C5368" t="str">
            <v>P9</v>
          </cell>
          <cell r="D5368">
            <v>81900</v>
          </cell>
        </row>
        <row r="5369">
          <cell r="A5369">
            <v>646225</v>
          </cell>
          <cell r="B5369" t="str">
            <v>CTN SOFTWASH FOTTLE 500ML</v>
          </cell>
          <cell r="C5369" t="str">
            <v>P9</v>
          </cell>
          <cell r="D5369">
            <v>81900</v>
          </cell>
        </row>
        <row r="5370">
          <cell r="A5370">
            <v>646230</v>
          </cell>
          <cell r="B5370" t="str">
            <v>CTN AGREE COND NORMAL 375ML</v>
          </cell>
          <cell r="C5370" t="str">
            <v>P9</v>
          </cell>
          <cell r="D5370">
            <v>81900</v>
          </cell>
        </row>
        <row r="5371">
          <cell r="A5371">
            <v>646231</v>
          </cell>
          <cell r="B5371" t="str">
            <v>CTN AGREE COND E/DAY 375ML</v>
          </cell>
          <cell r="C5371" t="str">
            <v>P9</v>
          </cell>
          <cell r="D5371">
            <v>81900</v>
          </cell>
        </row>
        <row r="5372">
          <cell r="A5372">
            <v>646232</v>
          </cell>
          <cell r="B5372" t="str">
            <v>CTN AGREE COND P/DAM 375ML 100</v>
          </cell>
          <cell r="C5372" t="str">
            <v>P9</v>
          </cell>
          <cell r="D5372">
            <v>81900</v>
          </cell>
        </row>
        <row r="5373">
          <cell r="A5373">
            <v>646235</v>
          </cell>
          <cell r="B5373" t="str">
            <v>CTN AGREE SHAMP NORMAL 375ML</v>
          </cell>
          <cell r="C5373" t="str">
            <v>P9</v>
          </cell>
          <cell r="D5373">
            <v>81900</v>
          </cell>
        </row>
        <row r="5374">
          <cell r="A5374">
            <v>646236</v>
          </cell>
          <cell r="B5374" t="str">
            <v>CTN AGREE SHAMP PERM DAM 375ML</v>
          </cell>
          <cell r="C5374" t="str">
            <v>P9</v>
          </cell>
          <cell r="D5374">
            <v>81900</v>
          </cell>
        </row>
        <row r="5375">
          <cell r="A5375">
            <v>646237</v>
          </cell>
          <cell r="B5375" t="str">
            <v>CTN AGREE SHAMP E/DAY 375ML</v>
          </cell>
          <cell r="C5375" t="str">
            <v>P9</v>
          </cell>
          <cell r="D5375">
            <v>81900</v>
          </cell>
        </row>
        <row r="5376">
          <cell r="A5376">
            <v>646238</v>
          </cell>
          <cell r="B5376" t="str">
            <v>CTN AGREE FRIZ CONT SPR GEL</v>
          </cell>
          <cell r="C5376" t="str">
            <v>P2</v>
          </cell>
          <cell r="D5376">
            <v>0</v>
          </cell>
        </row>
        <row r="5377">
          <cell r="A5377">
            <v>646239</v>
          </cell>
          <cell r="B5377" t="str">
            <v>CTN AGREE EXT HOLD SPR GEL</v>
          </cell>
          <cell r="C5377" t="str">
            <v>P2</v>
          </cell>
          <cell r="D5377">
            <v>0</v>
          </cell>
        </row>
        <row r="5378">
          <cell r="A5378">
            <v>646299</v>
          </cell>
          <cell r="B5378" t="str">
            <v>SUCTION NOZZLE WET 37CM</v>
          </cell>
          <cell r="C5378" t="str">
            <v>ID</v>
          </cell>
          <cell r="D5378">
            <v>89307</v>
          </cell>
        </row>
        <row r="5379">
          <cell r="A5379">
            <v>646300</v>
          </cell>
          <cell r="B5379" t="str">
            <v>CTN SOFT WASH LANOLIN REFILL</v>
          </cell>
          <cell r="C5379" t="str">
            <v>P9</v>
          </cell>
          <cell r="D5379">
            <v>81900</v>
          </cell>
        </row>
        <row r="5380">
          <cell r="A5380">
            <v>646301</v>
          </cell>
          <cell r="B5380" t="str">
            <v>CTN SOFT WASH VITAMIN E PUMP</v>
          </cell>
          <cell r="C5380" t="str">
            <v>P9</v>
          </cell>
          <cell r="D5380">
            <v>81900</v>
          </cell>
        </row>
        <row r="5381">
          <cell r="A5381">
            <v>646303</v>
          </cell>
          <cell r="B5381" t="str">
            <v>CTN SOFT WASH VITAMIN E REFILL</v>
          </cell>
          <cell r="C5381" t="str">
            <v>P9</v>
          </cell>
          <cell r="D5381">
            <v>81900</v>
          </cell>
        </row>
        <row r="5382">
          <cell r="A5382">
            <v>646305</v>
          </cell>
          <cell r="B5382" t="str">
            <v>CTN SOFT WASH ALOE VERA REFILL</v>
          </cell>
          <cell r="C5382" t="str">
            <v>P9</v>
          </cell>
          <cell r="D5382">
            <v>81900</v>
          </cell>
        </row>
        <row r="5383">
          <cell r="A5383">
            <v>646307</v>
          </cell>
          <cell r="B5383" t="str">
            <v>CTN SOFT WASH LANOLIN  PUMP</v>
          </cell>
          <cell r="C5383" t="str">
            <v>P9</v>
          </cell>
          <cell r="D5383">
            <v>81900</v>
          </cell>
        </row>
        <row r="5384">
          <cell r="A5384">
            <v>646309</v>
          </cell>
          <cell r="B5384" t="str">
            <v>CTN SOFT WASH ALOE VERA PUMP</v>
          </cell>
          <cell r="C5384" t="str">
            <v>P9</v>
          </cell>
          <cell r="D5384">
            <v>81900</v>
          </cell>
        </row>
        <row r="5385">
          <cell r="A5385">
            <v>646412</v>
          </cell>
          <cell r="B5385" t="str">
            <v>CTN REFRESH INDUSTRIAL 5KG</v>
          </cell>
          <cell r="C5385" t="str">
            <v>P9</v>
          </cell>
          <cell r="D5385">
            <v>81900</v>
          </cell>
        </row>
        <row r="5386">
          <cell r="A5386">
            <v>646459</v>
          </cell>
          <cell r="B5386" t="str">
            <v>CTN S/WASH ALOE/V PMP PROMO</v>
          </cell>
          <cell r="C5386" t="str">
            <v>P7</v>
          </cell>
          <cell r="D5386">
            <v>81900</v>
          </cell>
        </row>
        <row r="5387">
          <cell r="A5387">
            <v>647037</v>
          </cell>
          <cell r="B5387" t="str">
            <v>TRIGGER MM/WINDEX WHITE</v>
          </cell>
          <cell r="C5387" t="str">
            <v>PF</v>
          </cell>
          <cell r="D5387">
            <v>7074</v>
          </cell>
        </row>
        <row r="5388">
          <cell r="A5388">
            <v>647170</v>
          </cell>
          <cell r="B5388" t="str">
            <v>CTN HALSA 2/1 X/BODY 375ML 94</v>
          </cell>
          <cell r="C5388" t="str">
            <v>P9</v>
          </cell>
          <cell r="D5388">
            <v>81900</v>
          </cell>
        </row>
        <row r="5389">
          <cell r="A5389">
            <v>647171</v>
          </cell>
          <cell r="B5389" t="str">
            <v>CTN HALSA 2/1 DRY/PERM 375M 93</v>
          </cell>
          <cell r="C5389" t="str">
            <v>P9</v>
          </cell>
          <cell r="D5389">
            <v>81900</v>
          </cell>
        </row>
        <row r="5390">
          <cell r="A5390">
            <v>647172</v>
          </cell>
          <cell r="B5390" t="str">
            <v>CTN HALSA 2/1 NORMAL 375ML 95</v>
          </cell>
          <cell r="C5390" t="str">
            <v>P9</v>
          </cell>
          <cell r="D5390">
            <v>81900</v>
          </cell>
        </row>
        <row r="5391">
          <cell r="A5391">
            <v>647173</v>
          </cell>
          <cell r="B5391" t="str">
            <v>CTN HALSA 2/1 OILY      375 ML</v>
          </cell>
          <cell r="C5391" t="str">
            <v>P9</v>
          </cell>
          <cell r="D5391">
            <v>81900</v>
          </cell>
        </row>
        <row r="5392">
          <cell r="A5392">
            <v>647200</v>
          </cell>
          <cell r="B5392" t="str">
            <v>CARTON T/D FRESH PINE</v>
          </cell>
          <cell r="C5392" t="str">
            <v>P2</v>
          </cell>
          <cell r="D5392">
            <v>81900</v>
          </cell>
        </row>
        <row r="5393">
          <cell r="A5393">
            <v>647201</v>
          </cell>
          <cell r="B5393" t="str">
            <v>CTN TOILET DUCK EUCALYPT 500ML</v>
          </cell>
          <cell r="C5393" t="str">
            <v>P9</v>
          </cell>
          <cell r="D5393">
            <v>70640</v>
          </cell>
        </row>
        <row r="5394">
          <cell r="A5394">
            <v>647202</v>
          </cell>
          <cell r="B5394" t="str">
            <v>CTN T/DUCK P/POURRI</v>
          </cell>
          <cell r="C5394" t="str">
            <v>P2</v>
          </cell>
          <cell r="D5394">
            <v>81900</v>
          </cell>
        </row>
        <row r="5395">
          <cell r="A5395">
            <v>647203</v>
          </cell>
          <cell r="B5395" t="str">
            <v>CARTON T/D FRESH FLOWERS</v>
          </cell>
          <cell r="C5395" t="str">
            <v>P2</v>
          </cell>
          <cell r="D5395">
            <v>81900</v>
          </cell>
        </row>
        <row r="5396">
          <cell r="A5396">
            <v>647204</v>
          </cell>
          <cell r="B5396" t="str">
            <v>CTN TOILET DUCK BLUE 500ML</v>
          </cell>
          <cell r="C5396" t="str">
            <v>P9</v>
          </cell>
          <cell r="D5396">
            <v>70640</v>
          </cell>
        </row>
        <row r="5397">
          <cell r="A5397">
            <v>647205</v>
          </cell>
          <cell r="B5397" t="str">
            <v>CARTON T/D FRESH LEMON</v>
          </cell>
          <cell r="C5397" t="str">
            <v>P2</v>
          </cell>
          <cell r="D5397">
            <v>81900</v>
          </cell>
        </row>
        <row r="5398">
          <cell r="A5398">
            <v>647206</v>
          </cell>
          <cell r="B5398" t="str">
            <v>CTN TOILET DUCK BLUE 500ML</v>
          </cell>
          <cell r="C5398" t="str">
            <v>P9</v>
          </cell>
          <cell r="D5398">
            <v>70640</v>
          </cell>
        </row>
        <row r="5399">
          <cell r="A5399">
            <v>647207</v>
          </cell>
          <cell r="B5399" t="str">
            <v>CTN TOILET DUCK GREEN 500ML</v>
          </cell>
          <cell r="C5399" t="str">
            <v>P9</v>
          </cell>
          <cell r="D5399">
            <v>70640</v>
          </cell>
        </row>
        <row r="5400">
          <cell r="A5400">
            <v>647208</v>
          </cell>
          <cell r="B5400" t="str">
            <v>CTN DUCK BLEACH C/CLEANSER</v>
          </cell>
          <cell r="C5400" t="str">
            <v>P9</v>
          </cell>
          <cell r="D5400">
            <v>0</v>
          </cell>
        </row>
        <row r="5401">
          <cell r="A5401">
            <v>647209</v>
          </cell>
          <cell r="B5401" t="str">
            <v>CTN TOILET DUCK GREEN 500ML</v>
          </cell>
          <cell r="C5401" t="str">
            <v>P9</v>
          </cell>
          <cell r="D5401">
            <v>70640</v>
          </cell>
        </row>
        <row r="5402">
          <cell r="A5402">
            <v>647210</v>
          </cell>
          <cell r="B5402" t="str">
            <v>CTN TOILET DUCK EUCALYPT 500ML</v>
          </cell>
          <cell r="C5402" t="str">
            <v>P9</v>
          </cell>
          <cell r="D5402">
            <v>70640</v>
          </cell>
        </row>
        <row r="5403">
          <cell r="A5403">
            <v>647211</v>
          </cell>
          <cell r="B5403" t="str">
            <v>CTN DUCK BCC + Fragrance 500mL</v>
          </cell>
          <cell r="C5403" t="str">
            <v>P2</v>
          </cell>
          <cell r="D5403">
            <v>0</v>
          </cell>
        </row>
        <row r="5404">
          <cell r="A5404">
            <v>647212</v>
          </cell>
          <cell r="B5404" t="str">
            <v>CTN TOILET DUCK BLUE 500ML</v>
          </cell>
          <cell r="C5404" t="str">
            <v>P9</v>
          </cell>
          <cell r="D5404">
            <v>70640</v>
          </cell>
        </row>
        <row r="5405">
          <cell r="A5405">
            <v>647213</v>
          </cell>
          <cell r="B5405" t="str">
            <v>CTN TOILET DUCK GREEN 500ML</v>
          </cell>
          <cell r="C5405" t="str">
            <v>P9</v>
          </cell>
          <cell r="D5405">
            <v>70640</v>
          </cell>
        </row>
        <row r="5406">
          <cell r="A5406">
            <v>647214</v>
          </cell>
          <cell r="B5406" t="str">
            <v>CTN TOILET DUCK EUCALYPT 500ML</v>
          </cell>
          <cell r="C5406" t="str">
            <v>P9</v>
          </cell>
          <cell r="D5406">
            <v>70640</v>
          </cell>
        </row>
        <row r="5407">
          <cell r="A5407">
            <v>647215</v>
          </cell>
          <cell r="B5407" t="str">
            <v>CTN TOILET DUCK BLUE BIO 500ML</v>
          </cell>
          <cell r="C5407" t="str">
            <v>P9</v>
          </cell>
          <cell r="D5407">
            <v>81900</v>
          </cell>
        </row>
        <row r="5408">
          <cell r="A5408">
            <v>647216</v>
          </cell>
          <cell r="B5408" t="str">
            <v>CTN TOILET DUCK GREENBIO 500ML</v>
          </cell>
          <cell r="C5408" t="str">
            <v>P9</v>
          </cell>
          <cell r="D5408">
            <v>81900</v>
          </cell>
        </row>
        <row r="5409">
          <cell r="A5409">
            <v>647217</v>
          </cell>
          <cell r="B5409" t="str">
            <v>CTN TOILET DUCK Bonus Pack</v>
          </cell>
          <cell r="C5409" t="str">
            <v>P9</v>
          </cell>
          <cell r="D5409">
            <v>81900</v>
          </cell>
        </row>
        <row r="5410">
          <cell r="A5410">
            <v>647218</v>
          </cell>
          <cell r="B5410" t="str">
            <v>CTN TOILET DUCK BLUE BIO 500 M</v>
          </cell>
          <cell r="C5410" t="str">
            <v>P9</v>
          </cell>
          <cell r="D5410">
            <v>81900</v>
          </cell>
        </row>
        <row r="5411">
          <cell r="A5411">
            <v>647219</v>
          </cell>
          <cell r="B5411" t="str">
            <v>CTN TOILET DUCK GREEN BIO 500M</v>
          </cell>
          <cell r="C5411" t="str">
            <v>P9</v>
          </cell>
          <cell r="D5411">
            <v>81900</v>
          </cell>
        </row>
        <row r="5412">
          <cell r="A5412">
            <v>647220</v>
          </cell>
          <cell r="B5412" t="str">
            <v>CTN TOILET DUCK EUC BIO 500 ML</v>
          </cell>
          <cell r="C5412" t="str">
            <v>P9</v>
          </cell>
          <cell r="D5412">
            <v>81900</v>
          </cell>
        </row>
        <row r="5413">
          <cell r="A5413">
            <v>647221</v>
          </cell>
          <cell r="B5413" t="str">
            <v>CTN T/DUCK POTPOURR PINK 500ML</v>
          </cell>
          <cell r="C5413" t="str">
            <v>P9</v>
          </cell>
          <cell r="D5413">
            <v>81900</v>
          </cell>
        </row>
        <row r="5414">
          <cell r="A5414">
            <v>647222</v>
          </cell>
          <cell r="B5414" t="str">
            <v>CTN T/DUCK FOTTLE 500ML</v>
          </cell>
          <cell r="C5414" t="str">
            <v>P9</v>
          </cell>
          <cell r="D5414">
            <v>81900</v>
          </cell>
        </row>
        <row r="5415">
          <cell r="A5415">
            <v>647223</v>
          </cell>
          <cell r="B5415" t="str">
            <v>CTN FOTTLE T/DUCK PROMO</v>
          </cell>
          <cell r="C5415" t="str">
            <v>P9</v>
          </cell>
          <cell r="D5415">
            <v>81900</v>
          </cell>
        </row>
        <row r="5416">
          <cell r="A5416">
            <v>647224</v>
          </cell>
          <cell r="B5416" t="str">
            <v>CTN T/DUCK JAPAN GARDEN 500 mL</v>
          </cell>
          <cell r="C5416" t="str">
            <v>P9</v>
          </cell>
          <cell r="D5416">
            <v>81900</v>
          </cell>
        </row>
        <row r="5417">
          <cell r="A5417">
            <v>647225</v>
          </cell>
          <cell r="B5417" t="str">
            <v>CTN TOILET DUCK ACTIVE   500ML</v>
          </cell>
          <cell r="C5417" t="str">
            <v>P9</v>
          </cell>
          <cell r="D5417">
            <v>81900</v>
          </cell>
        </row>
        <row r="5418">
          <cell r="A5418">
            <v>647226</v>
          </cell>
          <cell r="B5418" t="str">
            <v>CTN T/D BCCLeanser 500mL</v>
          </cell>
          <cell r="C5418" t="str">
            <v>P2</v>
          </cell>
          <cell r="D5418">
            <v>81900</v>
          </cell>
        </row>
        <row r="5419">
          <cell r="A5419">
            <v>647227</v>
          </cell>
          <cell r="B5419" t="str">
            <v>CTN T/D FRESH PINE SA BOTTLE</v>
          </cell>
          <cell r="C5419" t="str">
            <v>P2</v>
          </cell>
          <cell r="D5419">
            <v>81900</v>
          </cell>
        </row>
        <row r="5420">
          <cell r="A5420">
            <v>647228</v>
          </cell>
          <cell r="B5420" t="str">
            <v>CTN T/D FRESH FLOWER SA BOTTLE</v>
          </cell>
          <cell r="C5420" t="str">
            <v>P2</v>
          </cell>
          <cell r="D5420">
            <v>81900</v>
          </cell>
        </row>
        <row r="5421">
          <cell r="A5421">
            <v>647229</v>
          </cell>
          <cell r="B5421" t="str">
            <v>CTN T/D FRESH LEMON  SA BOTTLE</v>
          </cell>
          <cell r="C5421" t="str">
            <v>P2</v>
          </cell>
          <cell r="D5421">
            <v>81900</v>
          </cell>
        </row>
        <row r="5422">
          <cell r="A5422">
            <v>647230</v>
          </cell>
          <cell r="B5422" t="str">
            <v>CTN T/DUCK POT/POURRI</v>
          </cell>
          <cell r="C5422" t="str">
            <v>P9</v>
          </cell>
          <cell r="D5422">
            <v>81900</v>
          </cell>
        </row>
        <row r="5423">
          <cell r="A5423">
            <v>647231</v>
          </cell>
          <cell r="B5423" t="str">
            <v>CARTON T/DUCK BLUE</v>
          </cell>
          <cell r="C5423" t="str">
            <v>P9</v>
          </cell>
          <cell r="D5423">
            <v>81900</v>
          </cell>
        </row>
        <row r="5424">
          <cell r="A5424">
            <v>647232</v>
          </cell>
          <cell r="B5424" t="str">
            <v>CARTON T/DUCK GREEN</v>
          </cell>
          <cell r="C5424" t="str">
            <v>P9</v>
          </cell>
          <cell r="D5424">
            <v>81900</v>
          </cell>
        </row>
        <row r="5425">
          <cell r="A5425">
            <v>647233</v>
          </cell>
          <cell r="B5425" t="str">
            <v>CARTON T/DUCK EUCALYPTUS</v>
          </cell>
          <cell r="C5425" t="str">
            <v>P9</v>
          </cell>
          <cell r="D5425">
            <v>81900</v>
          </cell>
        </row>
        <row r="5426">
          <cell r="A5426">
            <v>647234</v>
          </cell>
          <cell r="B5426" t="str">
            <v>CTN SUPER STRIDE</v>
          </cell>
          <cell r="C5426" t="str">
            <v>P9</v>
          </cell>
          <cell r="D5426">
            <v>81900</v>
          </cell>
        </row>
        <row r="5427">
          <cell r="A5427">
            <v>647235</v>
          </cell>
          <cell r="B5427" t="str">
            <v>CTN ONE GO</v>
          </cell>
          <cell r="C5427" t="str">
            <v>P9</v>
          </cell>
          <cell r="D5427">
            <v>81900</v>
          </cell>
        </row>
        <row r="5428">
          <cell r="A5428">
            <v>647236</v>
          </cell>
          <cell r="B5428" t="str">
            <v>CTN VINYL MAGIC 500ML</v>
          </cell>
          <cell r="C5428" t="str">
            <v>P9</v>
          </cell>
          <cell r="D5428">
            <v>81900</v>
          </cell>
        </row>
        <row r="5429">
          <cell r="A5429">
            <v>647237</v>
          </cell>
          <cell r="B5429" t="str">
            <v>CARTON SLATE &amp; TERRACOTTA</v>
          </cell>
          <cell r="C5429" t="str">
            <v>P9</v>
          </cell>
          <cell r="D5429">
            <v>81900</v>
          </cell>
        </row>
        <row r="5430">
          <cell r="A5430">
            <v>647238</v>
          </cell>
          <cell r="B5430" t="str">
            <v>CTN MULTI 500ML TRIGGER</v>
          </cell>
          <cell r="C5430" t="str">
            <v>P9</v>
          </cell>
          <cell r="D5430">
            <v>81900</v>
          </cell>
        </row>
        <row r="5431">
          <cell r="A5431">
            <v>647239</v>
          </cell>
          <cell r="B5431" t="str">
            <v>BOT MULTI SPRAY WHITE HDPE</v>
          </cell>
          <cell r="C5431" t="str">
            <v>P9</v>
          </cell>
          <cell r="D5431">
            <v>9832</v>
          </cell>
        </row>
        <row r="5432">
          <cell r="A5432">
            <v>647240</v>
          </cell>
          <cell r="B5432" t="str">
            <v>CTN TILE &amp; GROUT         500ML</v>
          </cell>
          <cell r="C5432" t="str">
            <v>P9</v>
          </cell>
          <cell r="D5432">
            <v>81900</v>
          </cell>
        </row>
        <row r="5433">
          <cell r="A5433">
            <v>647241</v>
          </cell>
          <cell r="B5433" t="str">
            <v>CTN JAPANESE TOILET DUCK</v>
          </cell>
          <cell r="C5433" t="str">
            <v>P2</v>
          </cell>
          <cell r="D5433">
            <v>81900</v>
          </cell>
        </row>
        <row r="5434">
          <cell r="A5434">
            <v>647242</v>
          </cell>
          <cell r="B5434" t="str">
            <v>CTN JPN SHUT JASMINE     350GM</v>
          </cell>
          <cell r="C5434" t="str">
            <v>P9</v>
          </cell>
          <cell r="D5434">
            <v>81900</v>
          </cell>
        </row>
        <row r="5435">
          <cell r="A5435">
            <v>647243</v>
          </cell>
          <cell r="B5435" t="str">
            <v>CTN JPN SHUT KINMOKUSEI  350GM</v>
          </cell>
          <cell r="C5435" t="str">
            <v>P9</v>
          </cell>
          <cell r="D5435">
            <v>81900</v>
          </cell>
        </row>
        <row r="5436">
          <cell r="A5436">
            <v>647244</v>
          </cell>
          <cell r="B5436" t="str">
            <v>CTN JPN SHUT LEMON       350GM</v>
          </cell>
          <cell r="C5436" t="str">
            <v>P9</v>
          </cell>
          <cell r="D5436">
            <v>81900</v>
          </cell>
        </row>
        <row r="5437">
          <cell r="A5437">
            <v>647245</v>
          </cell>
          <cell r="B5437" t="str">
            <v>CTN JPN SHUT JASMINE     660GM</v>
          </cell>
          <cell r="C5437" t="str">
            <v>P9</v>
          </cell>
          <cell r="D5437">
            <v>81900</v>
          </cell>
        </row>
        <row r="5438">
          <cell r="A5438">
            <v>647246</v>
          </cell>
          <cell r="B5438" t="str">
            <v>CTN JPN SHUT KINMOKUSEI  660GM</v>
          </cell>
          <cell r="C5438" t="str">
            <v>P9</v>
          </cell>
          <cell r="D5438">
            <v>81900</v>
          </cell>
        </row>
        <row r="5439">
          <cell r="A5439">
            <v>647247</v>
          </cell>
          <cell r="B5439" t="str">
            <v>CTN JPN SHUT LEMON       660GM</v>
          </cell>
          <cell r="C5439" t="str">
            <v>P9</v>
          </cell>
          <cell r="D5439">
            <v>81900</v>
          </cell>
        </row>
        <row r="5440">
          <cell r="A5440">
            <v>647248</v>
          </cell>
          <cell r="B5440" t="str">
            <v>CTN JPN ZUKKURIN         350GM</v>
          </cell>
          <cell r="C5440" t="str">
            <v>P9</v>
          </cell>
          <cell r="D5440">
            <v>81900</v>
          </cell>
        </row>
        <row r="5441">
          <cell r="A5441">
            <v>647249</v>
          </cell>
          <cell r="B5441" t="str">
            <v>DIVIDER JPN SHUT/ZUKK    350GM</v>
          </cell>
          <cell r="C5441" t="str">
            <v>P9</v>
          </cell>
          <cell r="D5441">
            <v>81900</v>
          </cell>
        </row>
        <row r="5442">
          <cell r="A5442">
            <v>647250</v>
          </cell>
          <cell r="B5442" t="str">
            <v>CARTON TILE &amp; GROUT CLNR 500mL</v>
          </cell>
          <cell r="C5442" t="str">
            <v>P9</v>
          </cell>
          <cell r="D5442">
            <v>81900</v>
          </cell>
        </row>
        <row r="5443">
          <cell r="A5443">
            <v>647251</v>
          </cell>
          <cell r="B5443" t="str">
            <v>CTN TOILET DUCK BONUS PACK</v>
          </cell>
          <cell r="C5443" t="str">
            <v>P9</v>
          </cell>
          <cell r="D5443">
            <v>0</v>
          </cell>
        </row>
        <row r="5444">
          <cell r="A5444">
            <v>647252</v>
          </cell>
          <cell r="B5444" t="str">
            <v>DIVIDER JPN SHUT       660GM</v>
          </cell>
          <cell r="C5444" t="str">
            <v>P9</v>
          </cell>
          <cell r="D5444">
            <v>81900</v>
          </cell>
        </row>
        <row r="5445">
          <cell r="A5445">
            <v>647253</v>
          </cell>
          <cell r="B5445" t="str">
            <v>CARTON ONE GO            500mL</v>
          </cell>
          <cell r="C5445" t="str">
            <v>P9</v>
          </cell>
          <cell r="D5445">
            <v>81900</v>
          </cell>
        </row>
        <row r="5446">
          <cell r="A5446">
            <v>647254</v>
          </cell>
          <cell r="B5446" t="str">
            <v>CARTON SUPER SHINE       500mL</v>
          </cell>
          <cell r="C5446" t="str">
            <v>P9</v>
          </cell>
          <cell r="D5446">
            <v>81900</v>
          </cell>
        </row>
        <row r="5447">
          <cell r="A5447">
            <v>647255</v>
          </cell>
          <cell r="B5447" t="str">
            <v>CARTON VINYL MAGIC       500mL</v>
          </cell>
          <cell r="C5447" t="str">
            <v>P9</v>
          </cell>
          <cell r="D5447">
            <v>81900</v>
          </cell>
        </row>
        <row r="5448">
          <cell r="A5448">
            <v>647256</v>
          </cell>
          <cell r="B5448" t="str">
            <v>CARTON TILE MAGIC       500mL</v>
          </cell>
          <cell r="C5448" t="str">
            <v>P9</v>
          </cell>
          <cell r="D5448">
            <v>81900</v>
          </cell>
        </row>
        <row r="5449">
          <cell r="A5449">
            <v>647257</v>
          </cell>
          <cell r="B5449" t="str">
            <v>CARTON WOOD MAGIC       500mL</v>
          </cell>
          <cell r="C5449" t="str">
            <v>P9</v>
          </cell>
          <cell r="D5449">
            <v>81900</v>
          </cell>
        </row>
        <row r="5450">
          <cell r="A5450">
            <v>647258</v>
          </cell>
          <cell r="B5450" t="str">
            <v>CTN T/D POT POURRI   SA BOTTLE</v>
          </cell>
          <cell r="C5450" t="str">
            <v>P2</v>
          </cell>
          <cell r="D5450">
            <v>81900</v>
          </cell>
        </row>
        <row r="5451">
          <cell r="A5451">
            <v>647260</v>
          </cell>
          <cell r="B5451" t="str">
            <v>Ctn T/D ACTIVE NZ 500ML</v>
          </cell>
          <cell r="C5451" t="str">
            <v>P9</v>
          </cell>
          <cell r="D5451">
            <v>81900</v>
          </cell>
        </row>
        <row r="5452">
          <cell r="A5452">
            <v>647300</v>
          </cell>
          <cell r="B5452" t="str">
            <v>CTN T/DUCK FRESH FOTTLE 500ML</v>
          </cell>
          <cell r="C5452" t="str">
            <v>P9</v>
          </cell>
          <cell r="D5452">
            <v>81900</v>
          </cell>
        </row>
        <row r="5453">
          <cell r="A5453">
            <v>647301</v>
          </cell>
          <cell r="B5453" t="str">
            <v>CTN T/DUCK FRESH FOTTLE  500ML</v>
          </cell>
          <cell r="C5453" t="str">
            <v>P9</v>
          </cell>
          <cell r="D5453">
            <v>81900</v>
          </cell>
        </row>
        <row r="5454">
          <cell r="A5454">
            <v>647302</v>
          </cell>
          <cell r="B5454" t="str">
            <v>CTN T/DUCK P/P   FOTTLE 500ML</v>
          </cell>
          <cell r="C5454" t="str">
            <v>P9</v>
          </cell>
          <cell r="D5454">
            <v>81900</v>
          </cell>
        </row>
        <row r="5455">
          <cell r="A5455">
            <v>647303</v>
          </cell>
          <cell r="B5455" t="str">
            <v>CTN T/DUCK P/P FOTTLE    500ML</v>
          </cell>
          <cell r="C5455" t="str">
            <v>P9</v>
          </cell>
          <cell r="D5455">
            <v>81900</v>
          </cell>
        </row>
        <row r="5456">
          <cell r="A5456">
            <v>647304</v>
          </cell>
          <cell r="B5456" t="str">
            <v>CTN T/DUCK FRESH L/WT    500ML</v>
          </cell>
          <cell r="C5456" t="str">
            <v>P2</v>
          </cell>
          <cell r="D5456">
            <v>0</v>
          </cell>
        </row>
        <row r="5457">
          <cell r="A5457">
            <v>647305</v>
          </cell>
          <cell r="B5457" t="str">
            <v>CTN T/DUCK PPOURRI L/WT  500ML</v>
          </cell>
          <cell r="C5457" t="str">
            <v>P2</v>
          </cell>
          <cell r="D5457">
            <v>0</v>
          </cell>
        </row>
        <row r="5458">
          <cell r="A5458">
            <v>647310</v>
          </cell>
          <cell r="B5458" t="str">
            <v>CARTON DUCK TOILET FRESH PINE</v>
          </cell>
          <cell r="C5458" t="str">
            <v>P2</v>
          </cell>
        </row>
        <row r="5459">
          <cell r="A5459">
            <v>647311</v>
          </cell>
          <cell r="B5459" t="str">
            <v>CTN DUCK TOILET FRESH FLOWERS</v>
          </cell>
          <cell r="C5459" t="str">
            <v>P2</v>
          </cell>
        </row>
        <row r="5460">
          <cell r="A5460">
            <v>647312</v>
          </cell>
          <cell r="B5460" t="str">
            <v>CTN DUCK TOILET FRESH LEMON</v>
          </cell>
          <cell r="C5460" t="str">
            <v>P2</v>
          </cell>
        </row>
        <row r="5461">
          <cell r="A5461">
            <v>647313</v>
          </cell>
          <cell r="B5461" t="str">
            <v>CARTON DUCK TOILET POTPOURRI</v>
          </cell>
          <cell r="C5461" t="str">
            <v>P2</v>
          </cell>
        </row>
        <row r="5462">
          <cell r="A5462">
            <v>647500</v>
          </cell>
          <cell r="B5462" t="str">
            <v>BOT AGREE SHAM NORMAL    200ML</v>
          </cell>
          <cell r="C5462" t="str">
            <v>P9</v>
          </cell>
          <cell r="D5462">
            <v>5666</v>
          </cell>
        </row>
        <row r="5463">
          <cell r="A5463">
            <v>647501</v>
          </cell>
          <cell r="B5463" t="str">
            <v>BOT AGREE SHAM PERM/DAM  200ML</v>
          </cell>
          <cell r="C5463" t="str">
            <v>P9</v>
          </cell>
          <cell r="D5463">
            <v>5666</v>
          </cell>
        </row>
        <row r="5464">
          <cell r="A5464">
            <v>647502</v>
          </cell>
          <cell r="B5464" t="str">
            <v>BOT AGREE SHAM DRY       200ML</v>
          </cell>
          <cell r="C5464" t="str">
            <v>P9</v>
          </cell>
          <cell r="D5464">
            <v>5666</v>
          </cell>
        </row>
        <row r="5465">
          <cell r="A5465">
            <v>647503</v>
          </cell>
          <cell r="B5465" t="str">
            <v>BOT AGREE SHAM EVERYDAY  200ML</v>
          </cell>
          <cell r="C5465" t="str">
            <v>P9</v>
          </cell>
          <cell r="D5465">
            <v>5666</v>
          </cell>
        </row>
        <row r="5466">
          <cell r="A5466">
            <v>647504</v>
          </cell>
          <cell r="B5466" t="str">
            <v>BOT AGREE SHAM EX/BODY   200ML</v>
          </cell>
          <cell r="C5466" t="str">
            <v>P9</v>
          </cell>
          <cell r="D5466">
            <v>5666</v>
          </cell>
        </row>
        <row r="5467">
          <cell r="A5467">
            <v>647505</v>
          </cell>
          <cell r="B5467" t="str">
            <v>BOT AGREE SHAM NORMAL    375ML</v>
          </cell>
          <cell r="C5467" t="str">
            <v>P9</v>
          </cell>
          <cell r="D5467">
            <v>5666</v>
          </cell>
        </row>
        <row r="5468">
          <cell r="A5468">
            <v>647506</v>
          </cell>
          <cell r="B5468" t="str">
            <v>BOT AGREE SHAM PERM/DAM  375ML</v>
          </cell>
          <cell r="C5468" t="str">
            <v>P9</v>
          </cell>
          <cell r="D5468">
            <v>5666</v>
          </cell>
        </row>
        <row r="5469">
          <cell r="A5469">
            <v>647507</v>
          </cell>
          <cell r="B5469" t="str">
            <v>BOT AGREE SHAM EVERYDAY  375ML</v>
          </cell>
          <cell r="C5469" t="str">
            <v>P9</v>
          </cell>
          <cell r="D5469">
            <v>5666</v>
          </cell>
        </row>
        <row r="5470">
          <cell r="A5470">
            <v>647510</v>
          </cell>
          <cell r="B5470" t="str">
            <v>BOT AGREE COND NORMAL    200ML</v>
          </cell>
          <cell r="C5470" t="str">
            <v>P9</v>
          </cell>
          <cell r="D5470">
            <v>5666</v>
          </cell>
        </row>
        <row r="5471">
          <cell r="A5471">
            <v>647511</v>
          </cell>
          <cell r="B5471" t="str">
            <v>BOT AGREE COND PERM/DAM  200ML</v>
          </cell>
          <cell r="C5471" t="str">
            <v>P9</v>
          </cell>
          <cell r="D5471">
            <v>5666</v>
          </cell>
        </row>
        <row r="5472">
          <cell r="A5472">
            <v>647512</v>
          </cell>
          <cell r="B5472" t="str">
            <v>BOT AGREE COND DRY       200ML</v>
          </cell>
          <cell r="C5472" t="str">
            <v>P9</v>
          </cell>
          <cell r="D5472">
            <v>5666</v>
          </cell>
        </row>
        <row r="5473">
          <cell r="A5473">
            <v>647513</v>
          </cell>
          <cell r="B5473" t="str">
            <v>BOT AGREE COND EVERYDAY  200ML</v>
          </cell>
          <cell r="C5473" t="str">
            <v>P9</v>
          </cell>
          <cell r="D5473">
            <v>5666</v>
          </cell>
        </row>
        <row r="5474">
          <cell r="A5474">
            <v>647514</v>
          </cell>
          <cell r="B5474" t="str">
            <v>BOT AGREE COND EX/BODY   200ML</v>
          </cell>
          <cell r="C5474" t="str">
            <v>P9</v>
          </cell>
          <cell r="D5474">
            <v>5666</v>
          </cell>
        </row>
        <row r="5475">
          <cell r="A5475">
            <v>647515</v>
          </cell>
          <cell r="B5475" t="str">
            <v>BOT AGREE COND NORMAL    375ML</v>
          </cell>
          <cell r="C5475" t="str">
            <v>P9</v>
          </cell>
          <cell r="D5475">
            <v>5666</v>
          </cell>
        </row>
        <row r="5476">
          <cell r="A5476">
            <v>647516</v>
          </cell>
          <cell r="B5476" t="str">
            <v>BOT AGREE COND PERM/DAM  375ML</v>
          </cell>
          <cell r="C5476" t="str">
            <v>P9</v>
          </cell>
          <cell r="D5476">
            <v>5666</v>
          </cell>
        </row>
        <row r="5477">
          <cell r="A5477">
            <v>647517</v>
          </cell>
          <cell r="B5477" t="str">
            <v>BOT AGREE COND EVERYDAY  375ML</v>
          </cell>
          <cell r="C5477" t="str">
            <v>P9</v>
          </cell>
          <cell r="D5477">
            <v>5666</v>
          </cell>
        </row>
        <row r="5478">
          <cell r="A5478">
            <v>647518</v>
          </cell>
          <cell r="B5478" t="str">
            <v>BOT S/WASH ALOE VERA     500ML</v>
          </cell>
          <cell r="C5478" t="str">
            <v>P9</v>
          </cell>
          <cell r="D5478">
            <v>1404</v>
          </cell>
        </row>
        <row r="5479">
          <cell r="A5479">
            <v>647520</v>
          </cell>
          <cell r="B5479" t="str">
            <v>BOT AGREE SHAM P/DAM/DRY 200ML</v>
          </cell>
          <cell r="C5479" t="str">
            <v>P9</v>
          </cell>
          <cell r="D5479">
            <v>5666</v>
          </cell>
        </row>
        <row r="5480">
          <cell r="A5480">
            <v>647521</v>
          </cell>
          <cell r="B5480" t="str">
            <v>BOT AGREE SHAM P/DAM/DRY 375ML</v>
          </cell>
          <cell r="C5480" t="str">
            <v>P9</v>
          </cell>
          <cell r="D5480">
            <v>5666</v>
          </cell>
        </row>
        <row r="5481">
          <cell r="A5481">
            <v>647522</v>
          </cell>
          <cell r="B5481" t="str">
            <v>BOT AGREE COND P/DAM/DRY 200ML</v>
          </cell>
          <cell r="C5481" t="str">
            <v>P9</v>
          </cell>
          <cell r="D5481">
            <v>5666</v>
          </cell>
        </row>
        <row r="5482">
          <cell r="A5482">
            <v>647523</v>
          </cell>
          <cell r="B5482" t="str">
            <v>BOT AGREE COND P/DAM/DRY 375ML</v>
          </cell>
          <cell r="C5482" t="str">
            <v>P9</v>
          </cell>
          <cell r="D5482">
            <v>5666</v>
          </cell>
        </row>
        <row r="5483">
          <cell r="A5483">
            <v>647525</v>
          </cell>
          <cell r="B5483" t="str">
            <v>CAP AGREE EXTRA BODY ROSE</v>
          </cell>
          <cell r="C5483" t="str">
            <v>P9</v>
          </cell>
          <cell r="D5483">
            <v>12976</v>
          </cell>
        </row>
        <row r="5484">
          <cell r="A5484">
            <v>647530</v>
          </cell>
          <cell r="B5484" t="str">
            <v>BOT AGREE COND PERM DAM 375ML</v>
          </cell>
          <cell r="C5484" t="str">
            <v>P5</v>
          </cell>
          <cell r="D5484">
            <v>5666</v>
          </cell>
        </row>
        <row r="5485">
          <cell r="A5485">
            <v>647531</v>
          </cell>
          <cell r="B5485" t="str">
            <v>BOT AGREE COND E/DAY 375ML</v>
          </cell>
          <cell r="C5485" t="str">
            <v>P5</v>
          </cell>
          <cell r="D5485">
            <v>5666</v>
          </cell>
        </row>
        <row r="5486">
          <cell r="A5486">
            <v>647532</v>
          </cell>
          <cell r="B5486" t="str">
            <v>BOT AGREE COND NORMAL 375ML</v>
          </cell>
          <cell r="C5486" t="str">
            <v>P5</v>
          </cell>
          <cell r="D5486">
            <v>5666</v>
          </cell>
        </row>
        <row r="5487">
          <cell r="A5487">
            <v>647533</v>
          </cell>
          <cell r="B5487" t="str">
            <v>BOT AGREE SHAMP PERM DAM 375ML</v>
          </cell>
          <cell r="C5487" t="str">
            <v>P5</v>
          </cell>
          <cell r="D5487">
            <v>5666</v>
          </cell>
        </row>
        <row r="5488">
          <cell r="A5488">
            <v>647534</v>
          </cell>
          <cell r="B5488" t="str">
            <v>BOT AGREE SHAMP E/DAY 375ML</v>
          </cell>
          <cell r="C5488" t="str">
            <v>P5</v>
          </cell>
          <cell r="D5488">
            <v>5666</v>
          </cell>
        </row>
        <row r="5489">
          <cell r="A5489">
            <v>647535</v>
          </cell>
          <cell r="B5489" t="str">
            <v>BOT AGREE SHAMP NORMAL 375ML</v>
          </cell>
          <cell r="C5489" t="str">
            <v>P5</v>
          </cell>
          <cell r="D5489">
            <v>5666</v>
          </cell>
        </row>
        <row r="5490">
          <cell r="A5490">
            <v>647537</v>
          </cell>
          <cell r="B5490" t="str">
            <v>BOT AGREE SHAMP NORMAL 375 ML</v>
          </cell>
          <cell r="C5490" t="str">
            <v>P9</v>
          </cell>
          <cell r="D5490">
            <v>5666</v>
          </cell>
        </row>
        <row r="5491">
          <cell r="A5491">
            <v>647538</v>
          </cell>
          <cell r="B5491" t="str">
            <v>BOT AGREE SHAMP PER/DAM 375 ML</v>
          </cell>
          <cell r="C5491" t="str">
            <v>P9</v>
          </cell>
          <cell r="D5491">
            <v>5666</v>
          </cell>
        </row>
        <row r="5492">
          <cell r="A5492">
            <v>647539</v>
          </cell>
          <cell r="B5492" t="str">
            <v>BOT AGREE SHAMP E/DAY 375 ML</v>
          </cell>
          <cell r="C5492" t="str">
            <v>P9</v>
          </cell>
          <cell r="D5492">
            <v>5666</v>
          </cell>
        </row>
        <row r="5493">
          <cell r="A5493">
            <v>647540</v>
          </cell>
          <cell r="B5493" t="str">
            <v>BOT AGREE COND NORMAL 375 ML</v>
          </cell>
          <cell r="C5493" t="str">
            <v>P9</v>
          </cell>
          <cell r="D5493">
            <v>5666</v>
          </cell>
        </row>
        <row r="5494">
          <cell r="A5494">
            <v>647541</v>
          </cell>
          <cell r="B5494" t="str">
            <v>BOT AGREE COND PERM/DAM 375 ML</v>
          </cell>
          <cell r="C5494" t="str">
            <v>P9</v>
          </cell>
          <cell r="D5494">
            <v>5666</v>
          </cell>
        </row>
        <row r="5495">
          <cell r="A5495">
            <v>647542</v>
          </cell>
          <cell r="B5495" t="str">
            <v>BOT AGREE COND E/DAY 375 ML</v>
          </cell>
          <cell r="C5495" t="str">
            <v>P9</v>
          </cell>
          <cell r="D5495">
            <v>5666</v>
          </cell>
        </row>
        <row r="5496">
          <cell r="A5496">
            <v>647545</v>
          </cell>
          <cell r="B5496" t="str">
            <v>BOT AGREE 2 IN 1 NORM RED</v>
          </cell>
          <cell r="C5496" t="str">
            <v>P9</v>
          </cell>
          <cell r="D5496">
            <v>5666</v>
          </cell>
        </row>
        <row r="5497">
          <cell r="A5497">
            <v>647546</v>
          </cell>
          <cell r="B5497" t="str">
            <v>BOT AGREE 2 IN 1 NORM BLUE</v>
          </cell>
          <cell r="C5497" t="str">
            <v>P9</v>
          </cell>
          <cell r="D5497">
            <v>5666</v>
          </cell>
        </row>
        <row r="5498">
          <cell r="A5498">
            <v>647547</v>
          </cell>
          <cell r="B5498" t="str">
            <v>BOT AGREE 2 IN 1 NORM YELLOW</v>
          </cell>
          <cell r="C5498" t="str">
            <v>P9</v>
          </cell>
          <cell r="D5498">
            <v>5666</v>
          </cell>
        </row>
        <row r="5499">
          <cell r="A5499">
            <v>647550</v>
          </cell>
          <cell r="B5499" t="str">
            <v>PUMP SD200 (SOFT WASH)   250ML</v>
          </cell>
          <cell r="C5499" t="str">
            <v>P9</v>
          </cell>
          <cell r="D5499">
            <v>10226</v>
          </cell>
        </row>
        <row r="5500">
          <cell r="A5500">
            <v>647552</v>
          </cell>
          <cell r="B5500" t="str">
            <v>CAP SOFT WASH REFILL     250ML</v>
          </cell>
          <cell r="C5500" t="str">
            <v>P9</v>
          </cell>
          <cell r="D5500">
            <v>7074</v>
          </cell>
        </row>
        <row r="5501">
          <cell r="A5501">
            <v>647560</v>
          </cell>
          <cell r="B5501" t="str">
            <v>BOT S/WASH FR BOQUET PMP 250ML</v>
          </cell>
          <cell r="C5501" t="str">
            <v>P9</v>
          </cell>
          <cell r="D5501">
            <v>5667</v>
          </cell>
        </row>
        <row r="5502">
          <cell r="A5502">
            <v>647562</v>
          </cell>
          <cell r="B5502" t="str">
            <v>BOT S/WASH FL FRESH PUMP 250ML</v>
          </cell>
          <cell r="C5502" t="str">
            <v>P9</v>
          </cell>
          <cell r="D5502">
            <v>5667</v>
          </cell>
        </row>
        <row r="5503">
          <cell r="A5503">
            <v>647571</v>
          </cell>
          <cell r="B5503" t="str">
            <v>BOT S/WASH FR BOQUET REF 250ML</v>
          </cell>
          <cell r="C5503" t="str">
            <v>P9</v>
          </cell>
          <cell r="D5503">
            <v>5667</v>
          </cell>
        </row>
        <row r="5504">
          <cell r="A5504">
            <v>647573</v>
          </cell>
          <cell r="B5504" t="str">
            <v>BOT S/WASH FL FRESH REF  250ML</v>
          </cell>
          <cell r="C5504" t="str">
            <v>P9</v>
          </cell>
          <cell r="D5504">
            <v>5667</v>
          </cell>
        </row>
        <row r="5505">
          <cell r="A5505">
            <v>647576</v>
          </cell>
          <cell r="B5505" t="str">
            <v>BOT S/WASH EX CARE PUMP  250ML</v>
          </cell>
          <cell r="C5505" t="str">
            <v>P9</v>
          </cell>
          <cell r="D5505">
            <v>5667</v>
          </cell>
        </row>
        <row r="5506">
          <cell r="A5506">
            <v>647578</v>
          </cell>
          <cell r="B5506" t="str">
            <v>BOT S/WASH EX CARE REF   250ML</v>
          </cell>
          <cell r="C5506" t="str">
            <v>P9</v>
          </cell>
          <cell r="D5506">
            <v>5667</v>
          </cell>
        </row>
        <row r="5507">
          <cell r="A5507">
            <v>647580</v>
          </cell>
          <cell r="B5507" t="str">
            <v>BOT AGREE SHAMP DRY 200ML</v>
          </cell>
          <cell r="C5507" t="str">
            <v>P9</v>
          </cell>
          <cell r="D5507">
            <v>5666</v>
          </cell>
        </row>
        <row r="5508">
          <cell r="A5508">
            <v>647582</v>
          </cell>
          <cell r="B5508" t="str">
            <v>BOT AGREE SHAMP NORMAL 200ML</v>
          </cell>
          <cell r="C5508" t="str">
            <v>P9</v>
          </cell>
          <cell r="D5508">
            <v>5666</v>
          </cell>
        </row>
        <row r="5509">
          <cell r="A5509">
            <v>647584</v>
          </cell>
          <cell r="B5509" t="str">
            <v>BOT AGREE SHAMP OILY     200ML</v>
          </cell>
          <cell r="C5509" t="str">
            <v>P9</v>
          </cell>
          <cell r="D5509">
            <v>5667</v>
          </cell>
        </row>
        <row r="5510">
          <cell r="A5510">
            <v>647585</v>
          </cell>
          <cell r="B5510" t="str">
            <v>BOT AGREE SHAMP EX BODY 200ML</v>
          </cell>
          <cell r="C5510" t="str">
            <v>P9</v>
          </cell>
          <cell r="D5510">
            <v>5666</v>
          </cell>
        </row>
        <row r="5511">
          <cell r="A5511">
            <v>647586</v>
          </cell>
          <cell r="B5511" t="str">
            <v>BOT AGREE SHAMP PERM/DAM 200ML</v>
          </cell>
          <cell r="C5511" t="str">
            <v>P9</v>
          </cell>
          <cell r="D5511">
            <v>5666</v>
          </cell>
        </row>
        <row r="5512">
          <cell r="A5512">
            <v>647588</v>
          </cell>
          <cell r="B5512" t="str">
            <v>BOT AGREE SHAMP EVERYDAY 200ML</v>
          </cell>
          <cell r="C5512" t="str">
            <v>P9</v>
          </cell>
          <cell r="D5512">
            <v>5666</v>
          </cell>
        </row>
        <row r="5513">
          <cell r="A5513">
            <v>647589</v>
          </cell>
          <cell r="B5513" t="str">
            <v>BOT AGREE SHAMP EVERYDAY 375ML</v>
          </cell>
          <cell r="C5513" t="str">
            <v>P9</v>
          </cell>
          <cell r="D5513">
            <v>5666</v>
          </cell>
        </row>
        <row r="5514">
          <cell r="A5514">
            <v>647592</v>
          </cell>
          <cell r="B5514" t="str">
            <v>BOT AGREE SHAMP NORMAL 375ML</v>
          </cell>
          <cell r="C5514" t="str">
            <v>P9</v>
          </cell>
          <cell r="D5514">
            <v>5666</v>
          </cell>
        </row>
        <row r="5515">
          <cell r="A5515">
            <v>647593</v>
          </cell>
          <cell r="B5515" t="str">
            <v>BOT S/WASH LANOLIN REF   250ML</v>
          </cell>
          <cell r="C5515" t="str">
            <v>P9</v>
          </cell>
          <cell r="D5515">
            <v>5666</v>
          </cell>
        </row>
        <row r="5516">
          <cell r="A5516">
            <v>647594</v>
          </cell>
          <cell r="B5516" t="str">
            <v>BOT S/WASH VITAMIN E REF 250ML</v>
          </cell>
          <cell r="C5516" t="str">
            <v>P9</v>
          </cell>
          <cell r="D5516">
            <v>5666</v>
          </cell>
        </row>
        <row r="5517">
          <cell r="A5517">
            <v>647595</v>
          </cell>
          <cell r="B5517" t="str">
            <v>BOT S/WASH ALOE VERA REF 250ML</v>
          </cell>
          <cell r="C5517" t="str">
            <v>P9</v>
          </cell>
          <cell r="D5517">
            <v>5666</v>
          </cell>
        </row>
        <row r="5518">
          <cell r="A5518">
            <v>647597</v>
          </cell>
          <cell r="B5518" t="str">
            <v>BOT S/WASH LANOLIN PUMP  250ML</v>
          </cell>
          <cell r="C5518" t="str">
            <v>P9</v>
          </cell>
          <cell r="D5518">
            <v>5666</v>
          </cell>
        </row>
        <row r="5519">
          <cell r="A5519">
            <v>647598</v>
          </cell>
          <cell r="B5519" t="str">
            <v>BOT S/WASH VITAMIN E PMP 250ML</v>
          </cell>
          <cell r="C5519" t="str">
            <v>P9</v>
          </cell>
          <cell r="D5519">
            <v>5666</v>
          </cell>
        </row>
        <row r="5520">
          <cell r="A5520">
            <v>647599</v>
          </cell>
          <cell r="B5520" t="str">
            <v>BOT S/WASH ALOE VERA PMP 250ML</v>
          </cell>
          <cell r="C5520" t="str">
            <v>P9</v>
          </cell>
          <cell r="D5520">
            <v>5666</v>
          </cell>
        </row>
        <row r="5521">
          <cell r="A5521">
            <v>647600</v>
          </cell>
          <cell r="B5521" t="str">
            <v>TAG PROMOTIONAL SOFTWASH</v>
          </cell>
          <cell r="C5521" t="str">
            <v>P9</v>
          </cell>
          <cell r="D5521">
            <v>94579</v>
          </cell>
        </row>
        <row r="5522">
          <cell r="A5522">
            <v>647601</v>
          </cell>
          <cell r="B5522" t="str">
            <v>BOT AGREE COND DRY 200ML</v>
          </cell>
          <cell r="C5522" t="str">
            <v>P9</v>
          </cell>
          <cell r="D5522">
            <v>5666</v>
          </cell>
        </row>
        <row r="5523">
          <cell r="A5523">
            <v>647603</v>
          </cell>
          <cell r="B5523" t="str">
            <v>BOT AGREE COND NORMAL 200ML</v>
          </cell>
          <cell r="C5523" t="str">
            <v>P9</v>
          </cell>
          <cell r="D5523">
            <v>5666</v>
          </cell>
        </row>
        <row r="5524">
          <cell r="A5524">
            <v>647607</v>
          </cell>
          <cell r="B5524" t="str">
            <v>BOT AGREE COND PERM/DAM 200ML</v>
          </cell>
          <cell r="C5524" t="str">
            <v>P9</v>
          </cell>
          <cell r="D5524">
            <v>5666</v>
          </cell>
        </row>
        <row r="5525">
          <cell r="A5525">
            <v>647609</v>
          </cell>
          <cell r="B5525" t="str">
            <v>BOT AGREE COND EVERYDAY 200ML</v>
          </cell>
          <cell r="C5525" t="str">
            <v>P9</v>
          </cell>
          <cell r="D5525">
            <v>5666</v>
          </cell>
        </row>
        <row r="5526">
          <cell r="A5526">
            <v>647610</v>
          </cell>
          <cell r="B5526" t="str">
            <v>BOT AGREE COND EVERYDAY 375ML</v>
          </cell>
          <cell r="C5526" t="str">
            <v>P9</v>
          </cell>
          <cell r="D5526">
            <v>5666</v>
          </cell>
        </row>
        <row r="5527">
          <cell r="A5527">
            <v>647613</v>
          </cell>
          <cell r="B5527" t="str">
            <v>BOT AGREE COND NORMAL 375ML</v>
          </cell>
          <cell r="C5527" t="str">
            <v>P9</v>
          </cell>
          <cell r="D5527">
            <v>5666</v>
          </cell>
        </row>
        <row r="5528">
          <cell r="A5528">
            <v>647615</v>
          </cell>
          <cell r="B5528" t="str">
            <v>BOT AGREE COND PERM/DAM 375ML</v>
          </cell>
          <cell r="C5528" t="str">
            <v>P9</v>
          </cell>
          <cell r="D5528">
            <v>5666</v>
          </cell>
        </row>
        <row r="5529">
          <cell r="A5529">
            <v>647616</v>
          </cell>
          <cell r="B5529" t="str">
            <v>BOT AGREE COND EX BODY 200ML</v>
          </cell>
          <cell r="C5529" t="str">
            <v>P9</v>
          </cell>
          <cell r="D5529">
            <v>5666</v>
          </cell>
        </row>
        <row r="5530">
          <cell r="A5530">
            <v>647620</v>
          </cell>
          <cell r="B5530" t="str">
            <v>CAP AGREE DRY CHERRY</v>
          </cell>
          <cell r="C5530" t="str">
            <v>P9</v>
          </cell>
          <cell r="D5530">
            <v>12976</v>
          </cell>
        </row>
        <row r="5531">
          <cell r="A5531">
            <v>647621</v>
          </cell>
          <cell r="B5531" t="str">
            <v>CAP AGREE NORMAL ORANGE</v>
          </cell>
          <cell r="C5531" t="str">
            <v>P9</v>
          </cell>
          <cell r="D5531">
            <v>12976</v>
          </cell>
        </row>
        <row r="5532">
          <cell r="A5532">
            <v>647623</v>
          </cell>
          <cell r="B5532" t="str">
            <v>CAP AGREE PERM/DAMAGED PURPLE</v>
          </cell>
          <cell r="C5532" t="str">
            <v>P9</v>
          </cell>
          <cell r="D5532">
            <v>12976</v>
          </cell>
        </row>
        <row r="5533">
          <cell r="A5533">
            <v>647624</v>
          </cell>
          <cell r="B5533" t="str">
            <v>CAP AGREE EVERYDAY GREEN</v>
          </cell>
          <cell r="C5533" t="str">
            <v>P9</v>
          </cell>
          <cell r="D5533">
            <v>12976</v>
          </cell>
        </row>
        <row r="5534">
          <cell r="A5534">
            <v>647625</v>
          </cell>
          <cell r="B5534" t="str">
            <v>CAP AGREE SHAM WHITE 200/375ML</v>
          </cell>
          <cell r="C5534" t="str">
            <v>P9</v>
          </cell>
          <cell r="D5534">
            <v>12976</v>
          </cell>
        </row>
        <row r="5535">
          <cell r="A5535">
            <v>647626</v>
          </cell>
          <cell r="B5535" t="str">
            <v>CAP AGREE COND GREY  200/375ML</v>
          </cell>
          <cell r="C5535" t="str">
            <v>P9</v>
          </cell>
          <cell r="D5535">
            <v>12976</v>
          </cell>
        </row>
        <row r="5536">
          <cell r="A5536">
            <v>647630</v>
          </cell>
          <cell r="B5536" t="str">
            <v>CAP AGREE DK BLUE SHAMPOO</v>
          </cell>
          <cell r="C5536" t="str">
            <v>P9</v>
          </cell>
          <cell r="D5536">
            <v>12976</v>
          </cell>
        </row>
        <row r="5537">
          <cell r="A5537">
            <v>647631</v>
          </cell>
          <cell r="B5537" t="str">
            <v>CAP AGREE WHITE COND</v>
          </cell>
          <cell r="C5537" t="str">
            <v>P9</v>
          </cell>
          <cell r="D5537">
            <v>12976</v>
          </cell>
        </row>
        <row r="5538">
          <cell r="A5538">
            <v>647632</v>
          </cell>
          <cell r="B5538" t="str">
            <v>CAP AGREE GREY CONDITIONER</v>
          </cell>
          <cell r="C5538" t="str">
            <v>P9</v>
          </cell>
          <cell r="D5538">
            <v>12976</v>
          </cell>
        </row>
        <row r="5539">
          <cell r="A5539">
            <v>647700</v>
          </cell>
          <cell r="B5539" t="str">
            <v>TAG PROMOTIONAL HAND TOWEL</v>
          </cell>
          <cell r="C5539" t="str">
            <v>P9</v>
          </cell>
          <cell r="D5539">
            <v>94579</v>
          </cell>
        </row>
        <row r="5540">
          <cell r="A5540">
            <v>647701</v>
          </cell>
          <cell r="B5540" t="str">
            <v>TAG PROMOTIONAL FOTTLE H/TOWEL</v>
          </cell>
          <cell r="C5540" t="str">
            <v>P9</v>
          </cell>
          <cell r="D5540">
            <v>94579</v>
          </cell>
        </row>
        <row r="5541">
          <cell r="A5541">
            <v>647702</v>
          </cell>
          <cell r="B5541" t="str">
            <v>RAID LEAFLETS HOME GUIDES</v>
          </cell>
          <cell r="C5541" t="str">
            <v>P9</v>
          </cell>
          <cell r="D5541">
            <v>0</v>
          </cell>
        </row>
        <row r="5542">
          <cell r="A5542">
            <v>647706</v>
          </cell>
          <cell r="B5542" t="str">
            <v>CAP EB SHAM LIGHT GREY   250ML</v>
          </cell>
          <cell r="C5542" t="str">
            <v>P9</v>
          </cell>
          <cell r="D5542">
            <v>12976</v>
          </cell>
        </row>
        <row r="5543">
          <cell r="A5543">
            <v>647710</v>
          </cell>
          <cell r="B5543" t="str">
            <v>BOT HALSA SHAM CHAMOMILE 375ML</v>
          </cell>
          <cell r="C5543" t="str">
            <v>P9</v>
          </cell>
          <cell r="D5543">
            <v>5667</v>
          </cell>
        </row>
        <row r="5544">
          <cell r="A5544">
            <v>647713</v>
          </cell>
          <cell r="B5544" t="str">
            <v>BOT HALSA SHAM MARIGOLD 375ML</v>
          </cell>
          <cell r="C5544" t="str">
            <v>P9</v>
          </cell>
          <cell r="D5544">
            <v>5667</v>
          </cell>
        </row>
        <row r="5545">
          <cell r="A5545">
            <v>647716</v>
          </cell>
          <cell r="B5545" t="str">
            <v>BOT HALSA SHAM GINGER RT 375ML</v>
          </cell>
          <cell r="C5545" t="str">
            <v>P9</v>
          </cell>
          <cell r="D5545">
            <v>5667</v>
          </cell>
        </row>
        <row r="5546">
          <cell r="A5546">
            <v>647719</v>
          </cell>
          <cell r="B5546" t="str">
            <v>BOT HALSA SHAM WALNUT LV 375ML</v>
          </cell>
          <cell r="C5546" t="str">
            <v>P9</v>
          </cell>
          <cell r="D5546">
            <v>5667</v>
          </cell>
        </row>
        <row r="5547">
          <cell r="A5547">
            <v>647720</v>
          </cell>
          <cell r="B5547" t="str">
            <v>CAP EB COND DARK GREY 250ML</v>
          </cell>
          <cell r="C5547" t="str">
            <v>P9</v>
          </cell>
          <cell r="D5547">
            <v>12976</v>
          </cell>
        </row>
        <row r="5548">
          <cell r="A5548">
            <v>647730</v>
          </cell>
          <cell r="B5548" t="str">
            <v>BOT HALSA COND CHAMOMILE 375ML</v>
          </cell>
          <cell r="C5548" t="str">
            <v>P9</v>
          </cell>
          <cell r="D5548">
            <v>5667</v>
          </cell>
        </row>
        <row r="5549">
          <cell r="A5549">
            <v>647733</v>
          </cell>
          <cell r="B5549" t="str">
            <v>BOT HALSA COND MARIGOLD 375ML</v>
          </cell>
          <cell r="C5549" t="str">
            <v>P9</v>
          </cell>
          <cell r="D5549">
            <v>5667</v>
          </cell>
        </row>
        <row r="5550">
          <cell r="A5550">
            <v>647736</v>
          </cell>
          <cell r="B5550" t="str">
            <v>BOT HALSA COND GINGER RT 375ML</v>
          </cell>
          <cell r="C5550" t="str">
            <v>P9</v>
          </cell>
          <cell r="D5550">
            <v>5667</v>
          </cell>
        </row>
        <row r="5551">
          <cell r="A5551">
            <v>647739</v>
          </cell>
          <cell r="B5551" t="str">
            <v>BOT HALSA COND WALNUT LV 375ML</v>
          </cell>
          <cell r="C5551" t="str">
            <v>P9</v>
          </cell>
          <cell r="D5551">
            <v>5667</v>
          </cell>
        </row>
        <row r="5552">
          <cell r="A5552">
            <v>647740</v>
          </cell>
          <cell r="B5552" t="str">
            <v>BOT EB SHAMP NORMAL 250ML</v>
          </cell>
          <cell r="C5552" t="str">
            <v>P9</v>
          </cell>
          <cell r="D5552">
            <v>5667</v>
          </cell>
        </row>
        <row r="5553">
          <cell r="A5553">
            <v>647743</v>
          </cell>
          <cell r="B5553" t="str">
            <v>BOT EB SHAMP DRY/PERMED 250ML</v>
          </cell>
          <cell r="C5553" t="str">
            <v>P9</v>
          </cell>
          <cell r="D5553">
            <v>5667</v>
          </cell>
        </row>
        <row r="5554">
          <cell r="A5554">
            <v>647746</v>
          </cell>
          <cell r="B5554" t="str">
            <v>BOT EB SHAMP EVERYDAY 250ML</v>
          </cell>
          <cell r="C5554" t="str">
            <v>P9</v>
          </cell>
          <cell r="D5554">
            <v>5667</v>
          </cell>
        </row>
        <row r="5555">
          <cell r="A5555">
            <v>647752</v>
          </cell>
          <cell r="B5555" t="str">
            <v>BOT EB COND NORMAL  250ML</v>
          </cell>
          <cell r="C5555" t="str">
            <v>P9</v>
          </cell>
          <cell r="D5555">
            <v>5667</v>
          </cell>
        </row>
        <row r="5556">
          <cell r="A5556">
            <v>647755</v>
          </cell>
          <cell r="B5556" t="str">
            <v>BOT EB COND DRY/PERMED 250ML</v>
          </cell>
          <cell r="C5556" t="str">
            <v>P9</v>
          </cell>
          <cell r="D5556">
            <v>5667</v>
          </cell>
        </row>
        <row r="5557">
          <cell r="A5557">
            <v>647758</v>
          </cell>
          <cell r="B5557" t="str">
            <v>BOT EB COND EVERYDAY 250ML</v>
          </cell>
          <cell r="C5557" t="str">
            <v>P9</v>
          </cell>
          <cell r="D5557">
            <v>5667</v>
          </cell>
        </row>
        <row r="5558">
          <cell r="A5558">
            <v>647780</v>
          </cell>
          <cell r="B5558" t="str">
            <v>CTN EB SHAMP NORMAL 250ML</v>
          </cell>
          <cell r="C5558" t="str">
            <v>P9</v>
          </cell>
          <cell r="D5558">
            <v>81900</v>
          </cell>
        </row>
        <row r="5559">
          <cell r="A5559">
            <v>647783</v>
          </cell>
          <cell r="B5559" t="str">
            <v>CTN EB SHAMP DRY/PERMED 250ML</v>
          </cell>
          <cell r="C5559" t="str">
            <v>P9</v>
          </cell>
          <cell r="D5559">
            <v>81900</v>
          </cell>
        </row>
        <row r="5560">
          <cell r="A5560">
            <v>647786</v>
          </cell>
          <cell r="B5560" t="str">
            <v>CTN EB SHAMP EVERYDAY 250ML</v>
          </cell>
          <cell r="C5560" t="str">
            <v>P9</v>
          </cell>
          <cell r="D5560">
            <v>81900</v>
          </cell>
        </row>
        <row r="5561">
          <cell r="A5561">
            <v>647792</v>
          </cell>
          <cell r="B5561" t="str">
            <v>CTN EB COND NORMAL 250ML</v>
          </cell>
          <cell r="C5561" t="str">
            <v>P9</v>
          </cell>
          <cell r="D5561">
            <v>81900</v>
          </cell>
        </row>
        <row r="5562">
          <cell r="A5562">
            <v>647794</v>
          </cell>
          <cell r="B5562" t="str">
            <v>CTN EB COND DRY/PERMED 250ML</v>
          </cell>
          <cell r="C5562" t="str">
            <v>P9</v>
          </cell>
          <cell r="D5562">
            <v>81900</v>
          </cell>
        </row>
        <row r="5563">
          <cell r="A5563">
            <v>647796</v>
          </cell>
          <cell r="B5563" t="str">
            <v>CTN EB COND EVERYDAY 250ML</v>
          </cell>
          <cell r="C5563" t="str">
            <v>P9</v>
          </cell>
          <cell r="D5563">
            <v>81900</v>
          </cell>
        </row>
        <row r="5564">
          <cell r="A5564">
            <v>647800</v>
          </cell>
          <cell r="B5564" t="str">
            <v>BOT HALSA SHAM CHAMOMILE 375ML</v>
          </cell>
          <cell r="C5564" t="str">
            <v>P9</v>
          </cell>
          <cell r="D5564">
            <v>21260</v>
          </cell>
        </row>
        <row r="5565">
          <cell r="A5565">
            <v>647801</v>
          </cell>
          <cell r="B5565" t="str">
            <v>BOT HALSA SHAM MARIGOLD 375ML</v>
          </cell>
          <cell r="C5565" t="str">
            <v>P9</v>
          </cell>
          <cell r="D5565">
            <v>21260</v>
          </cell>
        </row>
        <row r="5566">
          <cell r="A5566">
            <v>647802</v>
          </cell>
          <cell r="B5566" t="str">
            <v>BOT HALSA SHAM WALNUT LV 375ML</v>
          </cell>
          <cell r="C5566" t="str">
            <v>P9</v>
          </cell>
          <cell r="D5566">
            <v>21260</v>
          </cell>
        </row>
        <row r="5567">
          <cell r="A5567">
            <v>647803</v>
          </cell>
          <cell r="B5567" t="str">
            <v>BOT HALSA SHAM GINGER RT 375ML</v>
          </cell>
          <cell r="C5567" t="str">
            <v>P9</v>
          </cell>
          <cell r="D5567">
            <v>21260</v>
          </cell>
        </row>
        <row r="5568">
          <cell r="A5568">
            <v>647806</v>
          </cell>
          <cell r="B5568" t="str">
            <v>BOT HALSA COND CHAMOMILE 375ML</v>
          </cell>
          <cell r="C5568" t="str">
            <v>P9</v>
          </cell>
          <cell r="D5568">
            <v>21260</v>
          </cell>
        </row>
        <row r="5569">
          <cell r="A5569">
            <v>647807</v>
          </cell>
          <cell r="B5569" t="str">
            <v>BOT HALSA COND MARIGOLD 375ML</v>
          </cell>
          <cell r="C5569" t="str">
            <v>P9</v>
          </cell>
          <cell r="D5569">
            <v>21260</v>
          </cell>
        </row>
        <row r="5570">
          <cell r="A5570">
            <v>647808</v>
          </cell>
          <cell r="B5570" t="str">
            <v>BOT HALSA COND WALNUT LV 375ML</v>
          </cell>
          <cell r="C5570" t="str">
            <v>P9</v>
          </cell>
          <cell r="D5570">
            <v>21260</v>
          </cell>
        </row>
        <row r="5571">
          <cell r="A5571">
            <v>647809</v>
          </cell>
          <cell r="B5571" t="str">
            <v>BOT HALSA COND GINGER RT 375ML</v>
          </cell>
          <cell r="C5571" t="str">
            <v>P9</v>
          </cell>
          <cell r="D5571">
            <v>5666</v>
          </cell>
        </row>
        <row r="5572">
          <cell r="A5572">
            <v>647810</v>
          </cell>
          <cell r="B5572" t="str">
            <v>BOT HALSA 2/1 X/BODY     375ML</v>
          </cell>
          <cell r="C5572" t="str">
            <v>P9</v>
          </cell>
          <cell r="D5572">
            <v>21260</v>
          </cell>
        </row>
        <row r="5573">
          <cell r="A5573">
            <v>647811</v>
          </cell>
          <cell r="B5573" t="str">
            <v>BOT HALSA 2/1 DRY/PERM   375ML</v>
          </cell>
          <cell r="C5573" t="str">
            <v>P9</v>
          </cell>
          <cell r="D5573">
            <v>21260</v>
          </cell>
        </row>
        <row r="5574">
          <cell r="A5574">
            <v>647812</v>
          </cell>
          <cell r="B5574" t="str">
            <v>BOT HALSA 2/1 NORMAL     375ML</v>
          </cell>
          <cell r="C5574" t="str">
            <v>P9</v>
          </cell>
          <cell r="D5574">
            <v>21260</v>
          </cell>
        </row>
        <row r="5575">
          <cell r="A5575">
            <v>647813</v>
          </cell>
          <cell r="B5575" t="str">
            <v>BOT HALSA 2/1 OILY       375ML</v>
          </cell>
          <cell r="C5575" t="str">
            <v>P9</v>
          </cell>
          <cell r="D5575">
            <v>21260</v>
          </cell>
        </row>
        <row r="5576">
          <cell r="A5576">
            <v>647815</v>
          </cell>
          <cell r="B5576" t="str">
            <v>CAP HALSA TAN            375ML</v>
          </cell>
          <cell r="C5576" t="str">
            <v>P9</v>
          </cell>
          <cell r="D5576">
            <v>12976</v>
          </cell>
        </row>
        <row r="5577">
          <cell r="A5577">
            <v>647820</v>
          </cell>
          <cell r="B5577" t="str">
            <v>CAP HALSA GREEN          375ML</v>
          </cell>
          <cell r="C5577" t="str">
            <v>P9</v>
          </cell>
          <cell r="D5577">
            <v>12976</v>
          </cell>
        </row>
        <row r="5578">
          <cell r="A5578">
            <v>647821</v>
          </cell>
          <cell r="B5578" t="str">
            <v>BOT HALSA SHAM CHAMOMILE 375ML</v>
          </cell>
          <cell r="C5578" t="str">
            <v>P9</v>
          </cell>
          <cell r="D5578">
            <v>21260</v>
          </cell>
        </row>
        <row r="5579">
          <cell r="A5579">
            <v>647822</v>
          </cell>
          <cell r="B5579" t="str">
            <v>BOT HALSA SHAM MARIGOLD  375ML</v>
          </cell>
          <cell r="C5579" t="str">
            <v>P9</v>
          </cell>
          <cell r="D5579">
            <v>21260</v>
          </cell>
        </row>
        <row r="5580">
          <cell r="A5580">
            <v>647823</v>
          </cell>
          <cell r="B5580" t="str">
            <v>BOT HALSA SHAM WALNUT LV 375ML</v>
          </cell>
          <cell r="C5580" t="str">
            <v>P9</v>
          </cell>
          <cell r="D5580">
            <v>21260</v>
          </cell>
        </row>
        <row r="5581">
          <cell r="A5581">
            <v>647825</v>
          </cell>
          <cell r="B5581" t="str">
            <v>BOT HALSA COND CHAMOMILE 375ML</v>
          </cell>
          <cell r="C5581" t="str">
            <v>P9</v>
          </cell>
          <cell r="D5581">
            <v>21260</v>
          </cell>
        </row>
        <row r="5582">
          <cell r="A5582">
            <v>647826</v>
          </cell>
          <cell r="B5582" t="str">
            <v>BOT HALSA COND MARIGOLD  375ML</v>
          </cell>
          <cell r="C5582" t="str">
            <v>P9</v>
          </cell>
          <cell r="D5582">
            <v>21260</v>
          </cell>
        </row>
        <row r="5583">
          <cell r="A5583">
            <v>647827</v>
          </cell>
          <cell r="B5583" t="str">
            <v>BOT HALSA COND WALNUT LV 375ML</v>
          </cell>
          <cell r="C5583" t="str">
            <v>P9</v>
          </cell>
          <cell r="D5583">
            <v>21260</v>
          </cell>
        </row>
        <row r="5584">
          <cell r="A5584">
            <v>647900</v>
          </cell>
          <cell r="B5584" t="str">
            <v>BOT AGREE COND PERM/DAM 375 ML</v>
          </cell>
          <cell r="C5584" t="str">
            <v>P9</v>
          </cell>
          <cell r="D5584">
            <v>5666</v>
          </cell>
        </row>
        <row r="5585">
          <cell r="A5585">
            <v>647901</v>
          </cell>
          <cell r="B5585" t="str">
            <v>BOT AGREE COND E/DAY 375ML</v>
          </cell>
          <cell r="C5585" t="str">
            <v>P9</v>
          </cell>
          <cell r="D5585">
            <v>5666</v>
          </cell>
        </row>
        <row r="5586">
          <cell r="A5586">
            <v>647902</v>
          </cell>
          <cell r="B5586" t="str">
            <v>BOT AGREE COND NORMAL 375ML</v>
          </cell>
          <cell r="C5586" t="str">
            <v>P9</v>
          </cell>
          <cell r="D5586">
            <v>5666</v>
          </cell>
        </row>
        <row r="5587">
          <cell r="A5587">
            <v>647905</v>
          </cell>
          <cell r="B5587" t="str">
            <v>BOT AGREE SHAMP E/DAY 375ML</v>
          </cell>
          <cell r="C5587" t="str">
            <v>P9</v>
          </cell>
          <cell r="D5587">
            <v>5666</v>
          </cell>
        </row>
        <row r="5588">
          <cell r="A5588">
            <v>647906</v>
          </cell>
          <cell r="B5588" t="str">
            <v>BOT AGREE SHAMP NORMAL 375 ML</v>
          </cell>
          <cell r="C5588" t="str">
            <v>P9</v>
          </cell>
          <cell r="D5588">
            <v>5666</v>
          </cell>
        </row>
        <row r="5589">
          <cell r="A5589">
            <v>647907</v>
          </cell>
          <cell r="B5589" t="str">
            <v>BOT AGREE SHAMP PER/DAM 375 ML</v>
          </cell>
          <cell r="C5589" t="str">
            <v>P9</v>
          </cell>
          <cell r="D5589">
            <v>5666</v>
          </cell>
        </row>
        <row r="5590">
          <cell r="A5590">
            <v>647910</v>
          </cell>
          <cell r="B5590" t="str">
            <v>BOT AGREE COND E/DAY 375ML</v>
          </cell>
          <cell r="C5590" t="str">
            <v>P9</v>
          </cell>
          <cell r="D5590">
            <v>59680</v>
          </cell>
        </row>
        <row r="5591">
          <cell r="A5591">
            <v>647911</v>
          </cell>
          <cell r="B5591" t="str">
            <v>BOT AGREE COND NORMAL 375ML</v>
          </cell>
          <cell r="C5591" t="str">
            <v>P9</v>
          </cell>
          <cell r="D5591">
            <v>59680</v>
          </cell>
        </row>
        <row r="5592">
          <cell r="A5592">
            <v>647912</v>
          </cell>
          <cell r="B5592" t="str">
            <v>BOT AGREE COND PERM/DAM 375 ML</v>
          </cell>
          <cell r="C5592" t="str">
            <v>P9</v>
          </cell>
          <cell r="D5592">
            <v>59680</v>
          </cell>
        </row>
        <row r="5593">
          <cell r="A5593">
            <v>647915</v>
          </cell>
          <cell r="B5593" t="str">
            <v>BOT AGREE SHAMP E/DAY 375ML</v>
          </cell>
          <cell r="C5593" t="str">
            <v>P9</v>
          </cell>
          <cell r="D5593">
            <v>59680</v>
          </cell>
        </row>
        <row r="5594">
          <cell r="A5594">
            <v>647916</v>
          </cell>
          <cell r="B5594" t="str">
            <v>BOT AGREE SHAMP NORMAL 375 ML</v>
          </cell>
          <cell r="C5594" t="str">
            <v>P9</v>
          </cell>
          <cell r="D5594">
            <v>59680</v>
          </cell>
        </row>
        <row r="5595">
          <cell r="A5595">
            <v>647917</v>
          </cell>
          <cell r="B5595" t="str">
            <v>BOT AGREE SHAMP PER/DAM 375 ML</v>
          </cell>
          <cell r="C5595" t="str">
            <v>P9</v>
          </cell>
          <cell r="D5595">
            <v>59680</v>
          </cell>
        </row>
        <row r="5596">
          <cell r="A5596">
            <v>647950</v>
          </cell>
          <cell r="B5596" t="str">
            <v>CAP AGREE GREEN EVERDAY</v>
          </cell>
          <cell r="C5596" t="str">
            <v>P9</v>
          </cell>
          <cell r="D5596">
            <v>12976</v>
          </cell>
        </row>
        <row r="5597">
          <cell r="A5597">
            <v>647952</v>
          </cell>
          <cell r="B5597" t="str">
            <v>CAP AGREE PINK NORMAL</v>
          </cell>
          <cell r="C5597" t="str">
            <v>P9</v>
          </cell>
          <cell r="D5597">
            <v>12976</v>
          </cell>
        </row>
        <row r="5598">
          <cell r="A5598">
            <v>647954</v>
          </cell>
          <cell r="B5598" t="str">
            <v>CAP AGREE BLUE PERM/DAMAGE</v>
          </cell>
          <cell r="C5598" t="str">
            <v>P9</v>
          </cell>
          <cell r="D5598">
            <v>12976</v>
          </cell>
        </row>
        <row r="5599">
          <cell r="A5599">
            <v>647960</v>
          </cell>
          <cell r="B5599" t="str">
            <v>CAP AGREE SHAMPOO</v>
          </cell>
          <cell r="C5599" t="str">
            <v>P9</v>
          </cell>
          <cell r="D5599">
            <v>7074</v>
          </cell>
        </row>
        <row r="5600">
          <cell r="A5600">
            <v>647961</v>
          </cell>
          <cell r="B5600" t="str">
            <v>CAP AGREE CONDITIONER</v>
          </cell>
          <cell r="C5600" t="str">
            <v>P9</v>
          </cell>
          <cell r="D5600">
            <v>7074</v>
          </cell>
        </row>
        <row r="5601">
          <cell r="A5601">
            <v>647962</v>
          </cell>
          <cell r="B5601" t="str">
            <v>CAP AGREE PINK NORMAL</v>
          </cell>
          <cell r="C5601" t="str">
            <v>P1</v>
          </cell>
          <cell r="D5601">
            <v>81703</v>
          </cell>
        </row>
        <row r="5602">
          <cell r="A5602">
            <v>648000</v>
          </cell>
          <cell r="B5602" t="str">
            <v>BOT 2.5LT</v>
          </cell>
          <cell r="C5602" t="str">
            <v>P9</v>
          </cell>
          <cell r="D5602">
            <v>67380</v>
          </cell>
        </row>
        <row r="5603">
          <cell r="A5603">
            <v>648001</v>
          </cell>
          <cell r="B5603" t="str">
            <v>BOT PET TRIGGER WHITE 500</v>
          </cell>
          <cell r="C5603" t="str">
            <v>P5</v>
          </cell>
          <cell r="D5603">
            <v>1404</v>
          </cell>
        </row>
        <row r="5604">
          <cell r="A5604">
            <v>648001</v>
          </cell>
          <cell r="B5604" t="str">
            <v>BOT PET TRIGGER WHITE 500</v>
          </cell>
          <cell r="C5604" t="str">
            <v>P5</v>
          </cell>
        </row>
        <row r="5605">
          <cell r="A5605">
            <v>648002</v>
          </cell>
          <cell r="B5605" t="str">
            <v>BOT PET TRIGGER WHITE 750</v>
          </cell>
          <cell r="C5605" t="str">
            <v>P5</v>
          </cell>
          <cell r="D5605">
            <v>1404</v>
          </cell>
        </row>
        <row r="5606">
          <cell r="A5606">
            <v>648003</v>
          </cell>
          <cell r="B5606" t="str">
            <v>BOT MR MUSCLE APC 750ML</v>
          </cell>
          <cell r="C5606" t="str">
            <v>P9</v>
          </cell>
          <cell r="D5606">
            <v>2860</v>
          </cell>
        </row>
        <row r="5607">
          <cell r="A5607">
            <v>648004</v>
          </cell>
          <cell r="B5607" t="str">
            <v>BOT 750ML WINDEX</v>
          </cell>
          <cell r="C5607" t="str">
            <v>P9</v>
          </cell>
          <cell r="D5607">
            <v>1404</v>
          </cell>
        </row>
        <row r="5608">
          <cell r="A5608">
            <v>648005</v>
          </cell>
          <cell r="B5608" t="str">
            <v>BOTTLE WINDEX 500ML</v>
          </cell>
          <cell r="C5608" t="str">
            <v>P9</v>
          </cell>
          <cell r="D5608">
            <v>1404</v>
          </cell>
        </row>
        <row r="5609">
          <cell r="A5609">
            <v>648006</v>
          </cell>
          <cell r="B5609" t="str">
            <v>BOT HDPE TRIGGER WHITE 500 mL</v>
          </cell>
          <cell r="C5609" t="str">
            <v>P5</v>
          </cell>
          <cell r="D5609">
            <v>1404</v>
          </cell>
        </row>
        <row r="5610">
          <cell r="A5610">
            <v>648006</v>
          </cell>
          <cell r="B5610" t="str">
            <v>BOT HDPE TRIGGER WHITE 500 mL</v>
          </cell>
          <cell r="C5610" t="str">
            <v>P5</v>
          </cell>
        </row>
        <row r="5611">
          <cell r="A5611">
            <v>648006</v>
          </cell>
          <cell r="B5611" t="str">
            <v>BOT HDPE TRIGGER WHITE 500 mL</v>
          </cell>
          <cell r="C5611" t="str">
            <v>P5</v>
          </cell>
        </row>
        <row r="5612">
          <cell r="A5612">
            <v>648007</v>
          </cell>
          <cell r="B5612" t="str">
            <v>BOT  ERGO WHITE HDPE 750ML</v>
          </cell>
          <cell r="C5612" t="str">
            <v>P5</v>
          </cell>
          <cell r="D5612">
            <v>1404</v>
          </cell>
        </row>
        <row r="5613">
          <cell r="A5613">
            <v>648008</v>
          </cell>
          <cell r="B5613" t="str">
            <v>BOT DRANO                750ML</v>
          </cell>
          <cell r="C5613" t="str">
            <v>P5</v>
          </cell>
          <cell r="D5613">
            <v>0</v>
          </cell>
        </row>
        <row r="5614">
          <cell r="A5614">
            <v>648009</v>
          </cell>
          <cell r="B5614" t="str">
            <v>BOT HDPE HANDLE RED 750</v>
          </cell>
          <cell r="C5614" t="str">
            <v>P5</v>
          </cell>
          <cell r="D5614">
            <v>1404</v>
          </cell>
        </row>
        <row r="5615">
          <cell r="A5615">
            <v>648010</v>
          </cell>
          <cell r="B5615" t="str">
            <v>BOT ERGONOMIC PET 500ML</v>
          </cell>
          <cell r="C5615" t="str">
            <v>P6</v>
          </cell>
          <cell r="D5615">
            <v>575</v>
          </cell>
        </row>
        <row r="5616">
          <cell r="A5616">
            <v>648011</v>
          </cell>
          <cell r="B5616" t="str">
            <v>BOT PET TRIGGER 500</v>
          </cell>
          <cell r="C5616" t="str">
            <v>P6</v>
          </cell>
          <cell r="D5616">
            <v>1404</v>
          </cell>
        </row>
        <row r="5617">
          <cell r="A5617">
            <v>648011</v>
          </cell>
          <cell r="B5617" t="str">
            <v>BOT PET TRIGGER 500</v>
          </cell>
          <cell r="C5617" t="str">
            <v>P6</v>
          </cell>
        </row>
        <row r="5618">
          <cell r="A5618">
            <v>648011</v>
          </cell>
          <cell r="B5618" t="str">
            <v>BOT PET TRIGGER 500</v>
          </cell>
          <cell r="C5618" t="str">
            <v>P6</v>
          </cell>
        </row>
        <row r="5619">
          <cell r="A5619">
            <v>648012</v>
          </cell>
          <cell r="B5619" t="str">
            <v>BOT ERGONOMIC PET 750ML</v>
          </cell>
          <cell r="C5619" t="str">
            <v>P6</v>
          </cell>
          <cell r="D5619">
            <v>575</v>
          </cell>
        </row>
        <row r="5620">
          <cell r="A5620">
            <v>648012</v>
          </cell>
          <cell r="B5620" t="str">
            <v>BOT ERGONOMIC PET 750ML</v>
          </cell>
          <cell r="C5620" t="str">
            <v>P9</v>
          </cell>
        </row>
        <row r="5621">
          <cell r="A5621">
            <v>648013</v>
          </cell>
          <cell r="B5621" t="str">
            <v>BOT PET TRIGGER 750 mL</v>
          </cell>
          <cell r="C5621" t="str">
            <v>P6</v>
          </cell>
          <cell r="D5621">
            <v>1404</v>
          </cell>
        </row>
        <row r="5622">
          <cell r="A5622">
            <v>648013</v>
          </cell>
          <cell r="B5622" t="str">
            <v>BOT PET TRIGGER 750 mL</v>
          </cell>
          <cell r="C5622" t="str">
            <v>P6</v>
          </cell>
        </row>
        <row r="5623">
          <cell r="A5623">
            <v>648014</v>
          </cell>
          <cell r="B5623" t="str">
            <v>BOT  ERGO  HDPE 750ML</v>
          </cell>
          <cell r="C5623" t="str">
            <v>P9</v>
          </cell>
          <cell r="D5623">
            <v>1404</v>
          </cell>
        </row>
        <row r="5624">
          <cell r="A5624">
            <v>648015</v>
          </cell>
          <cell r="B5624" t="str">
            <v>BOT HDPE TRIGGER WHITE 750</v>
          </cell>
          <cell r="C5624" t="str">
            <v>P5</v>
          </cell>
          <cell r="D5624">
            <v>1404</v>
          </cell>
        </row>
        <row r="5625">
          <cell r="A5625">
            <v>648015</v>
          </cell>
          <cell r="B5625" t="str">
            <v>BOT HDPE TRIGGER WHITE 750</v>
          </cell>
          <cell r="C5625" t="str">
            <v>P5</v>
          </cell>
        </row>
        <row r="5626">
          <cell r="A5626">
            <v>648016</v>
          </cell>
          <cell r="B5626" t="str">
            <v>BOT HDPE TRIGGER YELLOW 500 ML</v>
          </cell>
          <cell r="C5626" t="str">
            <v>P5</v>
          </cell>
          <cell r="D5626">
            <v>1404</v>
          </cell>
        </row>
        <row r="5627">
          <cell r="A5627">
            <v>648016</v>
          </cell>
          <cell r="B5627" t="str">
            <v>BOT HDPE TRIGGER YELLOW 500 ML</v>
          </cell>
          <cell r="C5627" t="str">
            <v>P5</v>
          </cell>
        </row>
        <row r="5628">
          <cell r="A5628">
            <v>648017</v>
          </cell>
          <cell r="B5628" t="str">
            <v>BOT HDPE HANDLE WHITE 750</v>
          </cell>
          <cell r="C5628" t="str">
            <v>P5</v>
          </cell>
          <cell r="D5628">
            <v>1404</v>
          </cell>
        </row>
        <row r="5629">
          <cell r="A5629">
            <v>648017</v>
          </cell>
          <cell r="B5629" t="str">
            <v>BOT HDPE HANDLE WHITE 750</v>
          </cell>
          <cell r="C5629" t="str">
            <v>P5</v>
          </cell>
        </row>
        <row r="5630">
          <cell r="A5630">
            <v>648018</v>
          </cell>
          <cell r="B5630" t="str">
            <v>BOT HDPE HANDLE GREEN 750</v>
          </cell>
          <cell r="C5630" t="str">
            <v>P5</v>
          </cell>
          <cell r="D5630">
            <v>1404</v>
          </cell>
        </row>
        <row r="5631">
          <cell r="A5631">
            <v>648018</v>
          </cell>
          <cell r="B5631" t="str">
            <v>BOT HDPE HANDLE GREEN 750</v>
          </cell>
          <cell r="C5631" t="str">
            <v>P5</v>
          </cell>
        </row>
        <row r="5632">
          <cell r="A5632">
            <v>648019</v>
          </cell>
          <cell r="B5632" t="str">
            <v>BOT HDPE TRIGGER YELLOW 750</v>
          </cell>
          <cell r="C5632" t="str">
            <v>P5</v>
          </cell>
          <cell r="D5632">
            <v>1404</v>
          </cell>
        </row>
        <row r="5633">
          <cell r="A5633">
            <v>648019</v>
          </cell>
          <cell r="B5633" t="str">
            <v>BOT HDPE TRIGGER YELLOW 750</v>
          </cell>
          <cell r="C5633" t="str">
            <v>P5</v>
          </cell>
        </row>
        <row r="5634">
          <cell r="A5634">
            <v>648020</v>
          </cell>
          <cell r="B5634" t="str">
            <v>CTN WINDEX 2.5LT</v>
          </cell>
          <cell r="C5634" t="str">
            <v>P9</v>
          </cell>
          <cell r="D5634">
            <v>81900</v>
          </cell>
        </row>
        <row r="5635">
          <cell r="A5635">
            <v>648021</v>
          </cell>
          <cell r="B5635" t="str">
            <v>CTN MR MUSCLE APC 2.5LT</v>
          </cell>
          <cell r="C5635" t="str">
            <v>P9</v>
          </cell>
          <cell r="D5635">
            <v>81900</v>
          </cell>
        </row>
        <row r="5636">
          <cell r="A5636">
            <v>648022</v>
          </cell>
          <cell r="B5636" t="str">
            <v>CTN MR MUSCLE APC TRIG</v>
          </cell>
          <cell r="C5636" t="str">
            <v>P9</v>
          </cell>
          <cell r="D5636">
            <v>81900</v>
          </cell>
        </row>
        <row r="5637">
          <cell r="A5637">
            <v>648023</v>
          </cell>
          <cell r="B5637" t="str">
            <v>CTN MR MUSCLE APC REFILL 750ML</v>
          </cell>
          <cell r="C5637" t="str">
            <v>P9</v>
          </cell>
          <cell r="D5637">
            <v>81900</v>
          </cell>
        </row>
        <row r="5638">
          <cell r="A5638">
            <v>648024</v>
          </cell>
          <cell r="B5638" t="str">
            <v>CTN WINDEX 750ML TRIG</v>
          </cell>
          <cell r="C5638" t="str">
            <v>P9</v>
          </cell>
          <cell r="D5638">
            <v>81900</v>
          </cell>
        </row>
        <row r="5639">
          <cell r="A5639">
            <v>648025</v>
          </cell>
          <cell r="B5639" t="str">
            <v>CTN WINDEX 750ML REFILL</v>
          </cell>
          <cell r="C5639" t="str">
            <v>P9</v>
          </cell>
          <cell r="D5639">
            <v>81900</v>
          </cell>
        </row>
        <row r="5640">
          <cell r="A5640">
            <v>648026</v>
          </cell>
          <cell r="B5640" t="str">
            <v>CTN WINDEX 500ML PUMP</v>
          </cell>
          <cell r="C5640" t="str">
            <v>P9</v>
          </cell>
          <cell r="D5640">
            <v>81900</v>
          </cell>
        </row>
        <row r="5641">
          <cell r="A5641">
            <v>648027</v>
          </cell>
          <cell r="B5641" t="str">
            <v>CTN WINDEX 500ML REFILL</v>
          </cell>
          <cell r="C5641" t="str">
            <v>P9</v>
          </cell>
          <cell r="D5641">
            <v>81900</v>
          </cell>
        </row>
        <row r="5642">
          <cell r="A5642">
            <v>648028</v>
          </cell>
          <cell r="B5642" t="str">
            <v>CTN WINDEX POTP0URRI PROM 500M</v>
          </cell>
          <cell r="C5642" t="str">
            <v>P9</v>
          </cell>
          <cell r="D5642">
            <v>81900</v>
          </cell>
        </row>
        <row r="5643">
          <cell r="A5643">
            <v>648030</v>
          </cell>
          <cell r="B5643" t="str">
            <v>CTN MR MUSCLE FLOOR CLR 750ML</v>
          </cell>
          <cell r="C5643" t="str">
            <v>P9</v>
          </cell>
          <cell r="D5643">
            <v>81900</v>
          </cell>
        </row>
        <row r="5644">
          <cell r="A5644">
            <v>648031</v>
          </cell>
          <cell r="B5644" t="str">
            <v>CAP 38MM WHITE</v>
          </cell>
          <cell r="C5644" t="str">
            <v>P9</v>
          </cell>
          <cell r="D5644">
            <v>67380</v>
          </cell>
        </row>
        <row r="5645">
          <cell r="A5645">
            <v>648032</v>
          </cell>
          <cell r="B5645" t="str">
            <v>CAP 28MM/410 RING-SEAL WHITE</v>
          </cell>
          <cell r="C5645" t="str">
            <v>P1</v>
          </cell>
          <cell r="D5645">
            <v>7074</v>
          </cell>
        </row>
        <row r="5646">
          <cell r="A5646">
            <v>648032</v>
          </cell>
          <cell r="B5646" t="str">
            <v>CAP 28MM/410 RING-SEAL WHITE</v>
          </cell>
          <cell r="C5646" t="str">
            <v>P1</v>
          </cell>
        </row>
        <row r="5647">
          <cell r="A5647">
            <v>648033</v>
          </cell>
          <cell r="B5647" t="str">
            <v>CAP 24MM WHITE WINDEX 500ML</v>
          </cell>
          <cell r="C5647" t="str">
            <v>P9</v>
          </cell>
          <cell r="D5647">
            <v>10226</v>
          </cell>
        </row>
        <row r="5648">
          <cell r="A5648">
            <v>648034</v>
          </cell>
          <cell r="B5648" t="str">
            <v>PUMP WINDEX BLUE OVERCAP</v>
          </cell>
          <cell r="C5648" t="str">
            <v>P9</v>
          </cell>
          <cell r="D5648">
            <v>10226</v>
          </cell>
        </row>
        <row r="5649">
          <cell r="A5649">
            <v>648035</v>
          </cell>
          <cell r="B5649" t="str">
            <v>TRIGGER CANYON T 7500</v>
          </cell>
          <cell r="C5649" t="str">
            <v>P9</v>
          </cell>
          <cell r="D5649">
            <v>59680</v>
          </cell>
        </row>
        <row r="5650">
          <cell r="A5650">
            <v>648036</v>
          </cell>
          <cell r="B5650" t="str">
            <v>CAP 28/410 WEDGESEAL GREEN</v>
          </cell>
          <cell r="C5650" t="str">
            <v>P1</v>
          </cell>
          <cell r="D5650">
            <v>7074</v>
          </cell>
        </row>
        <row r="5651">
          <cell r="A5651">
            <v>648037</v>
          </cell>
          <cell r="B5651" t="str">
            <v>TRIGGER WINDEX WHITE</v>
          </cell>
          <cell r="C5651" t="str">
            <v>P9</v>
          </cell>
          <cell r="D5651">
            <v>59680</v>
          </cell>
        </row>
        <row r="5652">
          <cell r="A5652">
            <v>648038</v>
          </cell>
          <cell r="B5652" t="str">
            <v>trigger at85</v>
          </cell>
          <cell r="C5652" t="str">
            <v>P9</v>
          </cell>
          <cell r="D5652">
            <v>7074</v>
          </cell>
        </row>
        <row r="5653">
          <cell r="A5653">
            <v>648039</v>
          </cell>
          <cell r="B5653" t="str">
            <v>CTN MR MUSCLE FLOOR CLR 750ML</v>
          </cell>
          <cell r="C5653" t="str">
            <v>P2</v>
          </cell>
          <cell r="D5653">
            <v>81900</v>
          </cell>
        </row>
        <row r="5654">
          <cell r="A5654">
            <v>648040</v>
          </cell>
          <cell r="B5654" t="str">
            <v>LABEL WINDEX 2.5LT</v>
          </cell>
          <cell r="C5654" t="str">
            <v>P9</v>
          </cell>
          <cell r="D5654">
            <v>0</v>
          </cell>
        </row>
        <row r="5655">
          <cell r="A5655">
            <v>648041</v>
          </cell>
          <cell r="B5655" t="str">
            <v>LABEL MR MUSCLE APC 2.5LT</v>
          </cell>
          <cell r="C5655" t="str">
            <v>P9</v>
          </cell>
          <cell r="D5655">
            <v>0</v>
          </cell>
        </row>
        <row r="5656">
          <cell r="A5656">
            <v>648042</v>
          </cell>
          <cell r="B5656" t="str">
            <v>PUMP WINDEX CLEAR OVERCAP</v>
          </cell>
          <cell r="C5656" t="str">
            <v>P9</v>
          </cell>
          <cell r="D5656">
            <v>10226</v>
          </cell>
        </row>
        <row r="5657">
          <cell r="A5657">
            <v>648043</v>
          </cell>
          <cell r="B5657" t="str">
            <v>LABEL MR MUSCLE TRIG BACK 750M</v>
          </cell>
          <cell r="C5657" t="str">
            <v>P9</v>
          </cell>
          <cell r="D5657">
            <v>9207</v>
          </cell>
        </row>
        <row r="5658">
          <cell r="A5658">
            <v>648044</v>
          </cell>
          <cell r="B5658" t="str">
            <v>LABEL MR MUSCLE APC FRONT 750M</v>
          </cell>
          <cell r="C5658" t="str">
            <v>P9</v>
          </cell>
          <cell r="D5658">
            <v>9207</v>
          </cell>
        </row>
        <row r="5659">
          <cell r="A5659">
            <v>648045</v>
          </cell>
          <cell r="B5659" t="str">
            <v>LABEL MR MUSCLE REF BACK 750ML</v>
          </cell>
          <cell r="C5659" t="str">
            <v>P9</v>
          </cell>
          <cell r="D5659">
            <v>9207</v>
          </cell>
        </row>
        <row r="5660">
          <cell r="A5660">
            <v>648046</v>
          </cell>
          <cell r="B5660" t="str">
            <v>TRIGGER CANYON T-7500 WHITE</v>
          </cell>
          <cell r="C5660" t="str">
            <v>P9</v>
          </cell>
          <cell r="D5660">
            <v>59680</v>
          </cell>
        </row>
        <row r="5661">
          <cell r="A5661">
            <v>648047</v>
          </cell>
          <cell r="B5661" t="str">
            <v>LABEL WINDEX 750ML TRIG B/CODE</v>
          </cell>
          <cell r="C5661" t="str">
            <v>PC</v>
          </cell>
          <cell r="D5661">
            <v>9207</v>
          </cell>
        </row>
        <row r="5662">
          <cell r="A5662">
            <v>648048</v>
          </cell>
          <cell r="B5662" t="str">
            <v>LABEL WINDEX 750ML FRONT</v>
          </cell>
          <cell r="C5662" t="str">
            <v>P9</v>
          </cell>
          <cell r="D5662">
            <v>9207</v>
          </cell>
        </row>
        <row r="5663">
          <cell r="A5663">
            <v>648049</v>
          </cell>
          <cell r="B5663" t="str">
            <v>LABEL WINDEX 750ML REFILL B/CD</v>
          </cell>
          <cell r="C5663" t="str">
            <v>PC</v>
          </cell>
          <cell r="D5663">
            <v>9207</v>
          </cell>
        </row>
        <row r="5664">
          <cell r="A5664">
            <v>648050</v>
          </cell>
          <cell r="B5664" t="str">
            <v>LABEL DOVE SIDE BARCODE  60 GM</v>
          </cell>
          <cell r="C5664" t="str">
            <v>P9</v>
          </cell>
          <cell r="D5664">
            <v>0</v>
          </cell>
        </row>
        <row r="5665">
          <cell r="A5665">
            <v>648051</v>
          </cell>
          <cell r="B5665" t="str">
            <v>LABEL WINDEX 500ML B/CODE SPRY</v>
          </cell>
          <cell r="C5665" t="str">
            <v>PC</v>
          </cell>
          <cell r="D5665">
            <v>9207</v>
          </cell>
        </row>
        <row r="5666">
          <cell r="A5666">
            <v>648052</v>
          </cell>
          <cell r="B5666" t="str">
            <v>LABEL WINDEX 500ML FRONT</v>
          </cell>
          <cell r="C5666" t="str">
            <v>P9</v>
          </cell>
          <cell r="D5666">
            <v>9207</v>
          </cell>
        </row>
        <row r="5667">
          <cell r="A5667">
            <v>648053</v>
          </cell>
          <cell r="B5667" t="str">
            <v>LABEL WINDEX 500ML REFILL B/CD</v>
          </cell>
          <cell r="C5667" t="str">
            <v>PC</v>
          </cell>
          <cell r="D5667">
            <v>9207</v>
          </cell>
        </row>
        <row r="5668">
          <cell r="A5668">
            <v>648054</v>
          </cell>
          <cell r="B5668" t="str">
            <v>LABEL WINDEX POT P FRONT 500mL</v>
          </cell>
          <cell r="C5668" t="str">
            <v>P9</v>
          </cell>
          <cell r="D5668">
            <v>9207</v>
          </cell>
        </row>
        <row r="5669">
          <cell r="A5669">
            <v>648055</v>
          </cell>
          <cell r="B5669" t="str">
            <v>LABEL WINDEX 500ML REF PP B/CD</v>
          </cell>
          <cell r="C5669" t="str">
            <v>PC</v>
          </cell>
          <cell r="D5669">
            <v>9207</v>
          </cell>
        </row>
        <row r="5670">
          <cell r="A5670">
            <v>648056</v>
          </cell>
          <cell r="B5670" t="str">
            <v>LABEL TULIP SIDE BARCODE 60 GM</v>
          </cell>
          <cell r="C5670" t="str">
            <v>P9</v>
          </cell>
          <cell r="D5670">
            <v>0</v>
          </cell>
        </row>
        <row r="5671">
          <cell r="A5671">
            <v>648057</v>
          </cell>
          <cell r="B5671" t="str">
            <v>LABEL GLADE A-FRAME ODOUR NEUT</v>
          </cell>
          <cell r="C5671" t="str">
            <v>PC</v>
          </cell>
          <cell r="D5671">
            <v>861</v>
          </cell>
        </row>
        <row r="5672">
          <cell r="A5672">
            <v>648058</v>
          </cell>
          <cell r="B5672" t="str">
            <v>CTN WINDEX POTP0URRI PROM 500M</v>
          </cell>
          <cell r="C5672" t="str">
            <v>P9</v>
          </cell>
          <cell r="D5672">
            <v>81900</v>
          </cell>
        </row>
        <row r="5673">
          <cell r="A5673">
            <v>648059</v>
          </cell>
          <cell r="B5673" t="str">
            <v>CTN WINDEX 500ML ERGO REFILL</v>
          </cell>
          <cell r="C5673" t="str">
            <v>P2</v>
          </cell>
          <cell r="D5673">
            <v>81900</v>
          </cell>
        </row>
        <row r="5674">
          <cell r="A5674">
            <v>648060</v>
          </cell>
          <cell r="B5674" t="str">
            <v>LABEL MR MUSCLE APC FRONT 750M</v>
          </cell>
          <cell r="C5674" t="str">
            <v>P9</v>
          </cell>
          <cell r="D5674">
            <v>9207</v>
          </cell>
        </row>
        <row r="5675">
          <cell r="A5675">
            <v>648061</v>
          </cell>
          <cell r="B5675" t="str">
            <v>LABEL MR MUSCLE REF BACK 750ML</v>
          </cell>
          <cell r="C5675" t="str">
            <v>P9</v>
          </cell>
          <cell r="D5675">
            <v>9207</v>
          </cell>
        </row>
        <row r="5676">
          <cell r="A5676">
            <v>648062</v>
          </cell>
          <cell r="B5676" t="str">
            <v>LABEL MR MUSCLE TRIG BACK 750M</v>
          </cell>
          <cell r="C5676" t="str">
            <v>P9</v>
          </cell>
          <cell r="D5676">
            <v>9207</v>
          </cell>
        </row>
        <row r="5677">
          <cell r="A5677">
            <v>648063</v>
          </cell>
          <cell r="B5677" t="str">
            <v>LABEL FR MR MUSCLE FL CLR</v>
          </cell>
          <cell r="C5677" t="str">
            <v>P9</v>
          </cell>
          <cell r="D5677">
            <v>9207</v>
          </cell>
        </row>
        <row r="5678">
          <cell r="A5678">
            <v>648064</v>
          </cell>
          <cell r="B5678" t="str">
            <v>LABEL BK MR MUSCLE FL CLR</v>
          </cell>
          <cell r="C5678" t="str">
            <v>P9</v>
          </cell>
          <cell r="D5678">
            <v>9207</v>
          </cell>
        </row>
        <row r="5679">
          <cell r="A5679">
            <v>648065</v>
          </cell>
          <cell r="B5679" t="str">
            <v>CAP MR MUSCLE FL CLR 750ML</v>
          </cell>
          <cell r="C5679" t="str">
            <v>P9</v>
          </cell>
          <cell r="D5679">
            <v>7074</v>
          </cell>
        </row>
        <row r="5680">
          <cell r="A5680">
            <v>648066</v>
          </cell>
          <cell r="B5680" t="str">
            <v>BOT MR MUSCLE FL CLR 750ML</v>
          </cell>
          <cell r="C5680" t="str">
            <v>P9</v>
          </cell>
          <cell r="D5680">
            <v>59680</v>
          </cell>
        </row>
        <row r="5681">
          <cell r="A5681">
            <v>648067</v>
          </cell>
          <cell r="B5681" t="str">
            <v>CTN WINDEX 500ML TRIGGER</v>
          </cell>
          <cell r="C5681" t="str">
            <v>P2</v>
          </cell>
          <cell r="D5681">
            <v>81900</v>
          </cell>
        </row>
        <row r="5682">
          <cell r="A5682">
            <v>648068</v>
          </cell>
          <cell r="B5682" t="str">
            <v>CTN WINDEX ERGO 750ML REFILL</v>
          </cell>
          <cell r="C5682" t="str">
            <v>P2</v>
          </cell>
          <cell r="D5682">
            <v>81900</v>
          </cell>
        </row>
        <row r="5683">
          <cell r="A5683">
            <v>648069</v>
          </cell>
          <cell r="B5683" t="str">
            <v>CTN WINDEX ERGO 750ML TRIG</v>
          </cell>
          <cell r="C5683" t="str">
            <v>P2</v>
          </cell>
          <cell r="D5683">
            <v>81900</v>
          </cell>
        </row>
        <row r="5684">
          <cell r="A5684">
            <v>648069</v>
          </cell>
          <cell r="B5684" t="str">
            <v>CTN WINDEX ERGO 750ML TRIG</v>
          </cell>
          <cell r="C5684" t="str">
            <v>P9</v>
          </cell>
        </row>
        <row r="5685">
          <cell r="A5685">
            <v>648070</v>
          </cell>
          <cell r="B5685" t="str">
            <v>CTN MR MUSCLE APC REFILL 750ML</v>
          </cell>
          <cell r="C5685" t="str">
            <v>P2</v>
          </cell>
          <cell r="D5685">
            <v>81900</v>
          </cell>
        </row>
        <row r="5686">
          <cell r="A5686">
            <v>648071</v>
          </cell>
          <cell r="B5686" t="str">
            <v>LABEL GLADE A-FRAME PEACH BLSM</v>
          </cell>
          <cell r="C5686" t="str">
            <v>PC</v>
          </cell>
          <cell r="D5686">
            <v>861</v>
          </cell>
        </row>
        <row r="5687">
          <cell r="A5687">
            <v>648072</v>
          </cell>
          <cell r="B5687" t="str">
            <v>CTN MR MUSCLE APC TRIG</v>
          </cell>
          <cell r="C5687" t="str">
            <v>P2</v>
          </cell>
          <cell r="D5687">
            <v>81900</v>
          </cell>
        </row>
        <row r="5688">
          <cell r="A5688">
            <v>648073</v>
          </cell>
          <cell r="B5688" t="str">
            <v>CTN DRANO LIQUID         750ML</v>
          </cell>
          <cell r="C5688" t="str">
            <v>P2</v>
          </cell>
          <cell r="D5688">
            <v>0</v>
          </cell>
        </row>
        <row r="5689">
          <cell r="A5689">
            <v>648074</v>
          </cell>
          <cell r="B5689" t="str">
            <v>LABEL GLADE A-FRAME CNTRY GRDN</v>
          </cell>
          <cell r="C5689" t="str">
            <v>PC</v>
          </cell>
          <cell r="D5689">
            <v>861</v>
          </cell>
        </row>
        <row r="5690">
          <cell r="A5690">
            <v>648075</v>
          </cell>
          <cell r="B5690" t="str">
            <v>CTN WINDEX PP  500 ML REFILL</v>
          </cell>
          <cell r="C5690" t="str">
            <v>P2</v>
          </cell>
          <cell r="D5690">
            <v>81900</v>
          </cell>
        </row>
        <row r="5691">
          <cell r="A5691">
            <v>648076</v>
          </cell>
          <cell r="B5691" t="str">
            <v>LABEL GLADE A-FRAME FLD/FLOWER</v>
          </cell>
          <cell r="C5691" t="str">
            <v>PC</v>
          </cell>
          <cell r="D5691">
            <v>861</v>
          </cell>
        </row>
        <row r="5692">
          <cell r="A5692">
            <v>648077</v>
          </cell>
          <cell r="B5692" t="str">
            <v>LABEL GLADE A-FRAME ROSE GARDN</v>
          </cell>
          <cell r="C5692" t="str">
            <v>PC</v>
          </cell>
          <cell r="D5692">
            <v>861</v>
          </cell>
        </row>
        <row r="5693">
          <cell r="A5693">
            <v>648078</v>
          </cell>
          <cell r="B5693" t="str">
            <v>BOT MR MUSCLE FL CLR 750ML</v>
          </cell>
          <cell r="C5693" t="str">
            <v>P5</v>
          </cell>
          <cell r="D5693">
            <v>9216</v>
          </cell>
        </row>
        <row r="5694">
          <cell r="A5694">
            <v>648079</v>
          </cell>
          <cell r="B5694" t="str">
            <v>CTN MR M GLASS CLNR TRIG 500mL</v>
          </cell>
          <cell r="C5694" t="str">
            <v>P2</v>
          </cell>
          <cell r="D5694">
            <v>81900</v>
          </cell>
        </row>
        <row r="5695">
          <cell r="A5695">
            <v>648080</v>
          </cell>
          <cell r="B5695" t="str">
            <v>CTN MR M GLASS CLNR REFL 500mL</v>
          </cell>
          <cell r="C5695" t="str">
            <v>P2</v>
          </cell>
          <cell r="D5695">
            <v>81900</v>
          </cell>
        </row>
        <row r="5696">
          <cell r="A5696">
            <v>648081</v>
          </cell>
          <cell r="B5696" t="str">
            <v>CTN MR M GLAS CLNR P/P RE500mL</v>
          </cell>
          <cell r="C5696" t="str">
            <v>P9</v>
          </cell>
          <cell r="D5696">
            <v>81900</v>
          </cell>
        </row>
        <row r="5697">
          <cell r="A5697">
            <v>648082</v>
          </cell>
          <cell r="B5697" t="str">
            <v>CTN MR M GLAS CLNR CLR TR500mL</v>
          </cell>
          <cell r="C5697" t="str">
            <v>P2</v>
          </cell>
          <cell r="D5697">
            <v>81900</v>
          </cell>
        </row>
        <row r="5698">
          <cell r="A5698">
            <v>648083</v>
          </cell>
          <cell r="B5698" t="str">
            <v>CTN MR M GLAS CLNR CLR RE500mL</v>
          </cell>
          <cell r="C5698" t="str">
            <v>P2</v>
          </cell>
          <cell r="D5698">
            <v>81900</v>
          </cell>
        </row>
        <row r="5699">
          <cell r="A5699">
            <v>648084</v>
          </cell>
          <cell r="B5699" t="str">
            <v>CTN MR M GLASS CLNR BULK RE1LT</v>
          </cell>
          <cell r="C5699" t="str">
            <v>P2</v>
          </cell>
          <cell r="D5699">
            <v>81900</v>
          </cell>
        </row>
        <row r="5700">
          <cell r="A5700">
            <v>648085</v>
          </cell>
          <cell r="B5700" t="str">
            <v>LABEL CAR FRSH SIDE B/CODE60GM</v>
          </cell>
          <cell r="C5700" t="str">
            <v>PC</v>
          </cell>
          <cell r="D5700">
            <v>861</v>
          </cell>
        </row>
        <row r="5701">
          <cell r="A5701">
            <v>648085</v>
          </cell>
          <cell r="B5701" t="str">
            <v>LABEL CAR FRSH SIDE B/CODE60GM</v>
          </cell>
          <cell r="C5701" t="str">
            <v>PC</v>
          </cell>
        </row>
        <row r="5702">
          <cell r="A5702">
            <v>648086</v>
          </cell>
          <cell r="B5702" t="str">
            <v>LABEL TAIWAN SECR SIDE B/C60GM</v>
          </cell>
          <cell r="C5702" t="str">
            <v>P9</v>
          </cell>
          <cell r="D5702">
            <v>861</v>
          </cell>
        </row>
        <row r="5703">
          <cell r="A5703">
            <v>648087</v>
          </cell>
          <cell r="B5703" t="str">
            <v>LABEL TAIWAN DOVE SIDE B/C60GM</v>
          </cell>
          <cell r="C5703" t="str">
            <v>P9</v>
          </cell>
          <cell r="D5703">
            <v>861</v>
          </cell>
        </row>
        <row r="5704">
          <cell r="A5704">
            <v>648088</v>
          </cell>
          <cell r="B5704" t="str">
            <v>LABEL TAIWAN TULI SIDE B/C60GM</v>
          </cell>
          <cell r="C5704" t="str">
            <v>P9</v>
          </cell>
          <cell r="D5704">
            <v>861</v>
          </cell>
        </row>
        <row r="5705">
          <cell r="A5705">
            <v>648089</v>
          </cell>
          <cell r="B5705" t="str">
            <v>LABEL DOVE TOP            60GM</v>
          </cell>
          <cell r="C5705" t="str">
            <v>P9</v>
          </cell>
          <cell r="D5705">
            <v>0</v>
          </cell>
        </row>
        <row r="5706">
          <cell r="A5706">
            <v>648090</v>
          </cell>
          <cell r="B5706" t="str">
            <v>LABEL MR MUSCLE APC FRONT 750M</v>
          </cell>
          <cell r="C5706" t="str">
            <v>P9</v>
          </cell>
          <cell r="D5706">
            <v>9207</v>
          </cell>
        </row>
        <row r="5707">
          <cell r="A5707">
            <v>648091</v>
          </cell>
          <cell r="B5707" t="str">
            <v>LABEL MR MUSCLE TRIG BACK 750M</v>
          </cell>
          <cell r="C5707" t="str">
            <v>P9</v>
          </cell>
          <cell r="D5707">
            <v>9207</v>
          </cell>
        </row>
        <row r="5708">
          <cell r="A5708">
            <v>648092</v>
          </cell>
          <cell r="B5708" t="str">
            <v>LABEL MR MUSCLE REF BACK 750ML</v>
          </cell>
          <cell r="C5708" t="str">
            <v>P9</v>
          </cell>
          <cell r="D5708">
            <v>9207</v>
          </cell>
        </row>
        <row r="5709">
          <cell r="A5709">
            <v>648093</v>
          </cell>
          <cell r="B5709" t="str">
            <v>LABEL TULIP TOP           60GM</v>
          </cell>
          <cell r="C5709" t="str">
            <v>P9</v>
          </cell>
          <cell r="D5709">
            <v>0</v>
          </cell>
        </row>
        <row r="5710">
          <cell r="A5710">
            <v>648094</v>
          </cell>
          <cell r="B5710" t="str">
            <v>LABEL TOP CAR FRESH       60GM</v>
          </cell>
          <cell r="C5710" t="str">
            <v>PC</v>
          </cell>
          <cell r="D5710">
            <v>861</v>
          </cell>
        </row>
        <row r="5711">
          <cell r="A5711">
            <v>648094</v>
          </cell>
          <cell r="B5711" t="str">
            <v>LABEL TOP CAR FRESH       60GM</v>
          </cell>
          <cell r="C5711" t="str">
            <v>PC</v>
          </cell>
        </row>
        <row r="5712">
          <cell r="A5712">
            <v>648095</v>
          </cell>
          <cell r="B5712" t="str">
            <v>LABEL WINDEX 500ML FRONT</v>
          </cell>
          <cell r="C5712" t="str">
            <v>PC</v>
          </cell>
          <cell r="D5712">
            <v>9207</v>
          </cell>
        </row>
        <row r="5713">
          <cell r="A5713">
            <v>648096</v>
          </cell>
          <cell r="B5713" t="str">
            <v>LABEL WINDEX POT P FRONT 500mL</v>
          </cell>
          <cell r="C5713" t="str">
            <v>P9</v>
          </cell>
          <cell r="D5713">
            <v>9207</v>
          </cell>
        </row>
        <row r="5714">
          <cell r="A5714">
            <v>648097</v>
          </cell>
          <cell r="B5714" t="str">
            <v>LABEL WINDEX 750ML FRONT</v>
          </cell>
          <cell r="C5714" t="str">
            <v>PC</v>
          </cell>
          <cell r="D5714">
            <v>9207</v>
          </cell>
        </row>
        <row r="5715">
          <cell r="A5715">
            <v>648098</v>
          </cell>
          <cell r="B5715" t="str">
            <v>LABEL TOP TAIWAN SECRETS  60GM</v>
          </cell>
          <cell r="C5715" t="str">
            <v>P9</v>
          </cell>
          <cell r="D5715">
            <v>0</v>
          </cell>
        </row>
        <row r="5716">
          <cell r="A5716">
            <v>648099</v>
          </cell>
          <cell r="B5716" t="str">
            <v>LABEL TOP TAIWAN DOVE     60GM</v>
          </cell>
          <cell r="C5716" t="str">
            <v>P9</v>
          </cell>
          <cell r="D5716">
            <v>861</v>
          </cell>
        </row>
        <row r="5717">
          <cell r="A5717">
            <v>648100</v>
          </cell>
          <cell r="B5717" t="str">
            <v>LABEL MR M GLASS CLEAR FR500ML</v>
          </cell>
          <cell r="C5717" t="str">
            <v>PC</v>
          </cell>
          <cell r="D5717">
            <v>9207</v>
          </cell>
        </row>
        <row r="5718">
          <cell r="A5718">
            <v>648101</v>
          </cell>
          <cell r="B5718" t="str">
            <v>LABEL MR M GLASS CLR T BK500ML</v>
          </cell>
          <cell r="C5718" t="str">
            <v>PC</v>
          </cell>
          <cell r="D5718">
            <v>9207</v>
          </cell>
        </row>
        <row r="5719">
          <cell r="A5719">
            <v>648102</v>
          </cell>
          <cell r="B5719" t="str">
            <v>LABEL MR M GLASS CLR R BK500ML</v>
          </cell>
          <cell r="C5719" t="str">
            <v>PC</v>
          </cell>
          <cell r="D5719">
            <v>9207</v>
          </cell>
        </row>
        <row r="5720">
          <cell r="A5720">
            <v>648103</v>
          </cell>
          <cell r="B5720" t="str">
            <v>LABEL MR M GLASS BLU TRG 500ML</v>
          </cell>
          <cell r="C5720" t="str">
            <v>PC</v>
          </cell>
          <cell r="D5720">
            <v>9207</v>
          </cell>
        </row>
        <row r="5721">
          <cell r="A5721">
            <v>648104</v>
          </cell>
          <cell r="B5721" t="str">
            <v>LABEL MR M GLASS BLU REF 500ML</v>
          </cell>
          <cell r="C5721" t="str">
            <v>PC</v>
          </cell>
          <cell r="D5721">
            <v>9207</v>
          </cell>
        </row>
        <row r="5722">
          <cell r="A5722">
            <v>648105</v>
          </cell>
          <cell r="B5722" t="str">
            <v>LABEL MR M GLASS BLUE FR  1LTR</v>
          </cell>
          <cell r="C5722" t="str">
            <v>PC</v>
          </cell>
          <cell r="D5722">
            <v>9207</v>
          </cell>
        </row>
        <row r="5723">
          <cell r="A5723">
            <v>648106</v>
          </cell>
          <cell r="B5723" t="str">
            <v>LABEL MR M GLASS P/P REF 500ML</v>
          </cell>
          <cell r="C5723" t="str">
            <v>P9</v>
          </cell>
          <cell r="D5723">
            <v>0</v>
          </cell>
        </row>
        <row r="5724">
          <cell r="A5724">
            <v>648107</v>
          </cell>
          <cell r="B5724" t="str">
            <v>LABEL TOP TAIWAN TULIP    60GM</v>
          </cell>
          <cell r="C5724" t="str">
            <v>P9</v>
          </cell>
          <cell r="D5724">
            <v>861</v>
          </cell>
        </row>
        <row r="5725">
          <cell r="A5725">
            <v>648108</v>
          </cell>
          <cell r="B5725" t="str">
            <v>LABEL FR WINDX SURF &amp; GLS500ML</v>
          </cell>
          <cell r="C5725" t="str">
            <v>PC</v>
          </cell>
          <cell r="D5725">
            <v>9207</v>
          </cell>
        </row>
        <row r="5726">
          <cell r="A5726">
            <v>648109</v>
          </cell>
          <cell r="B5726" t="str">
            <v>LABEL BK WINDX SURF &amp; GLS500ML</v>
          </cell>
          <cell r="C5726" t="str">
            <v>PC</v>
          </cell>
          <cell r="D5726">
            <v>9207</v>
          </cell>
        </row>
        <row r="5727">
          <cell r="A5727">
            <v>648110</v>
          </cell>
          <cell r="B5727" t="str">
            <v>CTN WINDEX SURFACE &amp; GLAS500mL</v>
          </cell>
          <cell r="C5727" t="str">
            <v>P2</v>
          </cell>
          <cell r="D5727">
            <v>81900</v>
          </cell>
        </row>
        <row r="5728">
          <cell r="A5728">
            <v>648111</v>
          </cell>
          <cell r="B5728" t="str">
            <v>LABEL TOP SEC COTTAGE GDN 60GM</v>
          </cell>
          <cell r="C5728" t="str">
            <v>P9</v>
          </cell>
          <cell r="D5728">
            <v>0</v>
          </cell>
        </row>
        <row r="5729">
          <cell r="A5729">
            <v>648112</v>
          </cell>
          <cell r="B5729" t="str">
            <v>LABEL C/GRDN SIDE B/CODE  60GM</v>
          </cell>
          <cell r="C5729" t="str">
            <v>P9</v>
          </cell>
          <cell r="D5729">
            <v>0</v>
          </cell>
        </row>
        <row r="5730">
          <cell r="A5730">
            <v>648113</v>
          </cell>
          <cell r="B5730" t="str">
            <v>LABEL MR M GLASS BLUE BK  1LTR</v>
          </cell>
          <cell r="C5730" t="str">
            <v>PC</v>
          </cell>
          <cell r="D5730">
            <v>9207</v>
          </cell>
        </row>
        <row r="5731">
          <cell r="A5731">
            <v>648114</v>
          </cell>
          <cell r="B5731" t="str">
            <v>CTN WINDEX SURF&amp; GLAS RE 500mL</v>
          </cell>
          <cell r="C5731" t="str">
            <v>P2</v>
          </cell>
          <cell r="D5731">
            <v>81900</v>
          </cell>
        </row>
        <row r="5732">
          <cell r="A5732">
            <v>648115</v>
          </cell>
          <cell r="B5732" t="str">
            <v>LABL FR WINDX SURF&amp;GLS RE500ML</v>
          </cell>
          <cell r="C5732" t="str">
            <v>PC</v>
          </cell>
          <cell r="D5732">
            <v>9207</v>
          </cell>
        </row>
        <row r="5733">
          <cell r="A5733">
            <v>648116</v>
          </cell>
          <cell r="B5733" t="str">
            <v>LABL BK WINDX SURF&amp;GLS RE500ML</v>
          </cell>
          <cell r="C5733" t="str">
            <v>PC</v>
          </cell>
          <cell r="D5733">
            <v>9207</v>
          </cell>
        </row>
        <row r="5734">
          <cell r="A5734">
            <v>648117</v>
          </cell>
          <cell r="B5734" t="str">
            <v>CTN DRANO BLEACH         750ML</v>
          </cell>
          <cell r="C5734" t="str">
            <v>P2</v>
          </cell>
          <cell r="D5734">
            <v>0</v>
          </cell>
        </row>
        <row r="5735">
          <cell r="A5735">
            <v>648118</v>
          </cell>
          <cell r="B5735" t="str">
            <v>LABEL FRONT DRANO LIQUID 750mL</v>
          </cell>
          <cell r="C5735" t="str">
            <v>P9</v>
          </cell>
          <cell r="D5735">
            <v>9207</v>
          </cell>
        </row>
        <row r="5736">
          <cell r="A5736">
            <v>648119</v>
          </cell>
          <cell r="B5736" t="str">
            <v>LABEL BACK DRANO LIQUID  750mL</v>
          </cell>
          <cell r="C5736" t="str">
            <v>PC</v>
          </cell>
          <cell r="D5736">
            <v>0</v>
          </cell>
        </row>
        <row r="5737">
          <cell r="A5737">
            <v>648120</v>
          </cell>
          <cell r="B5737" t="str">
            <v>CTN DRANO LIQUID         750ML</v>
          </cell>
          <cell r="C5737" t="str">
            <v>P2</v>
          </cell>
          <cell r="D5737">
            <v>81900</v>
          </cell>
        </row>
        <row r="5738">
          <cell r="A5738">
            <v>648121</v>
          </cell>
          <cell r="B5738" t="str">
            <v>LABEL FR APC MR MUSCLE   750mL</v>
          </cell>
          <cell r="C5738" t="str">
            <v>PC</v>
          </cell>
          <cell r="D5738">
            <v>9207</v>
          </cell>
        </row>
        <row r="5739">
          <cell r="A5739">
            <v>648122</v>
          </cell>
          <cell r="B5739" t="str">
            <v>LABEL BK TR MR MUSCL APC 750mL</v>
          </cell>
          <cell r="C5739" t="str">
            <v>PC</v>
          </cell>
          <cell r="D5739">
            <v>9207</v>
          </cell>
        </row>
        <row r="5740">
          <cell r="A5740">
            <v>648123</v>
          </cell>
          <cell r="B5740" t="str">
            <v>LABEL BK RF MR MUSCL APC 750mL</v>
          </cell>
          <cell r="C5740" t="str">
            <v>PC</v>
          </cell>
          <cell r="D5740">
            <v>9207</v>
          </cell>
        </row>
        <row r="5741">
          <cell r="A5741">
            <v>648124</v>
          </cell>
          <cell r="B5741" t="str">
            <v>CTN MR MUSCLE/GEL PROMO PK</v>
          </cell>
          <cell r="C5741" t="str">
            <v>P9</v>
          </cell>
          <cell r="D5741">
            <v>0</v>
          </cell>
        </row>
        <row r="5742">
          <cell r="A5742">
            <v>648125</v>
          </cell>
          <cell r="B5742" t="str">
            <v>JPN SEC LAB TOP LIME      60GM</v>
          </cell>
          <cell r="C5742" t="str">
            <v>P9</v>
          </cell>
          <cell r="D5742">
            <v>861</v>
          </cell>
        </row>
        <row r="5743">
          <cell r="A5743">
            <v>648126</v>
          </cell>
          <cell r="B5743" t="str">
            <v>JPN SEC LAB TOP LAVENDER  60GM</v>
          </cell>
          <cell r="C5743" t="str">
            <v>P9</v>
          </cell>
          <cell r="D5743">
            <v>861</v>
          </cell>
        </row>
        <row r="5744">
          <cell r="A5744">
            <v>648127</v>
          </cell>
          <cell r="B5744" t="str">
            <v>JPN SEC LAB SIDE LIME     60GM</v>
          </cell>
          <cell r="C5744" t="str">
            <v>P9</v>
          </cell>
          <cell r="D5744">
            <v>861</v>
          </cell>
        </row>
        <row r="5745">
          <cell r="A5745">
            <v>648128</v>
          </cell>
          <cell r="B5745" t="str">
            <v>JPN SEC LAB SIDE LAVENDER 60GM</v>
          </cell>
          <cell r="C5745" t="str">
            <v>P9</v>
          </cell>
          <cell r="D5745">
            <v>861</v>
          </cell>
        </row>
        <row r="5746">
          <cell r="A5746">
            <v>648129</v>
          </cell>
          <cell r="B5746" t="str">
            <v>CTN MM BLUE/GEL PROM0 PK</v>
          </cell>
          <cell r="C5746" t="str">
            <v>P2</v>
          </cell>
          <cell r="D5746">
            <v>0</v>
          </cell>
        </row>
        <row r="5747">
          <cell r="A5747">
            <v>648130</v>
          </cell>
          <cell r="B5747" t="str">
            <v>CTN WINDEX FREE TRIGGER</v>
          </cell>
          <cell r="C5747" t="str">
            <v>P9</v>
          </cell>
          <cell r="D5747">
            <v>81900</v>
          </cell>
        </row>
        <row r="5748">
          <cell r="A5748">
            <v>648131</v>
          </cell>
          <cell r="B5748" t="str">
            <v>LABEL WINDEX 500ML REFILL B/CD</v>
          </cell>
          <cell r="C5748" t="str">
            <v>P9</v>
          </cell>
          <cell r="D5748">
            <v>9207</v>
          </cell>
        </row>
        <row r="5749">
          <cell r="A5749">
            <v>648132</v>
          </cell>
          <cell r="B5749" t="str">
            <v>LABEL FR APC MR MUSCLE   750mL</v>
          </cell>
          <cell r="C5749" t="str">
            <v>PC</v>
          </cell>
          <cell r="D5749">
            <v>9207</v>
          </cell>
        </row>
        <row r="5750">
          <cell r="A5750">
            <v>648133</v>
          </cell>
          <cell r="B5750" t="str">
            <v>LABEL BK TR MR MUSCL APC 750mL</v>
          </cell>
          <cell r="C5750" t="str">
            <v>PC</v>
          </cell>
          <cell r="D5750">
            <v>9207</v>
          </cell>
        </row>
        <row r="5751">
          <cell r="A5751">
            <v>648134</v>
          </cell>
          <cell r="B5751" t="str">
            <v>LABEL BK RF MR MUSCL APC 750mL</v>
          </cell>
          <cell r="C5751" t="str">
            <v>PC</v>
          </cell>
          <cell r="D5751">
            <v>9207</v>
          </cell>
        </row>
        <row r="5752">
          <cell r="A5752">
            <v>648135</v>
          </cell>
          <cell r="B5752" t="str">
            <v>LABEL FR MR MUSCLE FL CLR</v>
          </cell>
          <cell r="C5752" t="str">
            <v>PC</v>
          </cell>
          <cell r="D5752">
            <v>9207</v>
          </cell>
        </row>
        <row r="5753">
          <cell r="A5753">
            <v>648136</v>
          </cell>
          <cell r="B5753" t="str">
            <v>LABEL BK MR MUSCLE FL CLR</v>
          </cell>
          <cell r="C5753" t="str">
            <v>P9</v>
          </cell>
          <cell r="D5753">
            <v>9207</v>
          </cell>
        </row>
        <row r="5754">
          <cell r="A5754">
            <v>648137</v>
          </cell>
          <cell r="B5754" t="str">
            <v>LBL GLADE A-FRAME CITRUS</v>
          </cell>
          <cell r="C5754" t="str">
            <v>PC</v>
          </cell>
          <cell r="D5754">
            <v>1965</v>
          </cell>
        </row>
        <row r="5755">
          <cell r="A5755">
            <v>648137</v>
          </cell>
          <cell r="B5755" t="str">
            <v>LBL GLADE A-FRAME CITRUS</v>
          </cell>
          <cell r="C5755" t="str">
            <v>PC</v>
          </cell>
        </row>
        <row r="5756">
          <cell r="A5756">
            <v>648138</v>
          </cell>
          <cell r="B5756" t="str">
            <v>CTN GLADE A-FRAME CITRUS</v>
          </cell>
          <cell r="C5756" t="str">
            <v>P2</v>
          </cell>
          <cell r="D5756">
            <v>81900</v>
          </cell>
        </row>
        <row r="5757">
          <cell r="A5757">
            <v>648138</v>
          </cell>
          <cell r="B5757" t="str">
            <v>CTN GLADE A-FRAME CITRUS</v>
          </cell>
          <cell r="C5757" t="str">
            <v>P2</v>
          </cell>
        </row>
        <row r="5758">
          <cell r="A5758">
            <v>648140</v>
          </cell>
          <cell r="B5758" t="str">
            <v>LABEL WINDEX POT P FRONT 500mL</v>
          </cell>
          <cell r="C5758" t="str">
            <v>PC</v>
          </cell>
          <cell r="D5758">
            <v>9207</v>
          </cell>
        </row>
        <row r="5759">
          <cell r="A5759">
            <v>648141</v>
          </cell>
          <cell r="B5759" t="str">
            <v>LABEL DRANO LIQUID      1LITRE</v>
          </cell>
          <cell r="C5759" t="str">
            <v>PC</v>
          </cell>
          <cell r="D5759">
            <v>0</v>
          </cell>
        </row>
        <row r="5760">
          <cell r="A5760">
            <v>648142</v>
          </cell>
          <cell r="B5760" t="str">
            <v>LABEL DRANO CRYSTALS    500 GM</v>
          </cell>
          <cell r="C5760" t="str">
            <v>PC</v>
          </cell>
          <cell r="D5760">
            <v>0</v>
          </cell>
        </row>
        <row r="5761">
          <cell r="A5761">
            <v>648143</v>
          </cell>
          <cell r="B5761" t="str">
            <v>LABEL DRANO CRYSTALS    500 GM</v>
          </cell>
          <cell r="C5761" t="str">
            <v>PC</v>
          </cell>
          <cell r="D5761">
            <v>9207</v>
          </cell>
        </row>
        <row r="5762">
          <cell r="A5762">
            <v>648144</v>
          </cell>
          <cell r="B5762" t="str">
            <v>CTN WINDEX S&amp;G Pri Chux BONUS</v>
          </cell>
          <cell r="C5762" t="str">
            <v>P2</v>
          </cell>
          <cell r="D5762">
            <v>81900</v>
          </cell>
        </row>
        <row r="5763">
          <cell r="A5763">
            <v>648145</v>
          </cell>
          <cell r="B5763" t="str">
            <v>CTN WINDEX S&amp;G Ref Chux BONUS</v>
          </cell>
          <cell r="C5763" t="str">
            <v>P2</v>
          </cell>
          <cell r="D5763">
            <v>81900</v>
          </cell>
        </row>
        <row r="5764">
          <cell r="A5764">
            <v>648146</v>
          </cell>
          <cell r="B5764" t="str">
            <v>CTN MMUSCLE S&amp;G Pri Chux BONUS</v>
          </cell>
          <cell r="C5764" t="str">
            <v>P2</v>
          </cell>
          <cell r="D5764">
            <v>81900</v>
          </cell>
        </row>
        <row r="5765">
          <cell r="A5765">
            <v>648147</v>
          </cell>
          <cell r="B5765" t="str">
            <v>CTN MMUSCLE S&amp;G Ref Chux BONUS</v>
          </cell>
          <cell r="C5765" t="str">
            <v>P9</v>
          </cell>
          <cell r="D5765">
            <v>81900</v>
          </cell>
        </row>
        <row r="5766">
          <cell r="A5766">
            <v>648148</v>
          </cell>
          <cell r="B5766" t="str">
            <v>CTN Mr MUSCLE APC ANTI BAC PRI</v>
          </cell>
          <cell r="C5766" t="str">
            <v>P9</v>
          </cell>
          <cell r="D5766">
            <v>81900</v>
          </cell>
        </row>
        <row r="5767">
          <cell r="A5767">
            <v>648149</v>
          </cell>
          <cell r="B5767" t="str">
            <v>CTN Mr MUSCLE APC ANTI BAC REF</v>
          </cell>
          <cell r="C5767" t="str">
            <v>P9</v>
          </cell>
          <cell r="D5767">
            <v>81900</v>
          </cell>
        </row>
        <row r="5768">
          <cell r="A5768">
            <v>648150</v>
          </cell>
          <cell r="B5768" t="str">
            <v>LABEL Windex No Drip Pri 500mL</v>
          </cell>
          <cell r="C5768" t="str">
            <v>PC</v>
          </cell>
          <cell r="D5768">
            <v>9207</v>
          </cell>
        </row>
        <row r="5769">
          <cell r="A5769">
            <v>648151</v>
          </cell>
          <cell r="B5769" t="str">
            <v>LABEL Windex No Drip Ref 500mL</v>
          </cell>
          <cell r="C5769" t="str">
            <v>PC</v>
          </cell>
          <cell r="D5769">
            <v>9207</v>
          </cell>
        </row>
        <row r="5770">
          <cell r="A5770">
            <v>648152</v>
          </cell>
          <cell r="B5770" t="str">
            <v>LABEL MMuscle No Drip Pri500mL</v>
          </cell>
          <cell r="C5770" t="str">
            <v>PC</v>
          </cell>
          <cell r="D5770">
            <v>9207</v>
          </cell>
        </row>
        <row r="5771">
          <cell r="A5771">
            <v>648153</v>
          </cell>
          <cell r="B5771" t="str">
            <v>LABEL MMuscle No Drip Ref500mL</v>
          </cell>
          <cell r="C5771" t="str">
            <v>PC</v>
          </cell>
          <cell r="D5771">
            <v>9207</v>
          </cell>
        </row>
        <row r="5772">
          <cell r="A5772">
            <v>648154</v>
          </cell>
          <cell r="B5772" t="str">
            <v>CTN WINDEX No Drip Pri   500mL</v>
          </cell>
          <cell r="C5772" t="str">
            <v>P9</v>
          </cell>
          <cell r="D5772">
            <v>81900</v>
          </cell>
        </row>
        <row r="5773">
          <cell r="A5773">
            <v>648155</v>
          </cell>
          <cell r="B5773" t="str">
            <v>CTN WINDEX No Drip Ref   500mL</v>
          </cell>
          <cell r="C5773" t="str">
            <v>P9</v>
          </cell>
          <cell r="D5773">
            <v>81900</v>
          </cell>
        </row>
        <row r="5774">
          <cell r="A5774">
            <v>648156</v>
          </cell>
          <cell r="B5774" t="str">
            <v>CTN MMuscle No Drip Pri  500mL</v>
          </cell>
          <cell r="C5774" t="str">
            <v>P9</v>
          </cell>
          <cell r="D5774">
            <v>81900</v>
          </cell>
        </row>
        <row r="5775">
          <cell r="A5775">
            <v>648157</v>
          </cell>
          <cell r="B5775" t="str">
            <v>CTN MMuscle No Drip Ref  500mL</v>
          </cell>
          <cell r="C5775" t="str">
            <v>P9</v>
          </cell>
          <cell r="D5775">
            <v>81900</v>
          </cell>
        </row>
        <row r="5776">
          <cell r="A5776">
            <v>648158</v>
          </cell>
          <cell r="B5776" t="str">
            <v>LABEL GLADE A-FRAME CNTRY GRDN</v>
          </cell>
          <cell r="C5776" t="str">
            <v>PC</v>
          </cell>
          <cell r="D5776">
            <v>1965</v>
          </cell>
        </row>
        <row r="5777">
          <cell r="A5777">
            <v>648158</v>
          </cell>
          <cell r="B5777" t="str">
            <v>LABEL GLADE A-FRAME CNTRY GRDN</v>
          </cell>
          <cell r="C5777" t="str">
            <v>PC</v>
          </cell>
        </row>
        <row r="5778">
          <cell r="A5778">
            <v>648159</v>
          </cell>
          <cell r="B5778" t="str">
            <v>LABEL GLADE A-FRAME PEACH BLSM</v>
          </cell>
          <cell r="C5778" t="str">
            <v>PC</v>
          </cell>
          <cell r="D5778">
            <v>1965</v>
          </cell>
        </row>
        <row r="5779">
          <cell r="A5779">
            <v>648160</v>
          </cell>
          <cell r="B5779" t="str">
            <v>LABEL GLADE A-FRAME ROSE GARDN</v>
          </cell>
          <cell r="C5779" t="str">
            <v>PC</v>
          </cell>
          <cell r="D5779">
            <v>1965</v>
          </cell>
        </row>
        <row r="5780">
          <cell r="A5780">
            <v>648161</v>
          </cell>
          <cell r="B5780" t="str">
            <v>LABEL GLADE A-FRAME ODOUR NEUT</v>
          </cell>
          <cell r="C5780" t="str">
            <v>PC</v>
          </cell>
          <cell r="D5780">
            <v>1965</v>
          </cell>
        </row>
        <row r="5781">
          <cell r="A5781">
            <v>648162</v>
          </cell>
          <cell r="B5781" t="str">
            <v>LABEL GLADE A-FRAME FLD/FLOWER</v>
          </cell>
          <cell r="C5781" t="str">
            <v>PC</v>
          </cell>
          <cell r="D5781">
            <v>1965</v>
          </cell>
        </row>
        <row r="5782">
          <cell r="A5782">
            <v>648162</v>
          </cell>
          <cell r="B5782" t="str">
            <v>LABEL GLADE A-FRAME FLD/FLOWER</v>
          </cell>
          <cell r="C5782" t="str">
            <v>PC</v>
          </cell>
        </row>
        <row r="5783">
          <cell r="A5783">
            <v>648163</v>
          </cell>
          <cell r="B5783" t="str">
            <v>LABEL GLADE A-FRAME Lavender98</v>
          </cell>
          <cell r="C5783" t="str">
            <v>PC</v>
          </cell>
          <cell r="D5783">
            <v>1965</v>
          </cell>
        </row>
        <row r="5784">
          <cell r="A5784">
            <v>648164</v>
          </cell>
          <cell r="B5784" t="str">
            <v>LABEL Secrets top Lavender 98</v>
          </cell>
          <cell r="C5784" t="str">
            <v>PC</v>
          </cell>
          <cell r="D5784">
            <v>1965</v>
          </cell>
        </row>
        <row r="5785">
          <cell r="A5785">
            <v>648164</v>
          </cell>
          <cell r="B5785" t="str">
            <v>LABEL Secrets top Lavender 98</v>
          </cell>
          <cell r="C5785" t="str">
            <v>PC</v>
          </cell>
        </row>
        <row r="5786">
          <cell r="A5786">
            <v>648165</v>
          </cell>
          <cell r="B5786" t="str">
            <v>LABEL Secrets side Lavender 98</v>
          </cell>
          <cell r="C5786" t="str">
            <v>PC</v>
          </cell>
          <cell r="D5786">
            <v>1965</v>
          </cell>
        </row>
        <row r="5787">
          <cell r="A5787">
            <v>648165</v>
          </cell>
          <cell r="B5787" t="str">
            <v>LABEL Secrets side Lavender 98</v>
          </cell>
          <cell r="C5787" t="str">
            <v>PC</v>
          </cell>
        </row>
        <row r="5788">
          <cell r="A5788">
            <v>648166</v>
          </cell>
          <cell r="B5788" t="str">
            <v>LAB SEC TOP COUNTRY GARDEN 98</v>
          </cell>
          <cell r="C5788" t="str">
            <v>PC</v>
          </cell>
          <cell r="D5788">
            <v>1965</v>
          </cell>
        </row>
        <row r="5789">
          <cell r="A5789">
            <v>648166</v>
          </cell>
          <cell r="B5789" t="str">
            <v>LAB SEC TOP COUNTRY GARDEN 98</v>
          </cell>
          <cell r="C5789" t="str">
            <v>PC</v>
          </cell>
        </row>
        <row r="5790">
          <cell r="A5790">
            <v>648167</v>
          </cell>
          <cell r="B5790" t="str">
            <v>LAB SIDE SEC COUNTRY GARDEN 98</v>
          </cell>
          <cell r="C5790" t="str">
            <v>PC</v>
          </cell>
          <cell r="D5790">
            <v>861</v>
          </cell>
        </row>
        <row r="5791">
          <cell r="A5791">
            <v>648168</v>
          </cell>
          <cell r="B5791" t="str">
            <v>LABEL FR WINDX SURF &amp; GLS500ML</v>
          </cell>
          <cell r="C5791" t="str">
            <v>PC</v>
          </cell>
          <cell r="D5791">
            <v>9207</v>
          </cell>
        </row>
        <row r="5792">
          <cell r="A5792">
            <v>648169</v>
          </cell>
          <cell r="B5792" t="str">
            <v>LABEL FR Bathroom Duck 750mL</v>
          </cell>
          <cell r="C5792" t="str">
            <v>PC</v>
          </cell>
          <cell r="D5792">
            <v>9207</v>
          </cell>
        </row>
        <row r="5793">
          <cell r="A5793">
            <v>648170</v>
          </cell>
          <cell r="B5793" t="str">
            <v>LABEL BK Bathroom Duck Ref 750</v>
          </cell>
          <cell r="C5793" t="str">
            <v>PC</v>
          </cell>
          <cell r="D5793">
            <v>9207</v>
          </cell>
        </row>
        <row r="5794">
          <cell r="A5794">
            <v>648171</v>
          </cell>
          <cell r="B5794" t="str">
            <v>LABEL BK Bathroom Duck Pri 750</v>
          </cell>
          <cell r="C5794" t="str">
            <v>PC</v>
          </cell>
          <cell r="D5794">
            <v>9207</v>
          </cell>
        </row>
        <row r="5795">
          <cell r="A5795">
            <v>648172</v>
          </cell>
          <cell r="B5795" t="str">
            <v>LABEL FR Windex Shower 750mL</v>
          </cell>
          <cell r="C5795" t="str">
            <v>PC</v>
          </cell>
          <cell r="D5795">
            <v>9207</v>
          </cell>
        </row>
        <row r="5796">
          <cell r="A5796">
            <v>648173</v>
          </cell>
          <cell r="B5796" t="str">
            <v>LABEL BK Windex Shower Ref 750</v>
          </cell>
          <cell r="C5796" t="str">
            <v>PC</v>
          </cell>
          <cell r="D5796">
            <v>9207</v>
          </cell>
        </row>
        <row r="5797">
          <cell r="A5797">
            <v>648174</v>
          </cell>
          <cell r="B5797" t="str">
            <v>LABEL BK Windex Shower Pri 750</v>
          </cell>
          <cell r="C5797" t="str">
            <v>PC</v>
          </cell>
          <cell r="D5797">
            <v>9207</v>
          </cell>
        </row>
        <row r="5798">
          <cell r="A5798">
            <v>648175</v>
          </cell>
          <cell r="B5798" t="str">
            <v>LABEL "NEW" blue on yellow</v>
          </cell>
          <cell r="C5798" t="str">
            <v>PC</v>
          </cell>
          <cell r="D5798">
            <v>9207</v>
          </cell>
        </row>
        <row r="5799">
          <cell r="A5799">
            <v>648176</v>
          </cell>
          <cell r="B5799" t="str">
            <v>LABEL FR M/Muscle Shower 750mL</v>
          </cell>
          <cell r="C5799" t="str">
            <v>PC</v>
          </cell>
          <cell r="D5799">
            <v>9207</v>
          </cell>
        </row>
        <row r="5800">
          <cell r="A5800">
            <v>648177</v>
          </cell>
          <cell r="B5800" t="str">
            <v>LABEL BK M/Muscle Shower Ref</v>
          </cell>
          <cell r="C5800" t="str">
            <v>PC</v>
          </cell>
          <cell r="D5800">
            <v>9207</v>
          </cell>
        </row>
        <row r="5801">
          <cell r="A5801">
            <v>648178</v>
          </cell>
          <cell r="B5801" t="str">
            <v>LABEL BK M/Muscle Shower Prim</v>
          </cell>
          <cell r="C5801" t="str">
            <v>PC</v>
          </cell>
          <cell r="D5801">
            <v>9207</v>
          </cell>
        </row>
        <row r="5802">
          <cell r="A5802">
            <v>648179</v>
          </cell>
          <cell r="B5802" t="str">
            <v>LAB SEC TOP ROSE GARDEN 98</v>
          </cell>
          <cell r="C5802" t="str">
            <v>PC</v>
          </cell>
          <cell r="D5802">
            <v>1965</v>
          </cell>
        </row>
        <row r="5803">
          <cell r="A5803">
            <v>648179</v>
          </cell>
          <cell r="B5803" t="str">
            <v>LAB SEC TOP ROSE GARDEN 98</v>
          </cell>
          <cell r="C5803" t="str">
            <v>PC</v>
          </cell>
        </row>
        <row r="5804">
          <cell r="A5804">
            <v>648180</v>
          </cell>
          <cell r="B5804" t="str">
            <v>LAB SIDE SEC ROSE GARDEN 98</v>
          </cell>
          <cell r="C5804" t="str">
            <v>PC</v>
          </cell>
          <cell r="D5804">
            <v>861</v>
          </cell>
        </row>
        <row r="5805">
          <cell r="A5805">
            <v>648181</v>
          </cell>
          <cell r="B5805" t="str">
            <v>LABEL OFF FR Sunscreen Lotion</v>
          </cell>
          <cell r="C5805" t="str">
            <v>PC</v>
          </cell>
          <cell r="D5805">
            <v>9207</v>
          </cell>
        </row>
        <row r="5806">
          <cell r="A5806">
            <v>648182</v>
          </cell>
          <cell r="B5806" t="str">
            <v>LABEL OFF BK Sunscreen Lotion</v>
          </cell>
          <cell r="C5806" t="str">
            <v>PC</v>
          </cell>
          <cell r="D5806">
            <v>9207</v>
          </cell>
        </row>
        <row r="5807">
          <cell r="A5807">
            <v>648183</v>
          </cell>
          <cell r="B5807" t="str">
            <v>To be reused</v>
          </cell>
          <cell r="C5807" t="str">
            <v>PC</v>
          </cell>
          <cell r="D5807">
            <v>9207</v>
          </cell>
        </row>
        <row r="5808">
          <cell r="A5808">
            <v>648185</v>
          </cell>
          <cell r="B5808" t="str">
            <v>LBL FR MUSCLE APC 750</v>
          </cell>
          <cell r="C5808" t="str">
            <v>PC</v>
          </cell>
          <cell r="D5808">
            <v>1965</v>
          </cell>
        </row>
        <row r="5809">
          <cell r="A5809">
            <v>648185</v>
          </cell>
          <cell r="B5809" t="str">
            <v>LBL FR MUSCLE APC 750</v>
          </cell>
          <cell r="C5809" t="str">
            <v>PC</v>
          </cell>
        </row>
        <row r="5810">
          <cell r="A5810">
            <v>648186</v>
          </cell>
          <cell r="B5810" t="str">
            <v>LBL BK MUSCLE APC PRIM 750</v>
          </cell>
          <cell r="C5810" t="str">
            <v>PC</v>
          </cell>
          <cell r="D5810">
            <v>1965</v>
          </cell>
        </row>
        <row r="5811">
          <cell r="A5811">
            <v>648186</v>
          </cell>
          <cell r="B5811" t="str">
            <v>LBL BK MUSCLE APC PRIM 750</v>
          </cell>
          <cell r="C5811" t="str">
            <v>PC</v>
          </cell>
        </row>
        <row r="5812">
          <cell r="A5812">
            <v>648187</v>
          </cell>
          <cell r="B5812" t="str">
            <v>LBL BK MUSCLE APC REFL 750</v>
          </cell>
          <cell r="C5812" t="str">
            <v>PC</v>
          </cell>
          <cell r="D5812">
            <v>1965</v>
          </cell>
        </row>
        <row r="5813">
          <cell r="A5813">
            <v>648187</v>
          </cell>
          <cell r="B5813" t="str">
            <v>LBL BK MUSCLE APC REFL 750</v>
          </cell>
          <cell r="C5813" t="str">
            <v>PC</v>
          </cell>
        </row>
        <row r="5814">
          <cell r="A5814">
            <v>648188</v>
          </cell>
          <cell r="B5814" t="str">
            <v>LBL FR MUSCLE FLOOR 750</v>
          </cell>
          <cell r="C5814" t="str">
            <v>PC</v>
          </cell>
          <cell r="D5814">
            <v>1965</v>
          </cell>
        </row>
        <row r="5815">
          <cell r="A5815">
            <v>648188</v>
          </cell>
          <cell r="B5815" t="str">
            <v>LBL FR MUSCLE FLOOR 750</v>
          </cell>
          <cell r="C5815" t="str">
            <v>PC</v>
          </cell>
        </row>
        <row r="5816">
          <cell r="A5816">
            <v>648189</v>
          </cell>
          <cell r="B5816" t="str">
            <v>LBL BK MUSCLE FLOOR 750</v>
          </cell>
          <cell r="C5816" t="str">
            <v>PC</v>
          </cell>
          <cell r="D5816">
            <v>1965</v>
          </cell>
        </row>
        <row r="5817">
          <cell r="A5817">
            <v>648189</v>
          </cell>
          <cell r="B5817" t="str">
            <v>LBL BK MUSCLE FLOOR 750</v>
          </cell>
          <cell r="C5817" t="str">
            <v>PC</v>
          </cell>
        </row>
        <row r="5818">
          <cell r="A5818">
            <v>648190</v>
          </cell>
          <cell r="B5818" t="str">
            <v>LBL WINDEX BLUE PRIM 500</v>
          </cell>
          <cell r="C5818" t="str">
            <v>PC</v>
          </cell>
          <cell r="D5818">
            <v>1965</v>
          </cell>
        </row>
        <row r="5819">
          <cell r="A5819">
            <v>648190</v>
          </cell>
          <cell r="B5819" t="str">
            <v>LBL WINDEX BLUE PRIM 500</v>
          </cell>
          <cell r="C5819" t="str">
            <v>PC</v>
          </cell>
        </row>
        <row r="5820">
          <cell r="A5820">
            <v>648191</v>
          </cell>
          <cell r="B5820" t="str">
            <v>LBL WINDEX BLUE PRIM 750</v>
          </cell>
          <cell r="C5820" t="str">
            <v>PC</v>
          </cell>
          <cell r="D5820">
            <v>1965</v>
          </cell>
        </row>
        <row r="5821">
          <cell r="A5821">
            <v>648191</v>
          </cell>
          <cell r="B5821" t="str">
            <v>LBL WINDEX BLUE PRIM 750</v>
          </cell>
          <cell r="C5821" t="str">
            <v>PC</v>
          </cell>
        </row>
        <row r="5822">
          <cell r="A5822">
            <v>648192</v>
          </cell>
          <cell r="B5822" t="str">
            <v>LBL WINDEX NO DRIP 500</v>
          </cell>
          <cell r="C5822" t="str">
            <v>PC</v>
          </cell>
          <cell r="D5822">
            <v>1965</v>
          </cell>
        </row>
        <row r="5823">
          <cell r="A5823">
            <v>648192</v>
          </cell>
          <cell r="B5823" t="str">
            <v>LBL WINDEX NO DRIP 500</v>
          </cell>
          <cell r="C5823" t="str">
            <v>PC</v>
          </cell>
        </row>
        <row r="5824">
          <cell r="A5824">
            <v>648193</v>
          </cell>
          <cell r="B5824" t="str">
            <v>LBL FR WINDEX S&amp;G 500</v>
          </cell>
          <cell r="C5824" t="str">
            <v>PC</v>
          </cell>
          <cell r="D5824">
            <v>1965</v>
          </cell>
        </row>
        <row r="5825">
          <cell r="A5825">
            <v>648193</v>
          </cell>
          <cell r="B5825" t="str">
            <v>LBL FR WINDEX S&amp;G 500</v>
          </cell>
          <cell r="C5825" t="str">
            <v>PC</v>
          </cell>
        </row>
        <row r="5826">
          <cell r="A5826">
            <v>648194</v>
          </cell>
          <cell r="B5826" t="str">
            <v>LBL BK WINDEX S&amp;G PRIM 500</v>
          </cell>
          <cell r="C5826" t="str">
            <v>PC</v>
          </cell>
          <cell r="D5826">
            <v>1965</v>
          </cell>
        </row>
        <row r="5827">
          <cell r="A5827">
            <v>648194</v>
          </cell>
          <cell r="B5827" t="str">
            <v>LBL BK WINDEX S&amp;G PRIM 500</v>
          </cell>
          <cell r="C5827" t="str">
            <v>PC</v>
          </cell>
        </row>
        <row r="5828">
          <cell r="A5828">
            <v>648195</v>
          </cell>
          <cell r="B5828" t="str">
            <v>LBL BK WINDEX S&amp;G REFL 500</v>
          </cell>
          <cell r="C5828" t="str">
            <v>PC</v>
          </cell>
          <cell r="D5828">
            <v>1965</v>
          </cell>
        </row>
        <row r="5829">
          <cell r="A5829">
            <v>648195</v>
          </cell>
          <cell r="B5829" t="str">
            <v>LBL BK WINDEX S&amp;G REFL 500</v>
          </cell>
          <cell r="C5829" t="str">
            <v>PC</v>
          </cell>
        </row>
        <row r="5830">
          <cell r="A5830">
            <v>648196</v>
          </cell>
          <cell r="B5830" t="str">
            <v>LBL FR WINDEX SHOWER 750</v>
          </cell>
          <cell r="C5830" t="str">
            <v>PC</v>
          </cell>
          <cell r="D5830">
            <v>1965</v>
          </cell>
        </row>
        <row r="5831">
          <cell r="A5831">
            <v>648196</v>
          </cell>
          <cell r="B5831" t="str">
            <v>LBL FR WINDEX SHOWER 750</v>
          </cell>
          <cell r="C5831" t="str">
            <v>PC</v>
          </cell>
        </row>
        <row r="5832">
          <cell r="A5832">
            <v>648197</v>
          </cell>
          <cell r="B5832" t="str">
            <v>LBL BK WINDEX SHOWER PRIM 750</v>
          </cell>
          <cell r="C5832" t="str">
            <v>PC</v>
          </cell>
          <cell r="D5832">
            <v>1965</v>
          </cell>
        </row>
        <row r="5833">
          <cell r="A5833">
            <v>648197</v>
          </cell>
          <cell r="B5833" t="str">
            <v>LBL BK WINDEX SHOWER PRIM 750</v>
          </cell>
          <cell r="C5833" t="str">
            <v>PC</v>
          </cell>
        </row>
        <row r="5834">
          <cell r="A5834">
            <v>648198</v>
          </cell>
          <cell r="B5834" t="str">
            <v>LBL BK WINDEX SHOWER REFL 750</v>
          </cell>
          <cell r="C5834" t="str">
            <v>PC</v>
          </cell>
          <cell r="D5834">
            <v>1965</v>
          </cell>
        </row>
        <row r="5835">
          <cell r="A5835">
            <v>648198</v>
          </cell>
          <cell r="B5835" t="str">
            <v>LBL BK WINDEX SHOWER REFL 750</v>
          </cell>
          <cell r="C5835" t="str">
            <v>PC</v>
          </cell>
        </row>
        <row r="5836">
          <cell r="A5836">
            <v>648199</v>
          </cell>
          <cell r="B5836" t="str">
            <v>LBL FR SHOUT PREWASH 500</v>
          </cell>
          <cell r="C5836" t="str">
            <v>PC</v>
          </cell>
          <cell r="D5836">
            <v>1965</v>
          </cell>
        </row>
        <row r="5837">
          <cell r="A5837">
            <v>648199</v>
          </cell>
          <cell r="B5837" t="str">
            <v>LBL FR SHOUT PREWASH 500</v>
          </cell>
          <cell r="C5837" t="str">
            <v>PC</v>
          </cell>
        </row>
        <row r="5838">
          <cell r="A5838">
            <v>648200</v>
          </cell>
          <cell r="B5838" t="str">
            <v>LBL BK SHOUT PREWASH PRIM 500</v>
          </cell>
          <cell r="C5838" t="str">
            <v>PC</v>
          </cell>
          <cell r="D5838">
            <v>1965</v>
          </cell>
        </row>
        <row r="5839">
          <cell r="A5839">
            <v>648200</v>
          </cell>
          <cell r="B5839" t="str">
            <v>LBL BK SHOUT PREWASH PRIM 500</v>
          </cell>
          <cell r="C5839" t="str">
            <v>PC</v>
          </cell>
        </row>
        <row r="5840">
          <cell r="A5840">
            <v>648200</v>
          </cell>
          <cell r="B5840" t="str">
            <v>LBL BK SHOUT PREWASH PRIM 500</v>
          </cell>
          <cell r="C5840" t="str">
            <v>PC</v>
          </cell>
        </row>
        <row r="5841">
          <cell r="A5841">
            <v>648201</v>
          </cell>
          <cell r="B5841" t="str">
            <v>LBL BK SHOUT PREWASH REFL 500</v>
          </cell>
          <cell r="C5841" t="str">
            <v>PC</v>
          </cell>
          <cell r="D5841">
            <v>1965</v>
          </cell>
        </row>
        <row r="5842">
          <cell r="A5842">
            <v>648201</v>
          </cell>
          <cell r="B5842" t="str">
            <v>LBL BK SHOUT PREWASH REFL 500</v>
          </cell>
          <cell r="C5842" t="str">
            <v>PC</v>
          </cell>
        </row>
        <row r="5843">
          <cell r="A5843">
            <v>648202</v>
          </cell>
          <cell r="B5843" t="str">
            <v>LBL FR SHOUT IRON AID 750</v>
          </cell>
          <cell r="C5843" t="str">
            <v>PC</v>
          </cell>
          <cell r="D5843">
            <v>1965</v>
          </cell>
        </row>
        <row r="5844">
          <cell r="A5844">
            <v>648202</v>
          </cell>
          <cell r="B5844" t="str">
            <v>LBL FR SHOUT IRON AID 750</v>
          </cell>
          <cell r="C5844" t="str">
            <v>PC</v>
          </cell>
        </row>
        <row r="5845">
          <cell r="A5845">
            <v>648203</v>
          </cell>
          <cell r="B5845" t="str">
            <v>LBL BK SHOUT IRON AID PRIM 750</v>
          </cell>
          <cell r="C5845" t="str">
            <v>PC</v>
          </cell>
          <cell r="D5845">
            <v>1965</v>
          </cell>
        </row>
        <row r="5846">
          <cell r="A5846">
            <v>648203</v>
          </cell>
          <cell r="B5846" t="str">
            <v>LBL BK SHOUT IRON AID PRIM 750</v>
          </cell>
          <cell r="C5846" t="str">
            <v>PC</v>
          </cell>
        </row>
        <row r="5847">
          <cell r="A5847">
            <v>648204</v>
          </cell>
          <cell r="B5847" t="str">
            <v>LBL BK SHOUT IRON AID REFL 750</v>
          </cell>
          <cell r="C5847" t="str">
            <v>PC</v>
          </cell>
          <cell r="D5847">
            <v>1965</v>
          </cell>
        </row>
        <row r="5848">
          <cell r="A5848">
            <v>648204</v>
          </cell>
          <cell r="B5848" t="str">
            <v>LBL BK SHOUT IRON AID REFL 750</v>
          </cell>
          <cell r="C5848" t="str">
            <v>PC</v>
          </cell>
        </row>
        <row r="5849">
          <cell r="A5849">
            <v>648205</v>
          </cell>
          <cell r="B5849" t="str">
            <v>LBL FR BATHROOM DUCK 750</v>
          </cell>
          <cell r="C5849" t="str">
            <v>PC</v>
          </cell>
          <cell r="D5849">
            <v>1965</v>
          </cell>
        </row>
        <row r="5850">
          <cell r="A5850">
            <v>648205</v>
          </cell>
          <cell r="B5850" t="str">
            <v>LBL FR BATHROOM DUCK 750</v>
          </cell>
          <cell r="C5850" t="str">
            <v>PC</v>
          </cell>
        </row>
        <row r="5851">
          <cell r="A5851">
            <v>648206</v>
          </cell>
          <cell r="B5851" t="str">
            <v>LBL BK BATHROOM DUCK PRIM 750</v>
          </cell>
          <cell r="C5851" t="str">
            <v>PC</v>
          </cell>
          <cell r="D5851">
            <v>1965</v>
          </cell>
        </row>
        <row r="5852">
          <cell r="A5852">
            <v>648206</v>
          </cell>
          <cell r="B5852" t="str">
            <v>LBL BK BATHROOM DUCK PRIM 750</v>
          </cell>
          <cell r="C5852" t="str">
            <v>PC</v>
          </cell>
        </row>
        <row r="5853">
          <cell r="A5853">
            <v>648207</v>
          </cell>
          <cell r="B5853" t="str">
            <v>LBL BK BATHROOM DUCK REFL 750</v>
          </cell>
          <cell r="C5853" t="str">
            <v>PC</v>
          </cell>
          <cell r="D5853">
            <v>1965</v>
          </cell>
        </row>
        <row r="5854">
          <cell r="A5854">
            <v>648207</v>
          </cell>
          <cell r="B5854" t="str">
            <v>LBL BK BATHROOM DUCK REFL 750</v>
          </cell>
          <cell r="C5854" t="str">
            <v>PC</v>
          </cell>
        </row>
        <row r="5855">
          <cell r="A5855">
            <v>648208</v>
          </cell>
          <cell r="B5855" t="str">
            <v>LBL MUSCLE GLASS PRIM 500</v>
          </cell>
          <cell r="C5855" t="str">
            <v>PC</v>
          </cell>
          <cell r="D5855">
            <v>1965</v>
          </cell>
        </row>
        <row r="5856">
          <cell r="A5856">
            <v>648209</v>
          </cell>
          <cell r="B5856" t="str">
            <v>LBL MUSCLE GLASS REFL 500</v>
          </cell>
          <cell r="C5856" t="str">
            <v>PC</v>
          </cell>
          <cell r="D5856">
            <v>1965</v>
          </cell>
        </row>
        <row r="5857">
          <cell r="A5857">
            <v>648210</v>
          </cell>
          <cell r="B5857" t="str">
            <v>LBL FR MUSCLE G&amp;S 500</v>
          </cell>
          <cell r="C5857" t="str">
            <v>PC</v>
          </cell>
          <cell r="D5857">
            <v>1965</v>
          </cell>
        </row>
        <row r="5858">
          <cell r="A5858">
            <v>648211</v>
          </cell>
          <cell r="B5858" t="str">
            <v>LBL BK MUSCLE G&amp;S PRIM 500</v>
          </cell>
          <cell r="C5858" t="str">
            <v>PC</v>
          </cell>
          <cell r="D5858">
            <v>1965</v>
          </cell>
        </row>
        <row r="5859">
          <cell r="A5859">
            <v>648212</v>
          </cell>
          <cell r="B5859" t="str">
            <v>LBL BK MUSCLE G&amp;S REFL 500</v>
          </cell>
          <cell r="C5859" t="str">
            <v>PC</v>
          </cell>
          <cell r="D5859">
            <v>1965</v>
          </cell>
        </row>
        <row r="5860">
          <cell r="A5860">
            <v>648213</v>
          </cell>
          <cell r="B5860" t="str">
            <v>LBL FR MUSCLE SHOWER 750</v>
          </cell>
          <cell r="C5860" t="str">
            <v>PC</v>
          </cell>
          <cell r="D5860">
            <v>1965</v>
          </cell>
        </row>
        <row r="5861">
          <cell r="A5861">
            <v>648214</v>
          </cell>
          <cell r="B5861" t="str">
            <v>LBL BK MUSCLE SHOWER PRIM 750</v>
          </cell>
          <cell r="C5861" t="str">
            <v>PC</v>
          </cell>
          <cell r="D5861">
            <v>1965</v>
          </cell>
        </row>
        <row r="5862">
          <cell r="A5862">
            <v>648214</v>
          </cell>
          <cell r="B5862" t="str">
            <v>LBL BK MUSCLE SHOWER PRIM 750</v>
          </cell>
          <cell r="C5862" t="str">
            <v>PC</v>
          </cell>
        </row>
        <row r="5863">
          <cell r="A5863">
            <v>648215</v>
          </cell>
          <cell r="B5863" t="str">
            <v>LBL BK MUSCLE SHOWER REFL 750</v>
          </cell>
          <cell r="C5863" t="str">
            <v>PC</v>
          </cell>
          <cell r="D5863">
            <v>1965</v>
          </cell>
        </row>
        <row r="5864">
          <cell r="A5864">
            <v>648216</v>
          </cell>
          <cell r="B5864" t="str">
            <v>LBL WINDEX BLUE REFL 500</v>
          </cell>
          <cell r="C5864" t="str">
            <v>PC</v>
          </cell>
          <cell r="D5864">
            <v>1965</v>
          </cell>
        </row>
        <row r="5865">
          <cell r="A5865">
            <v>648216</v>
          </cell>
          <cell r="B5865" t="str">
            <v>LBL WINDEX BLUE REFL 500</v>
          </cell>
          <cell r="C5865" t="str">
            <v>PC</v>
          </cell>
        </row>
        <row r="5866">
          <cell r="A5866">
            <v>648217</v>
          </cell>
          <cell r="B5866" t="str">
            <v>LBL WINDEX BLUE REFL 750</v>
          </cell>
          <cell r="C5866" t="str">
            <v>PC</v>
          </cell>
          <cell r="D5866">
            <v>1965</v>
          </cell>
        </row>
        <row r="5867">
          <cell r="A5867">
            <v>648217</v>
          </cell>
          <cell r="B5867" t="str">
            <v>LBL WINDEX BLUE REFL 750</v>
          </cell>
          <cell r="C5867" t="str">
            <v>PC</v>
          </cell>
        </row>
        <row r="5868">
          <cell r="A5868">
            <v>648218</v>
          </cell>
          <cell r="B5868" t="str">
            <v>LBL FR WINDEX OUTDOOR 750</v>
          </cell>
          <cell r="C5868" t="str">
            <v>PC</v>
          </cell>
          <cell r="D5868">
            <v>1965</v>
          </cell>
        </row>
        <row r="5869">
          <cell r="A5869">
            <v>648218</v>
          </cell>
          <cell r="B5869" t="str">
            <v>LBL FR WINDEX OUTDOOR 750</v>
          </cell>
          <cell r="C5869" t="str">
            <v>PC</v>
          </cell>
        </row>
        <row r="5870">
          <cell r="A5870">
            <v>648218</v>
          </cell>
          <cell r="B5870" t="str">
            <v>LBL FR WINDEX OUTDOOR 750</v>
          </cell>
          <cell r="C5870" t="str">
            <v>PC</v>
          </cell>
        </row>
        <row r="5871">
          <cell r="A5871">
            <v>648219</v>
          </cell>
          <cell r="B5871" t="str">
            <v>LBL BK WINDEX OUTDOOR PRI 750</v>
          </cell>
          <cell r="C5871" t="str">
            <v>PC</v>
          </cell>
          <cell r="D5871">
            <v>1965</v>
          </cell>
        </row>
        <row r="5872">
          <cell r="A5872">
            <v>648219</v>
          </cell>
          <cell r="B5872" t="str">
            <v>LBL BK WINDEX OUTDOOR PRI 750</v>
          </cell>
          <cell r="C5872" t="str">
            <v>PC</v>
          </cell>
        </row>
        <row r="5873">
          <cell r="A5873">
            <v>648219</v>
          </cell>
          <cell r="B5873" t="str">
            <v>LBL BK WINDEX OUTDOOR PRI 750</v>
          </cell>
          <cell r="C5873" t="str">
            <v>PC</v>
          </cell>
        </row>
        <row r="5874">
          <cell r="A5874">
            <v>648220</v>
          </cell>
          <cell r="B5874" t="str">
            <v>LBL FR SHOUT PREWASH REFL 750</v>
          </cell>
          <cell r="C5874" t="str">
            <v>PC</v>
          </cell>
          <cell r="D5874">
            <v>1965</v>
          </cell>
        </row>
        <row r="5875">
          <cell r="A5875">
            <v>648220</v>
          </cell>
          <cell r="B5875" t="str">
            <v>LBL FR SHOUT PREWASH REFL 750</v>
          </cell>
          <cell r="C5875" t="str">
            <v>PC</v>
          </cell>
        </row>
        <row r="5876">
          <cell r="A5876">
            <v>648221</v>
          </cell>
          <cell r="B5876" t="str">
            <v>LBL BK SHOUT PREWASH REFL 750</v>
          </cell>
          <cell r="C5876" t="str">
            <v>PC</v>
          </cell>
          <cell r="D5876">
            <v>1965</v>
          </cell>
        </row>
        <row r="5877">
          <cell r="A5877">
            <v>648221</v>
          </cell>
          <cell r="B5877" t="str">
            <v>LBL BK SHOUT PREWASH REFL 750</v>
          </cell>
          <cell r="C5877" t="str">
            <v>PC</v>
          </cell>
        </row>
        <row r="5878">
          <cell r="A5878">
            <v>648222</v>
          </cell>
          <cell r="B5878" t="str">
            <v>LABEL TOP SEC COTTAGE GDN 60GM</v>
          </cell>
          <cell r="C5878" t="str">
            <v>PC</v>
          </cell>
          <cell r="D5878">
            <v>861</v>
          </cell>
        </row>
        <row r="5879">
          <cell r="A5879">
            <v>648223</v>
          </cell>
          <cell r="B5879" t="str">
            <v>LAB SIDE SEC COTTAGE GDN 60GM</v>
          </cell>
          <cell r="C5879" t="str">
            <v>PC</v>
          </cell>
          <cell r="D5879">
            <v>861</v>
          </cell>
        </row>
        <row r="5880">
          <cell r="A5880">
            <v>648223</v>
          </cell>
          <cell r="B5880" t="str">
            <v>LAB SIDE SEC COTTAGE GDN 60GM</v>
          </cell>
          <cell r="C5880" t="str">
            <v>PC</v>
          </cell>
        </row>
        <row r="5881">
          <cell r="A5881">
            <v>648224</v>
          </cell>
          <cell r="B5881" t="str">
            <v>LAB SEC TOP CAR FRESH TWIN 60g</v>
          </cell>
          <cell r="C5881" t="str">
            <v>PC</v>
          </cell>
          <cell r="D5881">
            <v>861</v>
          </cell>
        </row>
        <row r="5882">
          <cell r="A5882">
            <v>648224</v>
          </cell>
          <cell r="B5882" t="str">
            <v>LAB SEC TOP CAR FRESH TWIN 60g</v>
          </cell>
          <cell r="C5882" t="str">
            <v>PC</v>
          </cell>
        </row>
        <row r="5883">
          <cell r="A5883">
            <v>648225</v>
          </cell>
          <cell r="B5883" t="str">
            <v>LAB TOP SEC EXT FRSH PCH 60GM</v>
          </cell>
          <cell r="C5883" t="str">
            <v>PC</v>
          </cell>
          <cell r="D5883">
            <v>861</v>
          </cell>
        </row>
        <row r="5884">
          <cell r="A5884">
            <v>648226</v>
          </cell>
          <cell r="B5884" t="str">
            <v>LAB SIDE SEC EXT FRSH PCH 60GM</v>
          </cell>
          <cell r="C5884" t="str">
            <v>P9</v>
          </cell>
          <cell r="D5884">
            <v>861</v>
          </cell>
        </row>
        <row r="5885">
          <cell r="A5885">
            <v>648227</v>
          </cell>
          <cell r="B5885" t="str">
            <v>LAB SEC SIDE CAR FRSH TWIN 60g</v>
          </cell>
          <cell r="C5885" t="str">
            <v>PC</v>
          </cell>
          <cell r="D5885">
            <v>861</v>
          </cell>
        </row>
        <row r="5886">
          <cell r="A5886">
            <v>648228</v>
          </cell>
          <cell r="B5886" t="str">
            <v>LAB TOP SEC CTRY BQT ROSE 60GM</v>
          </cell>
          <cell r="C5886" t="str">
            <v>PC</v>
          </cell>
          <cell r="D5886">
            <v>861</v>
          </cell>
        </row>
        <row r="5887">
          <cell r="A5887">
            <v>648229</v>
          </cell>
          <cell r="B5887" t="str">
            <v>LAB SIDE SEC CTRY BQT ROSE 60G</v>
          </cell>
          <cell r="C5887" t="str">
            <v>PC</v>
          </cell>
          <cell r="D5887">
            <v>861</v>
          </cell>
        </row>
        <row r="5888">
          <cell r="A5888">
            <v>648230</v>
          </cell>
          <cell r="B5888" t="str">
            <v>LBL BK WINDEX OUTDOOR REF 750</v>
          </cell>
          <cell r="C5888" t="str">
            <v>PC</v>
          </cell>
          <cell r="D5888">
            <v>1965</v>
          </cell>
        </row>
        <row r="5889">
          <cell r="A5889">
            <v>648230</v>
          </cell>
          <cell r="B5889" t="str">
            <v>LBL BK WINDEX OUTDOOR REF 750</v>
          </cell>
          <cell r="C5889" t="str">
            <v>PC</v>
          </cell>
        </row>
        <row r="5890">
          <cell r="A5890">
            <v>648231</v>
          </cell>
          <cell r="B5890" t="str">
            <v>LBL FR MUSCLE OUTDOOR 750</v>
          </cell>
          <cell r="C5890" t="str">
            <v>PC</v>
          </cell>
          <cell r="D5890">
            <v>1965</v>
          </cell>
        </row>
        <row r="5891">
          <cell r="A5891">
            <v>648231</v>
          </cell>
          <cell r="B5891" t="str">
            <v>LBL FR MUSCLE OUTDOOR 750</v>
          </cell>
          <cell r="C5891" t="str">
            <v>PC</v>
          </cell>
        </row>
        <row r="5892">
          <cell r="A5892">
            <v>648232</v>
          </cell>
          <cell r="B5892" t="str">
            <v>LBL BK MUSCLE OUTDOOR PRIM 750</v>
          </cell>
          <cell r="C5892" t="str">
            <v>PC</v>
          </cell>
          <cell r="D5892">
            <v>1965</v>
          </cell>
        </row>
        <row r="5893">
          <cell r="A5893">
            <v>648232</v>
          </cell>
          <cell r="B5893" t="str">
            <v>LBL BK MUSCLE OUTDOOR PRIM 750</v>
          </cell>
          <cell r="C5893" t="str">
            <v>PC</v>
          </cell>
        </row>
        <row r="5894">
          <cell r="A5894">
            <v>648233</v>
          </cell>
          <cell r="B5894" t="str">
            <v>LBL BK MUSCLE OUTDOOR REFL 750</v>
          </cell>
          <cell r="C5894" t="str">
            <v>PC</v>
          </cell>
          <cell r="D5894">
            <v>1965</v>
          </cell>
        </row>
        <row r="5895">
          <cell r="A5895">
            <v>648233</v>
          </cell>
          <cell r="B5895" t="str">
            <v>LBL BK MUSCLE OUTDOOR REFL 750</v>
          </cell>
          <cell r="C5895" t="str">
            <v>PC</v>
          </cell>
        </row>
        <row r="5896">
          <cell r="A5896">
            <v>648234</v>
          </cell>
          <cell r="B5896" t="str">
            <v>LBL FR SHOUT FAB REFRESH REG</v>
          </cell>
          <cell r="C5896" t="str">
            <v>PC</v>
          </cell>
          <cell r="D5896">
            <v>1965</v>
          </cell>
        </row>
        <row r="5897">
          <cell r="A5897">
            <v>648235</v>
          </cell>
          <cell r="B5897" t="str">
            <v>LBL BK SHOUT FAB RFSH REG TRIG</v>
          </cell>
          <cell r="C5897" t="str">
            <v>PC</v>
          </cell>
          <cell r="D5897">
            <v>1965</v>
          </cell>
        </row>
        <row r="5898">
          <cell r="A5898">
            <v>648235</v>
          </cell>
          <cell r="B5898" t="str">
            <v>LBL BK SHOUT FAB RFSH REG TRIG</v>
          </cell>
          <cell r="C5898" t="str">
            <v>P9</v>
          </cell>
        </row>
        <row r="5899">
          <cell r="A5899">
            <v>648236</v>
          </cell>
          <cell r="B5899" t="str">
            <v>LBL BK SHOUT FAB RFRSH REG REF</v>
          </cell>
          <cell r="C5899" t="str">
            <v>PC</v>
          </cell>
          <cell r="D5899">
            <v>1965</v>
          </cell>
        </row>
        <row r="5900">
          <cell r="A5900">
            <v>648237</v>
          </cell>
          <cell r="B5900" t="str">
            <v>LBL FR SHOUT FAB REFRESH XTRA</v>
          </cell>
          <cell r="C5900" t="str">
            <v>PC</v>
          </cell>
          <cell r="D5900">
            <v>1965</v>
          </cell>
        </row>
        <row r="5901">
          <cell r="A5901">
            <v>648237</v>
          </cell>
          <cell r="B5901" t="str">
            <v>LBL FR SHOUT FAB REFRESH XTRA</v>
          </cell>
          <cell r="C5901" t="str">
            <v>PC</v>
          </cell>
        </row>
        <row r="5902">
          <cell r="A5902">
            <v>648238</v>
          </cell>
          <cell r="B5902" t="str">
            <v>LBL BK SHOUT FAB RFH XTRA TRIG</v>
          </cell>
          <cell r="C5902" t="str">
            <v>PC</v>
          </cell>
          <cell r="D5902">
            <v>1965</v>
          </cell>
        </row>
        <row r="5903">
          <cell r="A5903">
            <v>648238</v>
          </cell>
          <cell r="B5903" t="str">
            <v>LBL BK SHOUT FAB RFH XTRA TRIG</v>
          </cell>
          <cell r="C5903" t="str">
            <v>PC</v>
          </cell>
        </row>
        <row r="5904">
          <cell r="A5904">
            <v>648239</v>
          </cell>
          <cell r="B5904" t="str">
            <v>LBL BK SHOUT FAB RFSH XTRA REF</v>
          </cell>
          <cell r="C5904" t="str">
            <v>PC</v>
          </cell>
          <cell r="D5904">
            <v>1965</v>
          </cell>
        </row>
        <row r="5905">
          <cell r="A5905">
            <v>648239</v>
          </cell>
          <cell r="B5905" t="str">
            <v>LBL BK SHOUT FAB RFSH XTRA REF</v>
          </cell>
          <cell r="C5905" t="str">
            <v>PC</v>
          </cell>
        </row>
        <row r="5906">
          <cell r="A5906">
            <v>648240</v>
          </cell>
          <cell r="B5906" t="str">
            <v>LBL TOP SECRETS CITRUS 60G</v>
          </cell>
          <cell r="C5906" t="str">
            <v>PC</v>
          </cell>
          <cell r="D5906">
            <v>1965</v>
          </cell>
        </row>
        <row r="5907">
          <cell r="A5907">
            <v>648240</v>
          </cell>
          <cell r="B5907" t="str">
            <v>LBL TOP SECRETS CITRUS 60G</v>
          </cell>
          <cell r="C5907" t="str">
            <v>PC</v>
          </cell>
        </row>
        <row r="5908">
          <cell r="A5908">
            <v>648241</v>
          </cell>
          <cell r="B5908" t="str">
            <v>SLEEVE SECRETS CITRUS TWIN</v>
          </cell>
          <cell r="C5908" t="str">
            <v>PH</v>
          </cell>
          <cell r="D5908">
            <v>1550</v>
          </cell>
        </row>
        <row r="5909">
          <cell r="A5909">
            <v>648241</v>
          </cell>
          <cell r="B5909" t="str">
            <v>SLEEVE SECRETS CITRUS TWIN</v>
          </cell>
          <cell r="C5909" t="str">
            <v>PH</v>
          </cell>
        </row>
        <row r="5910">
          <cell r="A5910">
            <v>648242</v>
          </cell>
          <cell r="B5910" t="str">
            <v>CTN SECRETS CITRUS 60G</v>
          </cell>
          <cell r="C5910" t="str">
            <v>P2</v>
          </cell>
          <cell r="D5910">
            <v>81900</v>
          </cell>
        </row>
        <row r="5911">
          <cell r="A5911">
            <v>648242</v>
          </cell>
          <cell r="B5911" t="str">
            <v>CTN SECRETS CITRUS 60G</v>
          </cell>
          <cell r="C5911" t="str">
            <v>P2</v>
          </cell>
        </row>
        <row r="5912">
          <cell r="A5912">
            <v>648243</v>
          </cell>
          <cell r="B5912" t="str">
            <v>LBL KLEEN NEW 500ML</v>
          </cell>
          <cell r="C5912" t="str">
            <v>PC</v>
          </cell>
          <cell r="D5912">
            <v>1965</v>
          </cell>
        </row>
        <row r="5913">
          <cell r="A5913">
            <v>648243</v>
          </cell>
          <cell r="B5913" t="str">
            <v>LBL KLEEN NEW 500ML</v>
          </cell>
          <cell r="C5913" t="str">
            <v>PC</v>
          </cell>
        </row>
        <row r="5914">
          <cell r="A5914">
            <v>648244</v>
          </cell>
          <cell r="B5914" t="str">
            <v>LBL PROMO WDX SHOWER (ACRYLIC)</v>
          </cell>
          <cell r="C5914" t="str">
            <v>PC</v>
          </cell>
          <cell r="D5914">
            <v>1965</v>
          </cell>
        </row>
        <row r="5915">
          <cell r="A5915">
            <v>648245</v>
          </cell>
          <cell r="B5915" t="str">
            <v>LBL FR BATH DUCK 750 OLD KNIFE</v>
          </cell>
          <cell r="C5915" t="str">
            <v>PC</v>
          </cell>
          <cell r="D5915">
            <v>1965</v>
          </cell>
        </row>
        <row r="5916">
          <cell r="A5916">
            <v>648246</v>
          </cell>
          <cell r="B5916" t="str">
            <v>LBL BK BATH DUCK PRI OLD KNIFE</v>
          </cell>
          <cell r="C5916" t="str">
            <v>PC</v>
          </cell>
          <cell r="D5916">
            <v>1965</v>
          </cell>
        </row>
        <row r="5917">
          <cell r="A5917">
            <v>648247</v>
          </cell>
          <cell r="B5917" t="str">
            <v>LBL BK BATH DUCK REF OLD KNIFE</v>
          </cell>
          <cell r="C5917" t="str">
            <v>PC</v>
          </cell>
          <cell r="D5917">
            <v>1965</v>
          </cell>
        </row>
        <row r="5918">
          <cell r="A5918">
            <v>648248</v>
          </cell>
          <cell r="B5918" t="str">
            <v>LBL FR RAID ANT KILLER NZ</v>
          </cell>
          <cell r="C5918" t="str">
            <v>PC</v>
          </cell>
          <cell r="D5918">
            <v>0</v>
          </cell>
        </row>
        <row r="5919">
          <cell r="A5919">
            <v>648249</v>
          </cell>
          <cell r="B5919" t="str">
            <v>LBL BK RAID ANT KILLER NZ</v>
          </cell>
          <cell r="C5919" t="str">
            <v>PC</v>
          </cell>
          <cell r="D5919">
            <v>0</v>
          </cell>
        </row>
        <row r="5920">
          <cell r="A5920">
            <v>648250</v>
          </cell>
          <cell r="B5920" t="str">
            <v>CTN DRANO CRYSTAL        350GM</v>
          </cell>
          <cell r="C5920" t="str">
            <v>P2</v>
          </cell>
          <cell r="D5920">
            <v>0</v>
          </cell>
        </row>
        <row r="5921">
          <cell r="A5921">
            <v>648251</v>
          </cell>
          <cell r="B5921" t="str">
            <v>LBL FR SHOUT FAB REFRSH SAMPLE</v>
          </cell>
          <cell r="C5921" t="str">
            <v>PC</v>
          </cell>
          <cell r="D5921">
            <v>1965</v>
          </cell>
        </row>
        <row r="5922">
          <cell r="A5922">
            <v>648252</v>
          </cell>
          <cell r="B5922" t="str">
            <v>LBL CAN RAID PROMO $MILN BUG</v>
          </cell>
          <cell r="C5922" t="str">
            <v>PC</v>
          </cell>
          <cell r="D5922">
            <v>1965</v>
          </cell>
        </row>
        <row r="5923">
          <cell r="A5923">
            <v>648253</v>
          </cell>
          <cell r="B5923" t="str">
            <v>LBL OTHER RAID PROMO $MILN BUG</v>
          </cell>
          <cell r="C5923" t="str">
            <v>PC</v>
          </cell>
          <cell r="D5923">
            <v>1965</v>
          </cell>
        </row>
        <row r="5924">
          <cell r="A5924">
            <v>648254</v>
          </cell>
          <cell r="B5924" t="str">
            <v>LBL CAN RAID PROMO (CAUTION)</v>
          </cell>
          <cell r="C5924" t="str">
            <v>PC</v>
          </cell>
          <cell r="D5924">
            <v>1965</v>
          </cell>
        </row>
        <row r="5925">
          <cell r="A5925">
            <v>648255</v>
          </cell>
          <cell r="B5925" t="str">
            <v>LBL RAID 45 NIGHT BOTTLE</v>
          </cell>
          <cell r="C5925" t="str">
            <v>PC</v>
          </cell>
          <cell r="D5925">
            <v>1965</v>
          </cell>
        </row>
        <row r="5926">
          <cell r="A5926">
            <v>648256</v>
          </cell>
          <cell r="B5926" t="str">
            <v>LBL RAID MAXKILL BAIT</v>
          </cell>
          <cell r="C5926" t="str">
            <v>PC</v>
          </cell>
          <cell r="D5926">
            <v>0</v>
          </cell>
        </row>
        <row r="5927">
          <cell r="A5927">
            <v>648257</v>
          </cell>
          <cell r="B5927" t="str">
            <v>LBL RAID BAITS EGGSTOPPER</v>
          </cell>
          <cell r="C5927" t="str">
            <v>PC</v>
          </cell>
          <cell r="D5927">
            <v>0</v>
          </cell>
        </row>
        <row r="5928">
          <cell r="A5928">
            <v>648258</v>
          </cell>
          <cell r="B5928" t="str">
            <v>LBL BARCODE DUCK BLUEY TWIN</v>
          </cell>
          <cell r="C5928" t="str">
            <v>PC</v>
          </cell>
          <cell r="D5928">
            <v>1965</v>
          </cell>
        </row>
        <row r="5929">
          <cell r="A5929">
            <v>648259</v>
          </cell>
          <cell r="B5929" t="str">
            <v>LBL FR LIQUID DRANO 750ML</v>
          </cell>
          <cell r="C5929" t="str">
            <v>PC</v>
          </cell>
          <cell r="D5929">
            <v>1965</v>
          </cell>
        </row>
        <row r="5930">
          <cell r="A5930">
            <v>648260</v>
          </cell>
          <cell r="B5930" t="str">
            <v>LBL BK LIQUID DRANO 750ML</v>
          </cell>
          <cell r="C5930" t="str">
            <v>PC</v>
          </cell>
          <cell r="D5930">
            <v>1965</v>
          </cell>
        </row>
        <row r="5931">
          <cell r="A5931">
            <v>648261</v>
          </cell>
          <cell r="B5931" t="str">
            <v>LBL FR RAID ANT KILLER NZ 30ML</v>
          </cell>
          <cell r="C5931" t="str">
            <v>PC</v>
          </cell>
          <cell r="D5931">
            <v>0</v>
          </cell>
        </row>
        <row r="5932">
          <cell r="A5932">
            <v>648262</v>
          </cell>
          <cell r="B5932" t="str">
            <v>LBL BK RAID ANT KILLER NZ 30ML</v>
          </cell>
          <cell r="C5932" t="str">
            <v>PC</v>
          </cell>
          <cell r="D5932">
            <v>0</v>
          </cell>
        </row>
        <row r="5933">
          <cell r="A5933">
            <v>648263</v>
          </cell>
          <cell r="B5933" t="str">
            <v>LBL J POWER BLEACH NZ    750ML</v>
          </cell>
          <cell r="C5933" t="str">
            <v>PC</v>
          </cell>
          <cell r="D5933">
            <v>0</v>
          </cell>
        </row>
        <row r="5934">
          <cell r="A5934">
            <v>648273</v>
          </cell>
          <cell r="B5934" t="str">
            <v>LBL BK TOILET DUCK PINE 500ML</v>
          </cell>
          <cell r="C5934" t="str">
            <v>PC</v>
          </cell>
        </row>
        <row r="5935">
          <cell r="A5935">
            <v>648274</v>
          </cell>
          <cell r="B5935" t="str">
            <v>LBL BK TOILET DUCK PPOURRI</v>
          </cell>
          <cell r="C5935" t="str">
            <v>PC</v>
          </cell>
        </row>
        <row r="5936">
          <cell r="A5936">
            <v>648275</v>
          </cell>
          <cell r="B5936" t="str">
            <v>LBL BK TOILET DUCK F/FLOWERS</v>
          </cell>
          <cell r="C5936" t="str">
            <v>PC</v>
          </cell>
        </row>
        <row r="5937">
          <cell r="A5937">
            <v>648276</v>
          </cell>
          <cell r="B5937" t="str">
            <v>LBL BK TOILET DUCK LEMON 500ML</v>
          </cell>
          <cell r="C5937" t="str">
            <v>PC</v>
          </cell>
        </row>
        <row r="5938">
          <cell r="A5938">
            <v>648284</v>
          </cell>
          <cell r="B5938" t="str">
            <v>LBL MUSCLE GLASS TRIGGER 500ML</v>
          </cell>
          <cell r="C5938" t="str">
            <v>PC</v>
          </cell>
          <cell r="D5938">
            <v>0</v>
          </cell>
        </row>
        <row r="5939">
          <cell r="A5939">
            <v>648284</v>
          </cell>
          <cell r="B5939" t="str">
            <v>LBL MUSCLE GLASS TRIGGER 500ML</v>
          </cell>
          <cell r="C5939" t="str">
            <v>PC</v>
          </cell>
        </row>
        <row r="5940">
          <cell r="A5940">
            <v>648285</v>
          </cell>
          <cell r="B5940" t="str">
            <v>LBL MUSCLE GLASS REFILL  500ML</v>
          </cell>
          <cell r="C5940" t="str">
            <v>PC</v>
          </cell>
          <cell r="D5940">
            <v>0</v>
          </cell>
        </row>
        <row r="5941">
          <cell r="A5941">
            <v>648285</v>
          </cell>
          <cell r="B5941" t="str">
            <v>LBL MUSCLE GLASS REFILL  500ML</v>
          </cell>
          <cell r="C5941" t="str">
            <v>PC</v>
          </cell>
        </row>
        <row r="5942">
          <cell r="A5942">
            <v>648285</v>
          </cell>
          <cell r="B5942" t="str">
            <v>LBL MUSCLE GLASS REFILL  500ML</v>
          </cell>
          <cell r="C5942" t="str">
            <v>PC</v>
          </cell>
        </row>
        <row r="5943">
          <cell r="A5943">
            <v>648286</v>
          </cell>
          <cell r="B5943" t="str">
            <v>LBL FR MUSCLE GLASS &amp; SURFACE</v>
          </cell>
          <cell r="C5943" t="str">
            <v>PC</v>
          </cell>
          <cell r="D5943">
            <v>0</v>
          </cell>
        </row>
        <row r="5944">
          <cell r="A5944">
            <v>648286</v>
          </cell>
          <cell r="B5944" t="str">
            <v>LBL FR MUSCLE GLASS &amp; SURFACE</v>
          </cell>
          <cell r="C5944" t="str">
            <v>PC</v>
          </cell>
        </row>
        <row r="5945">
          <cell r="A5945">
            <v>648287</v>
          </cell>
          <cell r="B5945" t="str">
            <v>LBL BK MUSCLE GLS &amp; SURF TRIG</v>
          </cell>
          <cell r="C5945" t="str">
            <v>PC</v>
          </cell>
          <cell r="D5945">
            <v>0</v>
          </cell>
        </row>
        <row r="5946">
          <cell r="A5946">
            <v>648287</v>
          </cell>
          <cell r="B5946" t="str">
            <v>LBL BK MUSCLE GLS &amp; SURF TRIG</v>
          </cell>
          <cell r="C5946" t="str">
            <v>PC</v>
          </cell>
        </row>
        <row r="5947">
          <cell r="A5947">
            <v>648288</v>
          </cell>
          <cell r="B5947" t="str">
            <v>LBL BK MUSCLE GLS &amp; SURF REF</v>
          </cell>
          <cell r="C5947" t="str">
            <v>PC</v>
          </cell>
          <cell r="D5947">
            <v>0</v>
          </cell>
        </row>
        <row r="5948">
          <cell r="A5948">
            <v>648288</v>
          </cell>
          <cell r="B5948" t="str">
            <v>LBL BK MUSCLE GLS &amp; SURF REF</v>
          </cell>
          <cell r="C5948" t="str">
            <v>PC</v>
          </cell>
        </row>
        <row r="5949">
          <cell r="A5949">
            <v>648289</v>
          </cell>
          <cell r="B5949" t="str">
            <v>LBL FR MUSCLE SHOWER 750ML</v>
          </cell>
          <cell r="C5949" t="str">
            <v>PC</v>
          </cell>
          <cell r="D5949">
            <v>0</v>
          </cell>
        </row>
        <row r="5950">
          <cell r="A5950">
            <v>648289</v>
          </cell>
          <cell r="B5950" t="str">
            <v>LBL FR MUSCLE SHOWER 750ML</v>
          </cell>
          <cell r="C5950" t="str">
            <v>PC</v>
          </cell>
        </row>
        <row r="5951">
          <cell r="A5951">
            <v>648289</v>
          </cell>
          <cell r="B5951" t="str">
            <v>LBL FR MUSCLE SHOWER 750ML</v>
          </cell>
          <cell r="C5951" t="str">
            <v>PC</v>
          </cell>
        </row>
        <row r="5952">
          <cell r="A5952">
            <v>648290</v>
          </cell>
          <cell r="B5952" t="str">
            <v>LBL BK MUSCLE SHOWER TRIG 750</v>
          </cell>
          <cell r="C5952" t="str">
            <v>PC</v>
          </cell>
          <cell r="D5952">
            <v>0</v>
          </cell>
        </row>
        <row r="5953">
          <cell r="A5953">
            <v>648291</v>
          </cell>
          <cell r="B5953" t="str">
            <v>LBL BK MUSCLE SHOWER REF 750ML</v>
          </cell>
          <cell r="C5953" t="str">
            <v>PC</v>
          </cell>
          <cell r="D5953">
            <v>0</v>
          </cell>
        </row>
        <row r="5954">
          <cell r="A5954">
            <v>648291</v>
          </cell>
          <cell r="B5954" t="str">
            <v>LBL BK MUSCLE SHOWER REF 750ML</v>
          </cell>
          <cell r="C5954" t="str">
            <v>PC</v>
          </cell>
        </row>
        <row r="5955">
          <cell r="A5955">
            <v>648296</v>
          </cell>
          <cell r="B5955" t="str">
            <v>LBL FR TOILET DUCK PINE 500ML</v>
          </cell>
          <cell r="C5955" t="str">
            <v>PC</v>
          </cell>
        </row>
        <row r="5956">
          <cell r="A5956">
            <v>648298</v>
          </cell>
          <cell r="B5956" t="str">
            <v>LBL FR TOILET DUCK PPOURRI</v>
          </cell>
          <cell r="C5956" t="str">
            <v>PC</v>
          </cell>
        </row>
        <row r="5957">
          <cell r="A5957">
            <v>648299</v>
          </cell>
          <cell r="B5957" t="str">
            <v>LBL BK TOILET DUCK PPOURRI</v>
          </cell>
          <cell r="C5957" t="str">
            <v>PC</v>
          </cell>
        </row>
        <row r="5958">
          <cell r="A5958">
            <v>648300</v>
          </cell>
          <cell r="B5958" t="str">
            <v>LBL FR TOILET DUCK F/FLOWERS</v>
          </cell>
          <cell r="C5958" t="str">
            <v>PC</v>
          </cell>
        </row>
        <row r="5959">
          <cell r="A5959">
            <v>648301</v>
          </cell>
          <cell r="B5959" t="str">
            <v>Label</v>
          </cell>
          <cell r="C5959" t="str">
            <v>PC</v>
          </cell>
        </row>
        <row r="5960">
          <cell r="A5960">
            <v>648302</v>
          </cell>
          <cell r="B5960" t="str">
            <v>LBL FR TOILET DUCK LEMON 500ML</v>
          </cell>
          <cell r="C5960" t="str">
            <v>PC</v>
          </cell>
        </row>
        <row r="5961">
          <cell r="A5961">
            <v>648304</v>
          </cell>
          <cell r="B5961" t="str">
            <v>LBL DUCK DISINF P/POURRI 500ML</v>
          </cell>
          <cell r="C5961" t="str">
            <v>PC</v>
          </cell>
        </row>
        <row r="5962">
          <cell r="A5962">
            <v>648304</v>
          </cell>
          <cell r="B5962" t="str">
            <v>LBL DUCK DISINF P/POURRI 500ML</v>
          </cell>
          <cell r="C5962" t="str">
            <v>PC</v>
          </cell>
        </row>
        <row r="5963">
          <cell r="A5963">
            <v>648305</v>
          </cell>
          <cell r="B5963" t="str">
            <v>LBL DUCK DISINF F/PINE 500ML</v>
          </cell>
          <cell r="C5963" t="str">
            <v>PC</v>
          </cell>
        </row>
        <row r="5964">
          <cell r="A5964">
            <v>648306</v>
          </cell>
          <cell r="B5964" t="str">
            <v>LBL DUCK DISINF O/BREEZE 500ML</v>
          </cell>
          <cell r="C5964" t="str">
            <v>PC</v>
          </cell>
        </row>
        <row r="5965">
          <cell r="A5965">
            <v>648307</v>
          </cell>
          <cell r="B5965" t="str">
            <v>LBL DUCK DISINF P/BLOSS 500ML</v>
          </cell>
          <cell r="C5965" t="str">
            <v>PC</v>
          </cell>
        </row>
        <row r="5966">
          <cell r="A5966">
            <v>648314</v>
          </cell>
          <cell r="B5966" t="str">
            <v>CTN Duck Diso Peach Blm 500 WF</v>
          </cell>
          <cell r="C5966" t="str">
            <v>P2</v>
          </cell>
        </row>
        <row r="5967">
          <cell r="A5967">
            <v>648315</v>
          </cell>
          <cell r="B5967" t="str">
            <v>CTN Duck Diso Potpourri WF</v>
          </cell>
          <cell r="C5967" t="str">
            <v>P2</v>
          </cell>
        </row>
        <row r="5968">
          <cell r="A5968">
            <v>648316</v>
          </cell>
          <cell r="B5968" t="str">
            <v>CTN Duck Diso Fresh Pine WF</v>
          </cell>
          <cell r="C5968" t="str">
            <v>P2</v>
          </cell>
        </row>
        <row r="5969">
          <cell r="A5969">
            <v>648317</v>
          </cell>
          <cell r="B5969" t="str">
            <v>CTN Duck Diso Ocean Breeze WF</v>
          </cell>
          <cell r="C5969" t="str">
            <v>P2</v>
          </cell>
        </row>
        <row r="5970">
          <cell r="A5970">
            <v>648340</v>
          </cell>
          <cell r="B5970" t="str">
            <v>Label</v>
          </cell>
          <cell r="C5970" t="str">
            <v>PC</v>
          </cell>
        </row>
        <row r="5971">
          <cell r="A5971">
            <v>648341</v>
          </cell>
          <cell r="B5971" t="str">
            <v>Label</v>
          </cell>
          <cell r="C5971" t="str">
            <v>PC</v>
          </cell>
        </row>
        <row r="5972">
          <cell r="A5972">
            <v>648800</v>
          </cell>
          <cell r="B5972" t="str">
            <v>CAP CRC  DRANO LIQUID</v>
          </cell>
          <cell r="C5972" t="str">
            <v>P1</v>
          </cell>
          <cell r="D5972">
            <v>0</v>
          </cell>
        </row>
        <row r="5973">
          <cell r="A5973">
            <v>648802</v>
          </cell>
          <cell r="B5973" t="str">
            <v>CAP CRC DRANO CRYSTAL</v>
          </cell>
          <cell r="C5973" t="str">
            <v>P1</v>
          </cell>
          <cell r="D5973">
            <v>0</v>
          </cell>
        </row>
        <row r="5974">
          <cell r="A5974">
            <v>648803</v>
          </cell>
          <cell r="B5974" t="str">
            <v>CAP 28/400 CRC 2 PIECE   750mL</v>
          </cell>
          <cell r="C5974" t="str">
            <v>P1</v>
          </cell>
          <cell r="D5974">
            <v>0</v>
          </cell>
        </row>
        <row r="5975">
          <cell r="A5975">
            <v>648810</v>
          </cell>
          <cell r="B5975" t="str">
            <v>CAP CR 57/51 pms 355  300g</v>
          </cell>
          <cell r="C5975" t="str">
            <v>P9</v>
          </cell>
          <cell r="D5975">
            <v>59435</v>
          </cell>
        </row>
        <row r="5976">
          <cell r="A5976">
            <v>648812</v>
          </cell>
          <cell r="B5976" t="str">
            <v>CAP CR 65/50 WHITE    400g</v>
          </cell>
          <cell r="C5976" t="str">
            <v>P9</v>
          </cell>
          <cell r="D5976">
            <v>59435</v>
          </cell>
        </row>
        <row r="5977">
          <cell r="A5977">
            <v>648814</v>
          </cell>
          <cell r="B5977" t="str">
            <v>CAP CR 65/47 PMS 355 GREEN</v>
          </cell>
          <cell r="C5977" t="str">
            <v>P1</v>
          </cell>
          <cell r="D5977">
            <v>84573</v>
          </cell>
        </row>
        <row r="5978">
          <cell r="A5978">
            <v>648814</v>
          </cell>
          <cell r="B5978" t="str">
            <v>CAP CR 65/47 PMS 355 GREEN</v>
          </cell>
          <cell r="C5978" t="str">
            <v>P1</v>
          </cell>
        </row>
        <row r="5979">
          <cell r="A5979">
            <v>648815</v>
          </cell>
          <cell r="B5979" t="str">
            <v>CAP CR 57/51 WHITE    300g</v>
          </cell>
          <cell r="C5979" t="str">
            <v>P9</v>
          </cell>
          <cell r="D5979">
            <v>59435</v>
          </cell>
        </row>
        <row r="5980">
          <cell r="A5980">
            <v>649100</v>
          </cell>
          <cell r="B5980" t="str">
            <v>TRIGGER CALMAR TS-800/3A</v>
          </cell>
          <cell r="C5980" t="str">
            <v>P9</v>
          </cell>
          <cell r="D5980">
            <v>10226</v>
          </cell>
        </row>
        <row r="5981">
          <cell r="A5981">
            <v>649101</v>
          </cell>
          <cell r="B5981" t="str">
            <v>TRIGGER CALMAR TS-800/3A</v>
          </cell>
          <cell r="C5981" t="str">
            <v>P9</v>
          </cell>
          <cell r="D5981">
            <v>10226</v>
          </cell>
        </row>
        <row r="5982">
          <cell r="A5982">
            <v>649102</v>
          </cell>
          <cell r="B5982" t="str">
            <v>TRIGGER CHRGE I/AID BLUE 750ml</v>
          </cell>
          <cell r="C5982" t="str">
            <v>PF</v>
          </cell>
          <cell r="D5982">
            <v>10226</v>
          </cell>
        </row>
        <row r="5983">
          <cell r="A5983">
            <v>649103</v>
          </cell>
          <cell r="B5983" t="str">
            <v>TRIGGER CALMAR TS-800/2A WIND</v>
          </cell>
          <cell r="C5983" t="str">
            <v>PF</v>
          </cell>
          <cell r="D5983">
            <v>10226</v>
          </cell>
        </row>
        <row r="5984">
          <cell r="A5984">
            <v>649104</v>
          </cell>
          <cell r="B5984" t="str">
            <v>TRIGGER CALMAR TS-800/2A WINPP</v>
          </cell>
          <cell r="C5984" t="str">
            <v>P9</v>
          </cell>
          <cell r="D5984">
            <v>10226</v>
          </cell>
        </row>
        <row r="5985">
          <cell r="A5985">
            <v>649105</v>
          </cell>
          <cell r="B5985" t="str">
            <v>TRIGGER CALMAR TS</v>
          </cell>
          <cell r="C5985" t="str">
            <v>PF</v>
          </cell>
          <cell r="D5985">
            <v>10226</v>
          </cell>
        </row>
        <row r="5986">
          <cell r="A5986">
            <v>649105</v>
          </cell>
          <cell r="B5986" t="str">
            <v>TRIGGER CALMAR TS</v>
          </cell>
          <cell r="C5986" t="str">
            <v>P9</v>
          </cell>
        </row>
        <row r="5987">
          <cell r="A5987">
            <v>649106</v>
          </cell>
          <cell r="B5987" t="str">
            <v>TRIGGER Win/MM APC Yel/Wht 750</v>
          </cell>
          <cell r="C5987" t="str">
            <v>PF</v>
          </cell>
          <cell r="D5987">
            <v>10226</v>
          </cell>
        </row>
        <row r="5988">
          <cell r="A5988">
            <v>649107</v>
          </cell>
          <cell r="B5988" t="str">
            <v>TRIGGER CALMAR TS-800/2A MR M</v>
          </cell>
          <cell r="C5988" t="str">
            <v>PF</v>
          </cell>
          <cell r="D5988">
            <v>10226</v>
          </cell>
        </row>
        <row r="5989">
          <cell r="A5989">
            <v>649108</v>
          </cell>
          <cell r="B5989" t="str">
            <v>TRIGGER CALMAR TS-800/1</v>
          </cell>
          <cell r="C5989" t="str">
            <v>P9</v>
          </cell>
          <cell r="D5989">
            <v>10226</v>
          </cell>
        </row>
        <row r="5990">
          <cell r="A5990">
            <v>649109</v>
          </cell>
          <cell r="B5990" t="str">
            <v>TRIGGER CALMAR TS-800/2A WIND</v>
          </cell>
          <cell r="C5990" t="str">
            <v>PF</v>
          </cell>
          <cell r="D5990">
            <v>0</v>
          </cell>
        </row>
        <row r="5991">
          <cell r="A5991">
            <v>649110</v>
          </cell>
          <cell r="B5991" t="str">
            <v>TRIGGER PROMO CALMAR TS</v>
          </cell>
          <cell r="C5991" t="str">
            <v>P9</v>
          </cell>
          <cell r="D5991">
            <v>0</v>
          </cell>
        </row>
        <row r="5992">
          <cell r="A5992">
            <v>649111</v>
          </cell>
          <cell r="B5992" t="str">
            <v>TRIGGER WINDEX NO DRIP 237mm</v>
          </cell>
          <cell r="C5992" t="str">
            <v>PF</v>
          </cell>
          <cell r="D5992">
            <v>10226</v>
          </cell>
        </row>
        <row r="5993">
          <cell r="A5993">
            <v>649112</v>
          </cell>
          <cell r="B5993" t="str">
            <v>TRG SHOUT IRON AID      212MM</v>
          </cell>
          <cell r="C5993" t="str">
            <v>PF</v>
          </cell>
          <cell r="D5993">
            <v>10226</v>
          </cell>
        </row>
        <row r="5994">
          <cell r="A5994">
            <v>649113</v>
          </cell>
          <cell r="B5994" t="str">
            <v>TRIGGER Win/Duck Shower 212mm</v>
          </cell>
          <cell r="C5994" t="str">
            <v>PF</v>
          </cell>
          <cell r="D5994">
            <v>10226</v>
          </cell>
        </row>
        <row r="5995">
          <cell r="A5995">
            <v>649114</v>
          </cell>
          <cell r="B5995" t="str">
            <v>TRIGGER TEAL/WHITE 206MM</v>
          </cell>
          <cell r="C5995" t="str">
            <v>PF</v>
          </cell>
          <cell r="D5995">
            <v>10226</v>
          </cell>
        </row>
        <row r="5996">
          <cell r="A5996">
            <v>649114</v>
          </cell>
          <cell r="B5996" t="str">
            <v>TRIGGER TEAL/BLUE 206MM</v>
          </cell>
          <cell r="C5996" t="str">
            <v>PF</v>
          </cell>
        </row>
        <row r="5997">
          <cell r="A5997">
            <v>649115</v>
          </cell>
          <cell r="B5997" t="str">
            <v>TRIGGER YELLOW/WHITE 206MM</v>
          </cell>
          <cell r="C5997" t="str">
            <v>PF</v>
          </cell>
          <cell r="D5997">
            <v>10226</v>
          </cell>
        </row>
        <row r="5998">
          <cell r="A5998">
            <v>649115</v>
          </cell>
          <cell r="B5998" t="str">
            <v>TRIGGER YELLOW/WHITE 206MM</v>
          </cell>
          <cell r="C5998" t="str">
            <v>PF</v>
          </cell>
        </row>
        <row r="5999">
          <cell r="A5999">
            <v>649116</v>
          </cell>
          <cell r="B5999" t="str">
            <v>TRIGGER WINDEX OUTDOOR</v>
          </cell>
          <cell r="C5999" t="str">
            <v>PF</v>
          </cell>
          <cell r="D5999">
            <v>28459</v>
          </cell>
        </row>
        <row r="6000">
          <cell r="A6000">
            <v>649116</v>
          </cell>
          <cell r="B6000" t="str">
            <v>TRIGGER WINDEX OUTDOOR</v>
          </cell>
          <cell r="C6000" t="str">
            <v>PF</v>
          </cell>
        </row>
        <row r="6001">
          <cell r="A6001">
            <v>649117</v>
          </cell>
          <cell r="B6001" t="str">
            <v>HOSE ADAPTOR WINDEX OUTDOOR</v>
          </cell>
          <cell r="C6001" t="str">
            <v>PE</v>
          </cell>
          <cell r="D6001">
            <v>18258</v>
          </cell>
        </row>
        <row r="6002">
          <cell r="A6002">
            <v>649117</v>
          </cell>
          <cell r="B6002" t="str">
            <v>HOSE ADAPTOR WINDEX OUTDOOR</v>
          </cell>
          <cell r="C6002" t="str">
            <v>PE</v>
          </cell>
        </row>
        <row r="6003">
          <cell r="A6003">
            <v>649118</v>
          </cell>
          <cell r="B6003" t="str">
            <v>CABLE TIE WINDEX OUTDOOR</v>
          </cell>
          <cell r="C6003" t="str">
            <v>PE</v>
          </cell>
          <cell r="D6003">
            <v>47223</v>
          </cell>
        </row>
        <row r="6004">
          <cell r="A6004">
            <v>649118</v>
          </cell>
          <cell r="B6004" t="str">
            <v>CABLE TIE WINDEX OUTDOOR</v>
          </cell>
          <cell r="C6004" t="str">
            <v>PE</v>
          </cell>
        </row>
        <row r="6005">
          <cell r="A6005">
            <v>649198</v>
          </cell>
          <cell r="B6005" t="str">
            <v>LBL BK WINDEX SHOWER REFL 750</v>
          </cell>
          <cell r="C6005" t="str">
            <v>PC</v>
          </cell>
          <cell r="D6005">
            <v>9207</v>
          </cell>
        </row>
        <row r="6006">
          <cell r="A6006">
            <v>650000</v>
          </cell>
          <cell r="B6006" t="str">
            <v>CAN BAYGON SURF/SPRAY 250 GM</v>
          </cell>
          <cell r="C6006" t="str">
            <v>P9</v>
          </cell>
          <cell r="D6006">
            <v>50735</v>
          </cell>
        </row>
        <row r="6007">
          <cell r="A6007">
            <v>650001</v>
          </cell>
          <cell r="B6007" t="str">
            <v>CAN BAYGON SURF/SPRAY 420 GM</v>
          </cell>
          <cell r="C6007" t="str">
            <v>P9</v>
          </cell>
          <cell r="D6007">
            <v>50735</v>
          </cell>
        </row>
        <row r="6008">
          <cell r="A6008">
            <v>650002</v>
          </cell>
          <cell r="B6008" t="str">
            <v>CAN BAYGON FOREST FRESH 300 GM</v>
          </cell>
          <cell r="C6008" t="str">
            <v>P9</v>
          </cell>
          <cell r="D6008">
            <v>50735</v>
          </cell>
        </row>
        <row r="6009">
          <cell r="A6009">
            <v>650003</v>
          </cell>
          <cell r="B6009" t="str">
            <v>CAN BAYGON CITRUS BREEZE 300GM</v>
          </cell>
          <cell r="C6009" t="str">
            <v>P9</v>
          </cell>
          <cell r="D6009">
            <v>50735</v>
          </cell>
        </row>
        <row r="6010">
          <cell r="A6010">
            <v>650004</v>
          </cell>
          <cell r="B6010" t="str">
            <v>CAN BAYGON FAST K/DOWN 300GM</v>
          </cell>
          <cell r="C6010" t="str">
            <v>P0</v>
          </cell>
          <cell r="D6010">
            <v>50735</v>
          </cell>
        </row>
        <row r="6011">
          <cell r="A6011">
            <v>650005</v>
          </cell>
          <cell r="B6011" t="str">
            <v>CAN BAYGON DO IT Y/SELF 125 GM</v>
          </cell>
          <cell r="C6011" t="str">
            <v>P9</v>
          </cell>
          <cell r="D6011">
            <v>50735</v>
          </cell>
        </row>
        <row r="6012">
          <cell r="A6012">
            <v>650006</v>
          </cell>
          <cell r="B6012" t="str">
            <v>CAN BAYGON F/K/DOWN L-IRR 400G</v>
          </cell>
          <cell r="C6012" t="str">
            <v>P9</v>
          </cell>
          <cell r="D6012">
            <v>50735</v>
          </cell>
        </row>
        <row r="6013">
          <cell r="A6013">
            <v>650007</v>
          </cell>
          <cell r="B6013" t="str">
            <v>CAP GLADE S&amp;VAC WHITE</v>
          </cell>
          <cell r="C6013" t="str">
            <v>P1</v>
          </cell>
          <cell r="D6013">
            <v>12976</v>
          </cell>
        </row>
        <row r="6014">
          <cell r="A6014">
            <v>650007</v>
          </cell>
          <cell r="B6014" t="str">
            <v>CAP GLADE S&amp;VAC WHITE</v>
          </cell>
          <cell r="C6014" t="str">
            <v>P1</v>
          </cell>
        </row>
        <row r="6015">
          <cell r="A6015">
            <v>650008</v>
          </cell>
          <cell r="B6015" t="str">
            <v>CAN BAYGON F/FRESH L-IRR 400G</v>
          </cell>
          <cell r="C6015" t="str">
            <v>P9</v>
          </cell>
          <cell r="D6015">
            <v>50735</v>
          </cell>
        </row>
        <row r="6016">
          <cell r="A6016">
            <v>650009</v>
          </cell>
          <cell r="B6016" t="str">
            <v>CAN BAYGON S/SPRAY L/IRR 250GM</v>
          </cell>
          <cell r="C6016" t="str">
            <v>P9</v>
          </cell>
          <cell r="D6016">
            <v>50735</v>
          </cell>
        </row>
        <row r="6017">
          <cell r="A6017">
            <v>650010</v>
          </cell>
          <cell r="B6017" t="str">
            <v>CAP BAYGON ORANGE RH6823Z</v>
          </cell>
          <cell r="C6017" t="str">
            <v>P9</v>
          </cell>
          <cell r="D6017">
            <v>64020</v>
          </cell>
        </row>
        <row r="6018">
          <cell r="A6018">
            <v>650011</v>
          </cell>
          <cell r="B6018" t="str">
            <v>CAP BAYGON YELLOW PU 421-A</v>
          </cell>
          <cell r="C6018" t="str">
            <v>P9</v>
          </cell>
          <cell r="D6018">
            <v>64020</v>
          </cell>
        </row>
        <row r="6019">
          <cell r="A6019">
            <v>650012</v>
          </cell>
          <cell r="B6019" t="str">
            <v>CAP BAYGON GREEN GH 6864Z</v>
          </cell>
          <cell r="C6019" t="str">
            <v>P9</v>
          </cell>
          <cell r="D6019">
            <v>64020</v>
          </cell>
        </row>
        <row r="6020">
          <cell r="A6020">
            <v>650013</v>
          </cell>
          <cell r="B6020" t="str">
            <v>CAP BAYGON RED R4303LS</v>
          </cell>
          <cell r="C6020" t="str">
            <v>P9</v>
          </cell>
          <cell r="D6020">
            <v>64020</v>
          </cell>
        </row>
        <row r="6021">
          <cell r="A6021">
            <v>650014</v>
          </cell>
          <cell r="B6021" t="str">
            <v>CAP BAYGON CLEAR 52SLR</v>
          </cell>
          <cell r="C6021" t="str">
            <v>P9</v>
          </cell>
          <cell r="D6021">
            <v>64020</v>
          </cell>
        </row>
        <row r="6022">
          <cell r="A6022">
            <v>650015</v>
          </cell>
          <cell r="B6022" t="str">
            <v>CAN BAYGON S/SPRAY L/IRR 420GM</v>
          </cell>
          <cell r="C6022" t="str">
            <v>P9</v>
          </cell>
          <cell r="D6022">
            <v>50735</v>
          </cell>
        </row>
        <row r="6023">
          <cell r="A6023">
            <v>650016</v>
          </cell>
          <cell r="B6023" t="str">
            <v>CAN GLADE S/VAC EXTRA TOUGH</v>
          </cell>
          <cell r="C6023" t="str">
            <v>P9</v>
          </cell>
          <cell r="D6023">
            <v>9827</v>
          </cell>
        </row>
        <row r="6024">
          <cell r="A6024">
            <v>650017</v>
          </cell>
          <cell r="B6024" t="str">
            <v>CAN GLADE S/VAC ELEGANCE</v>
          </cell>
          <cell r="C6024" t="str">
            <v>P9</v>
          </cell>
          <cell r="D6024">
            <v>9827</v>
          </cell>
        </row>
        <row r="6025">
          <cell r="A6025">
            <v>650018</v>
          </cell>
          <cell r="B6025" t="str">
            <v>CAN BAYGON DO IT Y/SELF 125 GM</v>
          </cell>
          <cell r="C6025" t="str">
            <v>P9</v>
          </cell>
          <cell r="D6025">
            <v>50735</v>
          </cell>
        </row>
        <row r="6026">
          <cell r="A6026">
            <v>650019</v>
          </cell>
          <cell r="B6026" t="str">
            <v>VALVE USJ1303-175 CIK     250g</v>
          </cell>
          <cell r="C6026" t="str">
            <v>P3</v>
          </cell>
          <cell r="D6026">
            <v>60200</v>
          </cell>
        </row>
        <row r="6027">
          <cell r="A6027">
            <v>650019</v>
          </cell>
          <cell r="B6027" t="str">
            <v>VALVE USJ1303-175 CIK     250g</v>
          </cell>
          <cell r="C6027" t="str">
            <v>P3</v>
          </cell>
        </row>
        <row r="6028">
          <cell r="A6028">
            <v>650020</v>
          </cell>
          <cell r="B6028" t="str">
            <v>CTN BAYGON S/SPRAY 250 GM</v>
          </cell>
          <cell r="C6028" t="str">
            <v>P9</v>
          </cell>
          <cell r="D6028">
            <v>81900</v>
          </cell>
        </row>
        <row r="6029">
          <cell r="A6029">
            <v>650021</v>
          </cell>
          <cell r="B6029" t="str">
            <v>CTN BAYGON S/SPRAY 420 GM</v>
          </cell>
          <cell r="C6029" t="str">
            <v>P9</v>
          </cell>
          <cell r="D6029">
            <v>81900</v>
          </cell>
        </row>
        <row r="6030">
          <cell r="A6030">
            <v>650022</v>
          </cell>
          <cell r="B6030" t="str">
            <v>CTN BAYGON F/FRESH 300 GM</v>
          </cell>
          <cell r="C6030" t="str">
            <v>P9</v>
          </cell>
          <cell r="D6030">
            <v>81900</v>
          </cell>
        </row>
        <row r="6031">
          <cell r="A6031">
            <v>650023</v>
          </cell>
          <cell r="B6031" t="str">
            <v>CTN BAYGON  C/BREEZE</v>
          </cell>
          <cell r="C6031" t="str">
            <v>P9</v>
          </cell>
          <cell r="D6031">
            <v>81900</v>
          </cell>
        </row>
        <row r="6032">
          <cell r="A6032">
            <v>650024</v>
          </cell>
          <cell r="B6032" t="str">
            <v>CTN BAYGON F/K/DOWN 300GM</v>
          </cell>
          <cell r="C6032" t="str">
            <v>P9</v>
          </cell>
          <cell r="D6032">
            <v>81900</v>
          </cell>
        </row>
        <row r="6033">
          <cell r="A6033">
            <v>650025</v>
          </cell>
          <cell r="B6033" t="str">
            <v>CTN BAYGON D.I.Y. 1 PACK</v>
          </cell>
          <cell r="C6033" t="str">
            <v>P9</v>
          </cell>
          <cell r="D6033">
            <v>81900</v>
          </cell>
        </row>
        <row r="6034">
          <cell r="A6034">
            <v>650026</v>
          </cell>
          <cell r="B6034" t="str">
            <v>CTN BAYGON D.I.Y. 3 PACK</v>
          </cell>
          <cell r="C6034" t="str">
            <v>P9</v>
          </cell>
          <cell r="D6034">
            <v>81900</v>
          </cell>
        </row>
        <row r="6035">
          <cell r="A6035">
            <v>650027</v>
          </cell>
          <cell r="B6035" t="str">
            <v>CTN BAYGON FAST K/DOWN 400GM</v>
          </cell>
          <cell r="C6035" t="str">
            <v>P9</v>
          </cell>
          <cell r="D6035">
            <v>81900</v>
          </cell>
        </row>
        <row r="6036">
          <cell r="A6036">
            <v>650028</v>
          </cell>
          <cell r="B6036" t="str">
            <v>CTN BAYGON FOREST FRESH 400GM</v>
          </cell>
          <cell r="C6036" t="str">
            <v>P9</v>
          </cell>
          <cell r="D6036">
            <v>81900</v>
          </cell>
        </row>
        <row r="6037">
          <cell r="A6037">
            <v>650029</v>
          </cell>
          <cell r="B6037" t="str">
            <v>SLEEVE BAYGON D.I.Y.</v>
          </cell>
          <cell r="C6037" t="str">
            <v>P9</v>
          </cell>
          <cell r="D6037">
            <v>4960</v>
          </cell>
        </row>
        <row r="6038">
          <cell r="A6038">
            <v>650030</v>
          </cell>
          <cell r="B6038" t="str">
            <v>VALVE BAYGON S/SPRAY 250GM</v>
          </cell>
          <cell r="C6038" t="str">
            <v>P9</v>
          </cell>
          <cell r="D6038">
            <v>60200</v>
          </cell>
        </row>
        <row r="6039">
          <cell r="A6039">
            <v>650031</v>
          </cell>
          <cell r="B6039" t="str">
            <v>VALVE BAYGON S/SPRAY 420GM</v>
          </cell>
          <cell r="C6039" t="str">
            <v>P9</v>
          </cell>
          <cell r="D6039">
            <v>60200</v>
          </cell>
        </row>
        <row r="6040">
          <cell r="A6040">
            <v>650032</v>
          </cell>
          <cell r="B6040" t="str">
            <v>VALVE BAYGON FIK 300GM</v>
          </cell>
          <cell r="C6040" t="str">
            <v>P9</v>
          </cell>
          <cell r="D6040">
            <v>60200</v>
          </cell>
        </row>
        <row r="6041">
          <cell r="A6041">
            <v>650033</v>
          </cell>
          <cell r="B6041" t="str">
            <v>VALVE BAYGON DO IT Y/SELF</v>
          </cell>
          <cell r="C6041" t="str">
            <v>P9</v>
          </cell>
          <cell r="D6041">
            <v>60200</v>
          </cell>
        </row>
        <row r="6042">
          <cell r="A6042">
            <v>650034</v>
          </cell>
          <cell r="B6042" t="str">
            <v>CTN BAYGON S/SPRAY L/IRR 250GM</v>
          </cell>
          <cell r="C6042" t="str">
            <v>P9</v>
          </cell>
          <cell r="D6042">
            <v>81900</v>
          </cell>
        </row>
        <row r="6043">
          <cell r="A6043">
            <v>650035</v>
          </cell>
          <cell r="B6043" t="str">
            <v>CTN BAYGON S/SPRAY L/IRR 420GM</v>
          </cell>
          <cell r="C6043" t="str">
            <v>P9</v>
          </cell>
          <cell r="D6043">
            <v>81900</v>
          </cell>
        </row>
        <row r="6044">
          <cell r="A6044">
            <v>650036</v>
          </cell>
          <cell r="B6044" t="str">
            <v>VALVE FIK L-IRR ASJ-8246-232</v>
          </cell>
          <cell r="C6044" t="str">
            <v>P9</v>
          </cell>
          <cell r="D6044">
            <v>60200</v>
          </cell>
        </row>
        <row r="6045">
          <cell r="A6045">
            <v>650037</v>
          </cell>
          <cell r="B6045" t="str">
            <v>VALVE S/S L/IRR ASJ 8161-175</v>
          </cell>
          <cell r="C6045" t="str">
            <v>P9</v>
          </cell>
          <cell r="D6045">
            <v>60200</v>
          </cell>
        </row>
        <row r="6046">
          <cell r="A6046">
            <v>650038</v>
          </cell>
          <cell r="B6046" t="str">
            <v>VALVE S/S L/IRR ASJ 8161-256</v>
          </cell>
          <cell r="C6046" t="str">
            <v>P9</v>
          </cell>
          <cell r="D6046">
            <v>60200</v>
          </cell>
        </row>
        <row r="6047">
          <cell r="A6047">
            <v>650039</v>
          </cell>
          <cell r="B6047" t="str">
            <v>CTN O/AIR S/VAC EARLY SPRING</v>
          </cell>
          <cell r="C6047" t="str">
            <v>P9</v>
          </cell>
          <cell r="D6047">
            <v>70640</v>
          </cell>
        </row>
        <row r="6048">
          <cell r="A6048">
            <v>650040</v>
          </cell>
          <cell r="B6048" t="str">
            <v>CAN BAYGON SURF/SPRAY 250GM</v>
          </cell>
          <cell r="C6048" t="str">
            <v>P9</v>
          </cell>
          <cell r="D6048">
            <v>50735</v>
          </cell>
        </row>
        <row r="6049">
          <cell r="A6049">
            <v>650041</v>
          </cell>
          <cell r="B6049" t="str">
            <v>CAN BAYGON SURF/SPRAY 420GM</v>
          </cell>
          <cell r="C6049" t="str">
            <v>P9</v>
          </cell>
          <cell r="D6049">
            <v>50735</v>
          </cell>
        </row>
        <row r="6050">
          <cell r="A6050">
            <v>650042</v>
          </cell>
          <cell r="B6050" t="str">
            <v>CAN BAYGON PINE FRESH 300GM</v>
          </cell>
          <cell r="C6050" t="str">
            <v>P9</v>
          </cell>
          <cell r="D6050">
            <v>50735</v>
          </cell>
        </row>
        <row r="6051">
          <cell r="A6051">
            <v>650043</v>
          </cell>
          <cell r="B6051" t="str">
            <v>CAN BAYGON LEMON FRESH 300GM</v>
          </cell>
          <cell r="C6051" t="str">
            <v>P9</v>
          </cell>
          <cell r="D6051">
            <v>50735</v>
          </cell>
        </row>
        <row r="6052">
          <cell r="A6052">
            <v>650044</v>
          </cell>
          <cell r="B6052" t="str">
            <v>CAN BAYGON FAST K DOWN 300GM</v>
          </cell>
          <cell r="C6052" t="str">
            <v>P9</v>
          </cell>
          <cell r="D6052">
            <v>50735</v>
          </cell>
        </row>
        <row r="6053">
          <cell r="A6053">
            <v>650045</v>
          </cell>
          <cell r="B6053" t="str">
            <v>CAN BAYGON FAST K DOWN 400GM</v>
          </cell>
          <cell r="C6053" t="str">
            <v>P9</v>
          </cell>
          <cell r="D6053">
            <v>50735</v>
          </cell>
        </row>
        <row r="6054">
          <cell r="A6054">
            <v>650046</v>
          </cell>
          <cell r="B6054" t="str">
            <v>CAN BAYGON PINE FRESH 400GM</v>
          </cell>
          <cell r="C6054" t="str">
            <v>P9</v>
          </cell>
          <cell r="D6054">
            <v>50735</v>
          </cell>
        </row>
        <row r="6055">
          <cell r="A6055">
            <v>650047</v>
          </cell>
          <cell r="B6055" t="str">
            <v>CAN BAYGON S/SPRAY L/IRR 420GM</v>
          </cell>
          <cell r="C6055" t="str">
            <v>P9</v>
          </cell>
          <cell r="D6055">
            <v>50735</v>
          </cell>
        </row>
        <row r="6056">
          <cell r="A6056">
            <v>650048</v>
          </cell>
          <cell r="B6056" t="str">
            <v>CAN BAYGON S/SPRAY L/IRR 250GM</v>
          </cell>
          <cell r="C6056" t="str">
            <v>P9</v>
          </cell>
          <cell r="D6056">
            <v>50735</v>
          </cell>
        </row>
        <row r="6057">
          <cell r="A6057">
            <v>650049</v>
          </cell>
          <cell r="B6057" t="str">
            <v>VALVE USJ1303-232 CIK     350g</v>
          </cell>
          <cell r="C6057" t="str">
            <v>P9</v>
          </cell>
          <cell r="D6057">
            <v>60200</v>
          </cell>
        </row>
        <row r="6058">
          <cell r="A6058">
            <v>650050</v>
          </cell>
          <cell r="B6058" t="str">
            <v>CAN CARPET&amp;ROOM ORCHARD SPICE</v>
          </cell>
          <cell r="C6058" t="str">
            <v>P9</v>
          </cell>
          <cell r="D6058">
            <v>9827</v>
          </cell>
        </row>
        <row r="6059">
          <cell r="A6059">
            <v>650051</v>
          </cell>
          <cell r="B6059" t="str">
            <v>CAN BAYGON FAST K DOWN 300GM</v>
          </cell>
          <cell r="C6059" t="str">
            <v>P9</v>
          </cell>
          <cell r="D6059">
            <v>50735</v>
          </cell>
        </row>
        <row r="6060">
          <cell r="A6060">
            <v>650052</v>
          </cell>
          <cell r="B6060" t="str">
            <v>CAN BAYGON ULTRA FRESH 300GM</v>
          </cell>
          <cell r="C6060" t="str">
            <v>P0</v>
          </cell>
          <cell r="D6060">
            <v>0</v>
          </cell>
        </row>
        <row r="6061">
          <cell r="A6061">
            <v>650053</v>
          </cell>
          <cell r="B6061" t="str">
            <v>CAN BAYGON LEMON FRESH 300GM</v>
          </cell>
          <cell r="C6061" t="str">
            <v>P0</v>
          </cell>
          <cell r="D6061">
            <v>50735</v>
          </cell>
        </row>
        <row r="6062">
          <cell r="A6062">
            <v>650054</v>
          </cell>
          <cell r="B6062" t="str">
            <v>CTN BAYGON PINE FRESH 300GM</v>
          </cell>
          <cell r="C6062" t="str">
            <v>P9</v>
          </cell>
          <cell r="D6062">
            <v>81900</v>
          </cell>
        </row>
        <row r="6063">
          <cell r="A6063">
            <v>650055</v>
          </cell>
          <cell r="B6063" t="str">
            <v>CTN BAYGON PINE FRESH 400GM</v>
          </cell>
          <cell r="C6063" t="str">
            <v>P9</v>
          </cell>
          <cell r="D6063">
            <v>81900</v>
          </cell>
        </row>
        <row r="6064">
          <cell r="A6064">
            <v>650056</v>
          </cell>
          <cell r="B6064" t="str">
            <v>CTN BAYGON LEMON FRESH 300GM</v>
          </cell>
          <cell r="C6064" t="str">
            <v>P9</v>
          </cell>
          <cell r="D6064">
            <v>81900</v>
          </cell>
        </row>
        <row r="6065">
          <cell r="A6065">
            <v>650057</v>
          </cell>
          <cell r="B6065" t="str">
            <v>CAN BAYGON PINE FRESH 300GM</v>
          </cell>
          <cell r="C6065" t="str">
            <v>P0</v>
          </cell>
          <cell r="D6065">
            <v>50735</v>
          </cell>
        </row>
        <row r="6066">
          <cell r="A6066">
            <v>650058</v>
          </cell>
          <cell r="B6066" t="str">
            <v>CTN BAYGON LEMON FRESH   400GM</v>
          </cell>
          <cell r="C6066" t="str">
            <v>P9</v>
          </cell>
          <cell r="D6066">
            <v>81900</v>
          </cell>
        </row>
        <row r="6067">
          <cell r="A6067">
            <v>650059</v>
          </cell>
          <cell r="B6067" t="str">
            <v>CAN BAYGON ULTRA FRESH 300GM</v>
          </cell>
          <cell r="C6067" t="str">
            <v>P0</v>
          </cell>
          <cell r="D6067">
            <v>50735</v>
          </cell>
        </row>
        <row r="6068">
          <cell r="A6068">
            <v>650060</v>
          </cell>
          <cell r="B6068" t="str">
            <v>CTN CARPET&amp;ROOM ORCHARD SPICE</v>
          </cell>
          <cell r="C6068" t="str">
            <v>P9</v>
          </cell>
          <cell r="D6068">
            <v>70640</v>
          </cell>
        </row>
        <row r="6069">
          <cell r="A6069">
            <v>650061</v>
          </cell>
          <cell r="B6069" t="str">
            <v>CTN BAYGON U/FRESH 300 GM</v>
          </cell>
          <cell r="C6069" t="str">
            <v>P9</v>
          </cell>
          <cell r="D6069">
            <v>81900</v>
          </cell>
        </row>
        <row r="6070">
          <cell r="A6070">
            <v>650062</v>
          </cell>
          <cell r="B6070" t="str">
            <v>CAN BAYGON OUTDOOR S/S 250GM</v>
          </cell>
          <cell r="C6070" t="str">
            <v>P9</v>
          </cell>
          <cell r="D6070">
            <v>50735</v>
          </cell>
        </row>
        <row r="6071">
          <cell r="A6071">
            <v>650063</v>
          </cell>
          <cell r="B6071" t="str">
            <v>CAP BAYGON SILVER P9342LS 2%</v>
          </cell>
          <cell r="C6071" t="str">
            <v>P9</v>
          </cell>
          <cell r="D6071">
            <v>64020</v>
          </cell>
        </row>
        <row r="6072">
          <cell r="A6072">
            <v>650064</v>
          </cell>
          <cell r="B6072" t="str">
            <v>CAN BAYGON PINE FRESH 400GM</v>
          </cell>
          <cell r="C6072" t="str">
            <v>P9</v>
          </cell>
          <cell r="D6072">
            <v>50735</v>
          </cell>
        </row>
        <row r="6073">
          <cell r="A6073">
            <v>650065</v>
          </cell>
          <cell r="B6073" t="str">
            <v>CTN GLADE S/VAC ORCHARD SPICE</v>
          </cell>
          <cell r="C6073" t="str">
            <v>P9</v>
          </cell>
          <cell r="D6073">
            <v>70640</v>
          </cell>
        </row>
        <row r="6074">
          <cell r="A6074">
            <v>650066</v>
          </cell>
          <cell r="B6074" t="str">
            <v>CAN BAYGON FAST K DOWN 400GM</v>
          </cell>
          <cell r="C6074" t="str">
            <v>P9</v>
          </cell>
          <cell r="D6074">
            <v>50735</v>
          </cell>
        </row>
        <row r="6075">
          <cell r="A6075">
            <v>650067</v>
          </cell>
          <cell r="B6075" t="str">
            <v>CTN BAY OUTDOOR S/S 250GM PRIM</v>
          </cell>
          <cell r="C6075" t="str">
            <v>P9</v>
          </cell>
          <cell r="D6075">
            <v>81900</v>
          </cell>
        </row>
        <row r="6076">
          <cell r="A6076">
            <v>650068</v>
          </cell>
          <cell r="B6076" t="str">
            <v>SLEEVE BAYGON D.I.Y.     TWIN</v>
          </cell>
          <cell r="C6076" t="str">
            <v>P9</v>
          </cell>
          <cell r="D6076">
            <v>4960</v>
          </cell>
        </row>
        <row r="6077">
          <cell r="A6077">
            <v>650069</v>
          </cell>
          <cell r="B6077" t="str">
            <v>CAN BAYGON LEMON FRESH 400GM</v>
          </cell>
          <cell r="C6077" t="str">
            <v>P9</v>
          </cell>
          <cell r="D6077">
            <v>50735</v>
          </cell>
        </row>
        <row r="6078">
          <cell r="A6078">
            <v>650070</v>
          </cell>
          <cell r="B6078" t="str">
            <v>CAN BAYGON SURF/SPRAY 250GM</v>
          </cell>
          <cell r="C6078" t="str">
            <v>P0</v>
          </cell>
          <cell r="D6078">
            <v>50735</v>
          </cell>
        </row>
        <row r="6079">
          <cell r="A6079">
            <v>650071</v>
          </cell>
          <cell r="B6079" t="str">
            <v>CAN POWDER CLEANSER 500GM</v>
          </cell>
          <cell r="C6079" t="str">
            <v>P9</v>
          </cell>
          <cell r="D6079">
            <v>50735</v>
          </cell>
        </row>
        <row r="6080">
          <cell r="A6080">
            <v>650072</v>
          </cell>
          <cell r="B6080" t="str">
            <v>CAN BAYGON SURF/SPRAY 420GM</v>
          </cell>
          <cell r="C6080" t="str">
            <v>P0</v>
          </cell>
          <cell r="D6080">
            <v>0</v>
          </cell>
        </row>
        <row r="6081">
          <cell r="A6081">
            <v>650073</v>
          </cell>
          <cell r="B6081" t="str">
            <v>CAN O/AIR S/VAC EARLY SPRING</v>
          </cell>
          <cell r="C6081" t="str">
            <v>P9</v>
          </cell>
          <cell r="D6081">
            <v>9827</v>
          </cell>
        </row>
        <row r="6082">
          <cell r="A6082">
            <v>650074</v>
          </cell>
          <cell r="B6082" t="str">
            <v>CAN O/AIR S/VAC LAVENDER</v>
          </cell>
          <cell r="C6082" t="str">
            <v>P9</v>
          </cell>
          <cell r="D6082">
            <v>9827</v>
          </cell>
        </row>
        <row r="6083">
          <cell r="A6083">
            <v>650075</v>
          </cell>
          <cell r="B6083" t="str">
            <v>CAN O/AIR S/VAC SUPER TOUGH</v>
          </cell>
          <cell r="C6083" t="str">
            <v>P9</v>
          </cell>
          <cell r="D6083">
            <v>9827</v>
          </cell>
        </row>
        <row r="6084">
          <cell r="A6084">
            <v>650076</v>
          </cell>
          <cell r="B6084" t="str">
            <v>CAN O/AIR S/VAC MYSTIQUE</v>
          </cell>
          <cell r="C6084" t="str">
            <v>P9</v>
          </cell>
          <cell r="D6084">
            <v>9827</v>
          </cell>
        </row>
        <row r="6085">
          <cell r="A6085">
            <v>650077</v>
          </cell>
          <cell r="B6085" t="str">
            <v>CAN O/AIR S/VAC ELEGANCE</v>
          </cell>
          <cell r="C6085" t="str">
            <v>P9</v>
          </cell>
          <cell r="D6085">
            <v>9827</v>
          </cell>
        </row>
        <row r="6086">
          <cell r="A6086">
            <v>650078</v>
          </cell>
          <cell r="B6086" t="str">
            <v>CAN O/AIR S/VAC ORCHARD SPICE</v>
          </cell>
          <cell r="C6086" t="str">
            <v>P9</v>
          </cell>
          <cell r="D6086">
            <v>9827</v>
          </cell>
        </row>
        <row r="6087">
          <cell r="A6087">
            <v>650079</v>
          </cell>
          <cell r="B6087" t="str">
            <v>CAN O/AIR S/VAC CNTRY GDN500GM</v>
          </cell>
          <cell r="C6087" t="str">
            <v>P9</v>
          </cell>
          <cell r="D6087">
            <v>9827</v>
          </cell>
        </row>
        <row r="6088">
          <cell r="A6088">
            <v>650080</v>
          </cell>
          <cell r="B6088" t="str">
            <v>VALVE USJ-9444 - 175</v>
          </cell>
          <cell r="C6088" t="str">
            <v>P3</v>
          </cell>
          <cell r="D6088">
            <v>60200</v>
          </cell>
        </row>
        <row r="6089">
          <cell r="A6089">
            <v>650081</v>
          </cell>
          <cell r="B6089" t="str">
            <v>CAN BAYGON S/SPRAY L/IRR 250GM</v>
          </cell>
          <cell r="C6089" t="str">
            <v>P0</v>
          </cell>
          <cell r="D6089">
            <v>0</v>
          </cell>
        </row>
        <row r="6090">
          <cell r="A6090">
            <v>650082</v>
          </cell>
          <cell r="B6090" t="str">
            <v>VALVE USJ-9444-254  RESIDUAL</v>
          </cell>
          <cell r="C6090" t="str">
            <v>P3</v>
          </cell>
          <cell r="D6090">
            <v>60200</v>
          </cell>
        </row>
        <row r="6091">
          <cell r="A6091">
            <v>650082</v>
          </cell>
          <cell r="B6091" t="str">
            <v>VALVE USJ-9444-254  RESIDUAL</v>
          </cell>
          <cell r="C6091" t="str">
            <v>P9</v>
          </cell>
        </row>
        <row r="6092">
          <cell r="A6092">
            <v>650083</v>
          </cell>
          <cell r="B6092" t="str">
            <v>CAN BAYGON S/SPRAY L/IRR 420GM</v>
          </cell>
          <cell r="C6092" t="str">
            <v>P0</v>
          </cell>
          <cell r="D6092">
            <v>0</v>
          </cell>
        </row>
        <row r="6093">
          <cell r="A6093">
            <v>650084</v>
          </cell>
          <cell r="B6093" t="str">
            <v>VALVE USJ-9444-230</v>
          </cell>
          <cell r="C6093" t="str">
            <v>P9</v>
          </cell>
          <cell r="D6093">
            <v>60200</v>
          </cell>
        </row>
        <row r="6094">
          <cell r="A6094">
            <v>650085</v>
          </cell>
          <cell r="B6094" t="str">
            <v>CAN BAYGON SURF/SPRAY 250GM</v>
          </cell>
          <cell r="C6094" t="str">
            <v>P9</v>
          </cell>
          <cell r="D6094">
            <v>50735</v>
          </cell>
        </row>
        <row r="6095">
          <cell r="A6095">
            <v>650086</v>
          </cell>
          <cell r="B6095" t="str">
            <v>CAN BAYGON SURF/SPRAY 420GM</v>
          </cell>
          <cell r="C6095" t="str">
            <v>P9</v>
          </cell>
          <cell r="D6095">
            <v>50735</v>
          </cell>
        </row>
        <row r="6096">
          <cell r="A6096">
            <v>650087</v>
          </cell>
          <cell r="B6096" t="str">
            <v>CTN BAY OUTDOOR S/S 250GM REF</v>
          </cell>
          <cell r="C6096" t="str">
            <v>P9</v>
          </cell>
          <cell r="D6096">
            <v>81900</v>
          </cell>
        </row>
        <row r="6097">
          <cell r="A6097">
            <v>650088</v>
          </cell>
          <cell r="B6097" t="str">
            <v>CAN BAYGON S/SPRAY L/IRR 250GM</v>
          </cell>
          <cell r="C6097" t="str">
            <v>P9</v>
          </cell>
          <cell r="D6097">
            <v>50735</v>
          </cell>
        </row>
        <row r="6098">
          <cell r="A6098">
            <v>650089</v>
          </cell>
          <cell r="B6098" t="str">
            <v>CAN BAYGON S/SPRAY L/IRR 420GM</v>
          </cell>
          <cell r="C6098" t="str">
            <v>P9</v>
          </cell>
          <cell r="D6098">
            <v>50735</v>
          </cell>
        </row>
        <row r="6099">
          <cell r="A6099">
            <v>650090</v>
          </cell>
          <cell r="B6099" t="str">
            <v>CAP SOL PLUS SQUARE 500ML</v>
          </cell>
          <cell r="C6099" t="str">
            <v>P1</v>
          </cell>
          <cell r="D6099">
            <v>9832</v>
          </cell>
        </row>
        <row r="6100">
          <cell r="A6100">
            <v>650091</v>
          </cell>
          <cell r="B6100" t="str">
            <v>CAN BAYGON FAST K DOWN 300GM</v>
          </cell>
          <cell r="C6100" t="str">
            <v>P9</v>
          </cell>
          <cell r="D6100">
            <v>50735</v>
          </cell>
        </row>
        <row r="6101">
          <cell r="A6101">
            <v>650092</v>
          </cell>
          <cell r="B6101" t="str">
            <v>CAN BAYGON ULTRA FRESH 300GM</v>
          </cell>
          <cell r="C6101" t="str">
            <v>P9</v>
          </cell>
          <cell r="D6101">
            <v>50735</v>
          </cell>
        </row>
        <row r="6102">
          <cell r="A6102">
            <v>650093</v>
          </cell>
          <cell r="B6102" t="str">
            <v>CAN BAYGON LEMON FRESH 300GM</v>
          </cell>
          <cell r="C6102" t="str">
            <v>P9</v>
          </cell>
          <cell r="D6102">
            <v>50735</v>
          </cell>
        </row>
        <row r="6103">
          <cell r="A6103">
            <v>650094</v>
          </cell>
          <cell r="B6103" t="str">
            <v>CAN BAYGON PINE FRESH 300GM</v>
          </cell>
          <cell r="C6103" t="str">
            <v>P9</v>
          </cell>
          <cell r="D6103">
            <v>50735</v>
          </cell>
        </row>
        <row r="6104">
          <cell r="A6104">
            <v>650095</v>
          </cell>
          <cell r="B6104" t="str">
            <v>Tin Plate Baygon Low irr 250g</v>
          </cell>
          <cell r="C6104" t="str">
            <v>P9</v>
          </cell>
          <cell r="D6104">
            <v>50735</v>
          </cell>
        </row>
        <row r="6105">
          <cell r="A6105">
            <v>650096</v>
          </cell>
          <cell r="B6105" t="str">
            <v>VALVE PVA-8745-175</v>
          </cell>
          <cell r="C6105" t="str">
            <v>P3</v>
          </cell>
          <cell r="D6105">
            <v>60200</v>
          </cell>
        </row>
        <row r="6106">
          <cell r="A6106">
            <v>650096</v>
          </cell>
          <cell r="B6106" t="str">
            <v>VALVE USJ-8745-175</v>
          </cell>
          <cell r="C6106" t="str">
            <v>P3</v>
          </cell>
        </row>
        <row r="6107">
          <cell r="A6107">
            <v>650097</v>
          </cell>
          <cell r="B6107" t="str">
            <v>VALVE PVA-8745-230</v>
          </cell>
          <cell r="C6107" t="str">
            <v>P3</v>
          </cell>
          <cell r="D6107">
            <v>60200</v>
          </cell>
        </row>
        <row r="6108">
          <cell r="A6108">
            <v>650097</v>
          </cell>
          <cell r="B6108" t="str">
            <v>VALVE USJ 8745-230</v>
          </cell>
          <cell r="C6108" t="str">
            <v>P3</v>
          </cell>
        </row>
        <row r="6109">
          <cell r="A6109">
            <v>650100</v>
          </cell>
          <cell r="B6109" t="str">
            <v>BOT SOL PLUS             500ML</v>
          </cell>
          <cell r="C6109" t="str">
            <v>P5</v>
          </cell>
          <cell r="D6109">
            <v>9832</v>
          </cell>
        </row>
        <row r="6110">
          <cell r="A6110">
            <v>650101</v>
          </cell>
          <cell r="B6110" t="str">
            <v>CAN GLADE S &amp; VAC SUPER TOUGH</v>
          </cell>
          <cell r="C6110" t="str">
            <v>P9</v>
          </cell>
          <cell r="D6110">
            <v>9831</v>
          </cell>
        </row>
        <row r="6111">
          <cell r="A6111">
            <v>650102</v>
          </cell>
          <cell r="B6111" t="str">
            <v>CAN GLADE S&amp;VAC C/GDN 500GM</v>
          </cell>
          <cell r="C6111" t="str">
            <v>P9</v>
          </cell>
          <cell r="D6111">
            <v>9831</v>
          </cell>
        </row>
        <row r="6112">
          <cell r="A6112">
            <v>650103</v>
          </cell>
          <cell r="B6112" t="str">
            <v>CAN GLADE S &amp; VAC ORCH/SPICE</v>
          </cell>
          <cell r="C6112" t="str">
            <v>P9</v>
          </cell>
          <cell r="D6112">
            <v>9831</v>
          </cell>
        </row>
        <row r="6113">
          <cell r="A6113">
            <v>650104</v>
          </cell>
          <cell r="B6113" t="str">
            <v>CAN GLADE S/VAC MYSTIQUE 500G</v>
          </cell>
          <cell r="C6113" t="str">
            <v>P9</v>
          </cell>
          <cell r="D6113">
            <v>9831</v>
          </cell>
        </row>
        <row r="6114">
          <cell r="A6114">
            <v>650105</v>
          </cell>
          <cell r="B6114" t="str">
            <v>CAN GLADE S&amp;VAC LEMON SC/GMLVS</v>
          </cell>
          <cell r="C6114" t="str">
            <v>P9</v>
          </cell>
          <cell r="D6114">
            <v>9827</v>
          </cell>
        </row>
        <row r="6115">
          <cell r="A6115">
            <v>650106</v>
          </cell>
          <cell r="B6115" t="str">
            <v>CAN SHAKE/VAC EARLY SPRING</v>
          </cell>
          <cell r="C6115" t="str">
            <v>P9</v>
          </cell>
          <cell r="D6115">
            <v>9831</v>
          </cell>
        </row>
        <row r="6116">
          <cell r="A6116">
            <v>650107</v>
          </cell>
          <cell r="B6116" t="str">
            <v>CAN SHAKE N VAC FIELD FLOWERS</v>
          </cell>
          <cell r="C6116" t="str">
            <v>P9</v>
          </cell>
          <cell r="D6116">
            <v>9831</v>
          </cell>
        </row>
        <row r="6117">
          <cell r="A6117">
            <v>650108</v>
          </cell>
          <cell r="B6117" t="str">
            <v>BOT SOL PLUS NATURAL     500ML</v>
          </cell>
          <cell r="C6117" t="str">
            <v>P5</v>
          </cell>
          <cell r="D6117">
            <v>9832</v>
          </cell>
        </row>
        <row r="6118">
          <cell r="A6118">
            <v>650110</v>
          </cell>
          <cell r="B6118" t="str">
            <v>CAN GLADE S&amp;VAC ELEGANCE 500GM</v>
          </cell>
          <cell r="C6118" t="str">
            <v>P9</v>
          </cell>
          <cell r="D6118">
            <v>9827</v>
          </cell>
        </row>
        <row r="6119">
          <cell r="A6119">
            <v>650111</v>
          </cell>
          <cell r="B6119" t="str">
            <v>CAN GLADE S&amp;VAC MYSTIQUE 500GM</v>
          </cell>
          <cell r="C6119" t="str">
            <v>P9</v>
          </cell>
          <cell r="D6119">
            <v>9827</v>
          </cell>
        </row>
        <row r="6120">
          <cell r="A6120">
            <v>650112</v>
          </cell>
          <cell r="B6120" t="str">
            <v>CAN GLADE S&amp;VAC E/SPRING 500GM</v>
          </cell>
          <cell r="C6120" t="str">
            <v>P9</v>
          </cell>
          <cell r="D6120">
            <v>9831</v>
          </cell>
        </row>
        <row r="6121">
          <cell r="A6121">
            <v>650113</v>
          </cell>
          <cell r="B6121" t="str">
            <v>CAN GLADE S&amp;VAC SUPER    500GM</v>
          </cell>
          <cell r="C6121" t="str">
            <v>P9</v>
          </cell>
          <cell r="D6121">
            <v>9827</v>
          </cell>
        </row>
        <row r="6122">
          <cell r="A6122">
            <v>650114</v>
          </cell>
          <cell r="B6122" t="str">
            <v>CAN GLADE S&amp;VAC O/SPICE  500GM</v>
          </cell>
          <cell r="C6122" t="str">
            <v>P9</v>
          </cell>
          <cell r="D6122">
            <v>9827</v>
          </cell>
        </row>
        <row r="6123">
          <cell r="A6123">
            <v>650115</v>
          </cell>
          <cell r="B6123" t="str">
            <v>CAN GLADE S&amp;VAC C/GARDEN 500GM</v>
          </cell>
          <cell r="C6123" t="str">
            <v>P9</v>
          </cell>
          <cell r="D6123">
            <v>9827</v>
          </cell>
        </row>
        <row r="6124">
          <cell r="A6124">
            <v>650116</v>
          </cell>
          <cell r="B6124" t="str">
            <v>CAN BRAVO POWDER CLEANER 500GM</v>
          </cell>
          <cell r="C6124" t="str">
            <v>P9</v>
          </cell>
          <cell r="D6124">
            <v>9831</v>
          </cell>
        </row>
        <row r="6125">
          <cell r="A6125">
            <v>650117</v>
          </cell>
          <cell r="B6125" t="str">
            <v>CAN GLADE S&amp;VAC WILD BOUQUET</v>
          </cell>
          <cell r="C6125" t="str">
            <v>P9</v>
          </cell>
          <cell r="D6125">
            <v>9831</v>
          </cell>
        </row>
        <row r="6126">
          <cell r="A6126">
            <v>650118</v>
          </cell>
          <cell r="B6126" t="str">
            <v>CAN SHAKE-N-VAC MEADOW FLOWERS</v>
          </cell>
          <cell r="C6126" t="str">
            <v>P9</v>
          </cell>
          <cell r="D6126">
            <v>9831</v>
          </cell>
        </row>
        <row r="6127">
          <cell r="A6127">
            <v>650119</v>
          </cell>
          <cell r="B6127" t="str">
            <v>CTN BAYGON D.I.Y. 2 PACK</v>
          </cell>
          <cell r="C6127" t="str">
            <v>P9</v>
          </cell>
          <cell r="D6127">
            <v>81900</v>
          </cell>
        </row>
        <row r="6128">
          <cell r="A6128">
            <v>650120</v>
          </cell>
          <cell r="B6128" t="str">
            <v>CTN GLADE S&amp;VAC ELEGANCE</v>
          </cell>
          <cell r="C6128" t="str">
            <v>P9</v>
          </cell>
          <cell r="D6128">
            <v>70640</v>
          </cell>
        </row>
        <row r="6129">
          <cell r="A6129">
            <v>650121</v>
          </cell>
          <cell r="B6129" t="str">
            <v>CTN GLADE S&amp;VAC MYSTIQUE</v>
          </cell>
          <cell r="C6129" t="str">
            <v>P9</v>
          </cell>
          <cell r="D6129">
            <v>81900</v>
          </cell>
        </row>
        <row r="6130">
          <cell r="A6130">
            <v>650122</v>
          </cell>
          <cell r="B6130" t="str">
            <v>CTN GLADE S&amp;VAC EARLY SPRING</v>
          </cell>
          <cell r="C6130" t="str">
            <v>P9</v>
          </cell>
          <cell r="D6130">
            <v>81900</v>
          </cell>
        </row>
        <row r="6131">
          <cell r="A6131">
            <v>650123</v>
          </cell>
          <cell r="B6131" t="str">
            <v>CTN GLADE S&amp;VAC SUPER</v>
          </cell>
          <cell r="C6131" t="str">
            <v>P9</v>
          </cell>
          <cell r="D6131">
            <v>81900</v>
          </cell>
        </row>
        <row r="6132">
          <cell r="A6132">
            <v>650124</v>
          </cell>
          <cell r="B6132" t="str">
            <v>CTN GLADE S&amp;VAC ORCH SPICE</v>
          </cell>
          <cell r="C6132" t="str">
            <v>P9</v>
          </cell>
          <cell r="D6132">
            <v>81900</v>
          </cell>
        </row>
        <row r="6133">
          <cell r="A6133">
            <v>650125</v>
          </cell>
          <cell r="B6133" t="str">
            <v>CTN GLADE S&amp;VAC CNTRY GDN</v>
          </cell>
          <cell r="C6133" t="str">
            <v>P9</v>
          </cell>
          <cell r="D6133">
            <v>81900</v>
          </cell>
        </row>
        <row r="6134">
          <cell r="A6134">
            <v>650126</v>
          </cell>
          <cell r="B6134" t="str">
            <v>CTN GLADE S&amp;VAC NZ WILD/BQT</v>
          </cell>
          <cell r="C6134" t="str">
            <v>P9</v>
          </cell>
          <cell r="D6134">
            <v>81900</v>
          </cell>
        </row>
        <row r="6135">
          <cell r="A6135">
            <v>650127</v>
          </cell>
          <cell r="B6135" t="str">
            <v>CTN GLADE MEADOW FLOWERS</v>
          </cell>
          <cell r="C6135" t="str">
            <v>P9</v>
          </cell>
          <cell r="D6135">
            <v>81900</v>
          </cell>
        </row>
        <row r="6136">
          <cell r="A6136">
            <v>650128</v>
          </cell>
          <cell r="B6136" t="str">
            <v>CTN SHAK N VAC MYSTIQUE</v>
          </cell>
          <cell r="C6136" t="str">
            <v>P9</v>
          </cell>
          <cell r="D6136">
            <v>81900</v>
          </cell>
        </row>
        <row r="6137">
          <cell r="A6137">
            <v>650129</v>
          </cell>
          <cell r="B6137" t="str">
            <v>CTN S/VAC EARLY SPRING</v>
          </cell>
          <cell r="C6137" t="str">
            <v>P9</v>
          </cell>
          <cell r="D6137">
            <v>81900</v>
          </cell>
        </row>
        <row r="6138">
          <cell r="A6138">
            <v>650130</v>
          </cell>
          <cell r="B6138" t="str">
            <v>CTN FIELD OF FLOWERS</v>
          </cell>
          <cell r="C6138" t="str">
            <v>P9</v>
          </cell>
          <cell r="D6138">
            <v>81900</v>
          </cell>
        </row>
        <row r="6139">
          <cell r="A6139">
            <v>650131</v>
          </cell>
          <cell r="B6139" t="str">
            <v>CTN GLADE S&amp;VAC PEACH BLOSSOM</v>
          </cell>
          <cell r="C6139" t="str">
            <v>P9</v>
          </cell>
          <cell r="D6139">
            <v>81900</v>
          </cell>
        </row>
        <row r="6140">
          <cell r="A6140">
            <v>650132</v>
          </cell>
          <cell r="B6140" t="str">
            <v>CAN GLADE S&amp;VAC CNTRY GARDEN</v>
          </cell>
          <cell r="C6140" t="str">
            <v>PI</v>
          </cell>
          <cell r="D6140">
            <v>9831</v>
          </cell>
        </row>
        <row r="6141">
          <cell r="A6141">
            <v>650133</v>
          </cell>
          <cell r="B6141" t="str">
            <v>LAJCAN GLADE S&amp;VAC CNTRY GRDEN</v>
          </cell>
          <cell r="C6141" t="str">
            <v>PI</v>
          </cell>
          <cell r="D6141">
            <v>31270</v>
          </cell>
        </row>
        <row r="6142">
          <cell r="A6142">
            <v>650134</v>
          </cell>
          <cell r="B6142" t="str">
            <v>LAJCAN GLADE S&amp;V F OF FLOWERS</v>
          </cell>
          <cell r="C6142" t="str">
            <v>PI</v>
          </cell>
          <cell r="D6142">
            <v>31270</v>
          </cell>
        </row>
        <row r="6143">
          <cell r="A6143">
            <v>650135</v>
          </cell>
          <cell r="B6143" t="str">
            <v>CAN GLADE S&amp;VAC PEACH BLOSSOM</v>
          </cell>
          <cell r="C6143" t="str">
            <v>P9</v>
          </cell>
          <cell r="D6143">
            <v>9831</v>
          </cell>
        </row>
        <row r="6144">
          <cell r="A6144">
            <v>650136</v>
          </cell>
          <cell r="B6144" t="str">
            <v>CAN GLADE S&amp;VAC PEACH BLOSSOM</v>
          </cell>
          <cell r="C6144" t="str">
            <v>P9</v>
          </cell>
          <cell r="D6144">
            <v>9831</v>
          </cell>
        </row>
        <row r="6145">
          <cell r="A6145">
            <v>650137</v>
          </cell>
          <cell r="B6145" t="str">
            <v>CAN GLADE S&amp;VAC CNTRY GARDEN</v>
          </cell>
          <cell r="C6145" t="str">
            <v>P9</v>
          </cell>
          <cell r="D6145">
            <v>9831</v>
          </cell>
        </row>
        <row r="6146">
          <cell r="A6146">
            <v>650138</v>
          </cell>
          <cell r="B6146" t="str">
            <v>CAN GLADE S&amp;VAC EXTRA TOUGH</v>
          </cell>
          <cell r="C6146" t="str">
            <v>P9</v>
          </cell>
          <cell r="D6146">
            <v>9831</v>
          </cell>
        </row>
        <row r="6147">
          <cell r="A6147">
            <v>650139</v>
          </cell>
          <cell r="B6147" t="str">
            <v>CAN GLADE S&amp;V FIELD OF FLOWERS</v>
          </cell>
          <cell r="C6147" t="str">
            <v>P9</v>
          </cell>
          <cell r="D6147">
            <v>9831</v>
          </cell>
        </row>
        <row r="6148">
          <cell r="A6148">
            <v>650140</v>
          </cell>
          <cell r="B6148" t="str">
            <v>CAN GLADE S&amp;VAC  MTN MEADOW</v>
          </cell>
          <cell r="C6148" t="str">
            <v>P9</v>
          </cell>
          <cell r="D6148">
            <v>9831</v>
          </cell>
        </row>
        <row r="6149">
          <cell r="A6149">
            <v>650141</v>
          </cell>
          <cell r="B6149" t="str">
            <v>CTN GLADE S&amp;VAC PEACH BLOSSOM</v>
          </cell>
          <cell r="C6149" t="str">
            <v>P9</v>
          </cell>
          <cell r="D6149">
            <v>81900</v>
          </cell>
        </row>
        <row r="6150">
          <cell r="A6150">
            <v>650142</v>
          </cell>
          <cell r="B6150" t="str">
            <v>CTN GLADE S&amp;VAC CNTRY GARDEN</v>
          </cell>
          <cell r="C6150" t="str">
            <v>P9</v>
          </cell>
          <cell r="D6150">
            <v>81900</v>
          </cell>
        </row>
        <row r="6151">
          <cell r="A6151">
            <v>650143</v>
          </cell>
          <cell r="B6151" t="str">
            <v>CTN GLADE S&amp;VAC EXTRA TOUGH</v>
          </cell>
          <cell r="C6151" t="str">
            <v>P9</v>
          </cell>
          <cell r="D6151">
            <v>81900</v>
          </cell>
        </row>
        <row r="6152">
          <cell r="A6152">
            <v>650144</v>
          </cell>
          <cell r="B6152" t="str">
            <v>CTN GLADE S&amp;V FIELD OF FLOWERS</v>
          </cell>
          <cell r="C6152" t="str">
            <v>P9</v>
          </cell>
          <cell r="D6152">
            <v>81900</v>
          </cell>
        </row>
        <row r="6153">
          <cell r="A6153">
            <v>650145</v>
          </cell>
          <cell r="B6153" t="str">
            <v>CTN GLADE S&amp;VAC MTN MEADOW</v>
          </cell>
          <cell r="C6153" t="str">
            <v>P9</v>
          </cell>
          <cell r="D6153">
            <v>81900</v>
          </cell>
        </row>
        <row r="6154">
          <cell r="A6154">
            <v>650146</v>
          </cell>
          <cell r="B6154" t="str">
            <v>CAN GLADE S&amp;VAC PEACH BLOSSOM</v>
          </cell>
          <cell r="C6154" t="str">
            <v>P9</v>
          </cell>
          <cell r="D6154">
            <v>9831</v>
          </cell>
        </row>
        <row r="6155">
          <cell r="A6155">
            <v>650147</v>
          </cell>
          <cell r="B6155" t="str">
            <v>CAN GLADE S&amp;V EXTRA TOUGH 500g</v>
          </cell>
          <cell r="C6155" t="str">
            <v>P9</v>
          </cell>
          <cell r="D6155">
            <v>9831</v>
          </cell>
        </row>
        <row r="6156">
          <cell r="A6156">
            <v>650148</v>
          </cell>
          <cell r="B6156" t="str">
            <v>CAN GLADE S&amp;V CNTRY GARDEN BNS</v>
          </cell>
          <cell r="C6156" t="str">
            <v>P9</v>
          </cell>
          <cell r="D6156">
            <v>9831</v>
          </cell>
        </row>
        <row r="6157">
          <cell r="A6157">
            <v>650149</v>
          </cell>
          <cell r="B6157" t="str">
            <v>CAN GLADE S&amp;V EXTRA TOUGH BNS</v>
          </cell>
          <cell r="C6157" t="str">
            <v>P9</v>
          </cell>
          <cell r="D6157">
            <v>9831</v>
          </cell>
        </row>
        <row r="6158">
          <cell r="A6158">
            <v>650150</v>
          </cell>
          <cell r="B6158" t="str">
            <v>CAN GLADE S&amp;VAC ODOUR NEUTRAL</v>
          </cell>
          <cell r="C6158" t="str">
            <v>P9</v>
          </cell>
          <cell r="D6158">
            <v>9831</v>
          </cell>
        </row>
        <row r="6159">
          <cell r="A6159">
            <v>650151</v>
          </cell>
          <cell r="B6159" t="str">
            <v>CAN GLADE S&amp;V F/FLOWERS BNS</v>
          </cell>
          <cell r="C6159" t="str">
            <v>P9</v>
          </cell>
          <cell r="D6159">
            <v>9831</v>
          </cell>
        </row>
        <row r="6160">
          <cell r="A6160">
            <v>650152</v>
          </cell>
          <cell r="B6160" t="str">
            <v>CAN GLADE S&amp;VAC ROSE GDN BNS</v>
          </cell>
          <cell r="C6160" t="str">
            <v>P9</v>
          </cell>
          <cell r="D6160">
            <v>9831</v>
          </cell>
        </row>
        <row r="6161">
          <cell r="A6161">
            <v>650153</v>
          </cell>
          <cell r="B6161" t="str">
            <v>CAN GLADE S&amp;VAC ROSE GDN 500GM</v>
          </cell>
          <cell r="C6161" t="str">
            <v>P9</v>
          </cell>
          <cell r="D6161">
            <v>9831</v>
          </cell>
        </row>
        <row r="6162">
          <cell r="A6162">
            <v>650154</v>
          </cell>
          <cell r="B6162" t="str">
            <v>CAN GLADE S&amp;V ODOUR NEUTRL BNS</v>
          </cell>
          <cell r="C6162" t="str">
            <v>P9</v>
          </cell>
          <cell r="D6162">
            <v>9831</v>
          </cell>
        </row>
        <row r="6163">
          <cell r="A6163">
            <v>650155</v>
          </cell>
          <cell r="B6163" t="str">
            <v>CAN GLADE S&amp;V PEACH BLOSOM BNS</v>
          </cell>
          <cell r="C6163" t="str">
            <v>P9</v>
          </cell>
          <cell r="D6163">
            <v>9831</v>
          </cell>
        </row>
        <row r="6164">
          <cell r="A6164">
            <v>650156</v>
          </cell>
          <cell r="B6164" t="str">
            <v>LAJCAN GLADE S&amp;V PEACH BLOSSOM</v>
          </cell>
          <cell r="C6164" t="str">
            <v>PI</v>
          </cell>
          <cell r="D6164">
            <v>31270</v>
          </cell>
        </row>
        <row r="6165">
          <cell r="A6165">
            <v>650157</v>
          </cell>
          <cell r="B6165" t="str">
            <v>LAJCAN GLADE S&amp;VAC MTN MEADOW</v>
          </cell>
          <cell r="C6165" t="str">
            <v>P9</v>
          </cell>
          <cell r="D6165">
            <v>31270</v>
          </cell>
        </row>
        <row r="6166">
          <cell r="A6166">
            <v>650158</v>
          </cell>
          <cell r="B6166" t="str">
            <v>LAJCAN GLADE S&amp;V ODOUR NEUTRAL</v>
          </cell>
          <cell r="C6166" t="str">
            <v>PI</v>
          </cell>
          <cell r="D6166">
            <v>31270</v>
          </cell>
        </row>
        <row r="6167">
          <cell r="A6167">
            <v>650159</v>
          </cell>
          <cell r="B6167" t="str">
            <v>LAJCAN GLADE S&amp;V EXTRA TOUGH</v>
          </cell>
          <cell r="C6167" t="str">
            <v>PI</v>
          </cell>
          <cell r="D6167">
            <v>31270</v>
          </cell>
        </row>
        <row r="6168">
          <cell r="A6168">
            <v>650160</v>
          </cell>
          <cell r="B6168" t="str">
            <v>LAJCAN GLADE S&amp;VAC ROSE GDN</v>
          </cell>
          <cell r="C6168" t="str">
            <v>PI</v>
          </cell>
          <cell r="D6168">
            <v>31270</v>
          </cell>
        </row>
        <row r="6169">
          <cell r="A6169">
            <v>650161</v>
          </cell>
          <cell r="B6169" t="str">
            <v>LAJCAN GLADE S&amp;VAC Tough Odour</v>
          </cell>
          <cell r="C6169" t="str">
            <v>PI</v>
          </cell>
          <cell r="D6169">
            <v>31270</v>
          </cell>
        </row>
        <row r="6170">
          <cell r="A6170">
            <v>650161</v>
          </cell>
          <cell r="B6170" t="str">
            <v>LAJCAN GLADE S&amp;VAC Tough Odour</v>
          </cell>
          <cell r="C6170" t="str">
            <v>PI</v>
          </cell>
        </row>
        <row r="6171">
          <cell r="A6171">
            <v>650162</v>
          </cell>
          <cell r="B6171" t="str">
            <v>LAJCAN GLADE S&amp;VAC Ctry Garden</v>
          </cell>
          <cell r="C6171" t="str">
            <v>PI</v>
          </cell>
          <cell r="D6171">
            <v>31270</v>
          </cell>
        </row>
        <row r="6172">
          <cell r="A6172">
            <v>650163</v>
          </cell>
          <cell r="B6172" t="str">
            <v>LAJCAN GLADE S&amp;VAC Peach Bloss</v>
          </cell>
          <cell r="C6172" t="str">
            <v>PI</v>
          </cell>
          <cell r="D6172">
            <v>31270</v>
          </cell>
        </row>
        <row r="6173">
          <cell r="A6173">
            <v>650164</v>
          </cell>
          <cell r="B6173" t="str">
            <v>LAJCAN GLADE S&amp;VAC Odour Neutr</v>
          </cell>
          <cell r="C6173" t="str">
            <v>PI</v>
          </cell>
          <cell r="D6173">
            <v>31270</v>
          </cell>
        </row>
        <row r="6174">
          <cell r="A6174">
            <v>650165</v>
          </cell>
          <cell r="B6174" t="str">
            <v>LAJCAN GLADE S&amp;VAC Rose Garden</v>
          </cell>
          <cell r="C6174" t="str">
            <v>PI</v>
          </cell>
          <cell r="D6174">
            <v>31270</v>
          </cell>
        </row>
        <row r="6175">
          <cell r="A6175">
            <v>650166</v>
          </cell>
          <cell r="B6175" t="str">
            <v>LAJCAN GLADE S&amp;VAC Lavender 98</v>
          </cell>
          <cell r="C6175" t="str">
            <v>PI</v>
          </cell>
          <cell r="D6175">
            <v>31270</v>
          </cell>
        </row>
        <row r="6176">
          <cell r="A6176">
            <v>650167</v>
          </cell>
          <cell r="B6176" t="str">
            <v>CAN GLADE S/VAC CITRUS 500G</v>
          </cell>
          <cell r="C6176" t="str">
            <v>PI</v>
          </cell>
          <cell r="D6176">
            <v>0</v>
          </cell>
        </row>
        <row r="6177">
          <cell r="A6177">
            <v>650167</v>
          </cell>
          <cell r="B6177" t="str">
            <v>CAN GLADE S/VAC CITRUS 500G</v>
          </cell>
          <cell r="C6177" t="str">
            <v>PI</v>
          </cell>
        </row>
        <row r="6178">
          <cell r="A6178">
            <v>650168</v>
          </cell>
          <cell r="B6178" t="str">
            <v>CAN GLADE S/VAC C/GARDEN 500G</v>
          </cell>
          <cell r="C6178" t="str">
            <v>PI</v>
          </cell>
          <cell r="D6178">
            <v>0</v>
          </cell>
        </row>
        <row r="6179">
          <cell r="A6179">
            <v>650168</v>
          </cell>
          <cell r="B6179" t="str">
            <v>CAN GLADE S/VAC C/GARDEN 500G</v>
          </cell>
          <cell r="C6179" t="str">
            <v>PI</v>
          </cell>
        </row>
        <row r="6180">
          <cell r="A6180">
            <v>650169</v>
          </cell>
          <cell r="B6180" t="str">
            <v>CAN GLADE S/VAC LAVENDER 500G</v>
          </cell>
          <cell r="C6180" t="str">
            <v>PI</v>
          </cell>
          <cell r="D6180">
            <v>0</v>
          </cell>
        </row>
        <row r="6181">
          <cell r="A6181">
            <v>650169</v>
          </cell>
          <cell r="B6181" t="str">
            <v>CAN GLADE S/VAC LAVENDER 500G</v>
          </cell>
          <cell r="C6181" t="str">
            <v>PI</v>
          </cell>
        </row>
        <row r="6182">
          <cell r="A6182">
            <v>650169</v>
          </cell>
          <cell r="B6182" t="str">
            <v>CAN GLADE S/VAC LAVENDER 500G</v>
          </cell>
          <cell r="C6182" t="str">
            <v>PI</v>
          </cell>
        </row>
        <row r="6183">
          <cell r="A6183">
            <v>650170</v>
          </cell>
          <cell r="B6183" t="str">
            <v>CAN GLADE S/VAC PEACH 500G</v>
          </cell>
          <cell r="C6183" t="str">
            <v>PI</v>
          </cell>
          <cell r="D6183">
            <v>0</v>
          </cell>
        </row>
        <row r="6184">
          <cell r="A6184">
            <v>650170</v>
          </cell>
          <cell r="B6184" t="str">
            <v>CAN GLADE S/VAC PEACH 500G</v>
          </cell>
          <cell r="C6184" t="str">
            <v>PI</v>
          </cell>
        </row>
        <row r="6185">
          <cell r="A6185">
            <v>650171</v>
          </cell>
          <cell r="B6185" t="str">
            <v>CAN GLADE S/VAC ODOR NEUT 500G</v>
          </cell>
          <cell r="C6185" t="str">
            <v>PI</v>
          </cell>
          <cell r="D6185">
            <v>0</v>
          </cell>
        </row>
        <row r="6186">
          <cell r="A6186">
            <v>650172</v>
          </cell>
          <cell r="B6186" t="str">
            <v>LAJCAN GLADE S/VAC C/GRDN 500G</v>
          </cell>
          <cell r="C6186" t="str">
            <v>PI</v>
          </cell>
          <cell r="D6186">
            <v>0</v>
          </cell>
        </row>
        <row r="6187">
          <cell r="A6187">
            <v>650173</v>
          </cell>
          <cell r="B6187" t="str">
            <v>CAN GLADE S/VAC ESS SUMMR 500G</v>
          </cell>
          <cell r="C6187" t="str">
            <v>PI</v>
          </cell>
        </row>
        <row r="6188">
          <cell r="A6188">
            <v>650200</v>
          </cell>
          <cell r="B6188" t="str">
            <v>VALVE BAY FIK ASJ-8665-232</v>
          </cell>
          <cell r="C6188" t="str">
            <v>P9</v>
          </cell>
          <cell r="D6188">
            <v>60200</v>
          </cell>
        </row>
        <row r="6189">
          <cell r="A6189">
            <v>650201</v>
          </cell>
          <cell r="B6189" t="str">
            <v>VALVE BAY FIK USJ-8746-232</v>
          </cell>
          <cell r="C6189" t="str">
            <v>P9</v>
          </cell>
          <cell r="D6189">
            <v>60200</v>
          </cell>
        </row>
        <row r="6190">
          <cell r="A6190">
            <v>650202</v>
          </cell>
          <cell r="B6190" t="str">
            <v>VALVE BAY FIK ASJ-8665-176</v>
          </cell>
          <cell r="C6190" t="str">
            <v>P9</v>
          </cell>
          <cell r="D6190">
            <v>60200</v>
          </cell>
        </row>
        <row r="6191">
          <cell r="A6191">
            <v>650203</v>
          </cell>
          <cell r="B6191" t="str">
            <v>VALVE BAY FIK USJ-8746-176</v>
          </cell>
          <cell r="C6191" t="str">
            <v>P9</v>
          </cell>
          <cell r="D6191">
            <v>60200</v>
          </cell>
        </row>
        <row r="6192">
          <cell r="A6192">
            <v>650204</v>
          </cell>
          <cell r="B6192" t="str">
            <v>VALVE BAY S/S ASJ 8683-176</v>
          </cell>
          <cell r="C6192" t="str">
            <v>P9</v>
          </cell>
          <cell r="D6192">
            <v>60200</v>
          </cell>
        </row>
        <row r="6193">
          <cell r="A6193">
            <v>650205</v>
          </cell>
          <cell r="B6193" t="str">
            <v>VALVE BAY S/S USJ 8745-176</v>
          </cell>
          <cell r="C6193" t="str">
            <v>P9</v>
          </cell>
          <cell r="D6193">
            <v>60200</v>
          </cell>
        </row>
        <row r="6194">
          <cell r="A6194">
            <v>650206</v>
          </cell>
          <cell r="B6194" t="str">
            <v>VALVE BAY S/S ASJ 8683-256</v>
          </cell>
          <cell r="C6194" t="str">
            <v>P9</v>
          </cell>
          <cell r="D6194">
            <v>60200</v>
          </cell>
        </row>
        <row r="6195">
          <cell r="A6195">
            <v>650207</v>
          </cell>
          <cell r="B6195" t="str">
            <v>VALVE BAY S/S USJ 8745-256</v>
          </cell>
          <cell r="C6195" t="str">
            <v>P9</v>
          </cell>
          <cell r="D6195">
            <v>60200</v>
          </cell>
        </row>
        <row r="6196">
          <cell r="A6196">
            <v>650210</v>
          </cell>
          <cell r="B6196" t="str">
            <v>CAP BAY ACTU ORANGE RH6823Z</v>
          </cell>
          <cell r="C6196" t="str">
            <v>P9</v>
          </cell>
          <cell r="D6196">
            <v>60200</v>
          </cell>
        </row>
        <row r="6197">
          <cell r="A6197">
            <v>650212</v>
          </cell>
          <cell r="B6197" t="str">
            <v>CAP BAY ACTU GREEN GH 6864Z</v>
          </cell>
          <cell r="C6197" t="str">
            <v>P9</v>
          </cell>
          <cell r="D6197">
            <v>60200</v>
          </cell>
        </row>
        <row r="6198">
          <cell r="A6198">
            <v>650214</v>
          </cell>
          <cell r="B6198" t="str">
            <v>CAP BAY ACTU  RED R4303LS</v>
          </cell>
          <cell r="C6198" t="str">
            <v>P9</v>
          </cell>
          <cell r="D6198">
            <v>60200</v>
          </cell>
        </row>
        <row r="6199">
          <cell r="A6199">
            <v>650216</v>
          </cell>
          <cell r="B6199" t="str">
            <v>CAP BAY ACTU SILVER P9342LS 2%</v>
          </cell>
          <cell r="C6199" t="str">
            <v>P9</v>
          </cell>
          <cell r="D6199">
            <v>60200</v>
          </cell>
        </row>
        <row r="6200">
          <cell r="A6200">
            <v>650218</v>
          </cell>
          <cell r="B6200" t="str">
            <v>CAP BAY ACTU YELLOW PSJ-2340</v>
          </cell>
          <cell r="C6200" t="str">
            <v>P9</v>
          </cell>
          <cell r="D6200">
            <v>60200</v>
          </cell>
        </row>
        <row r="6201">
          <cell r="A6201">
            <v>650220</v>
          </cell>
          <cell r="B6201" t="str">
            <v>CTN GLADE S&amp;VAC O/NEUTRAL</v>
          </cell>
          <cell r="C6201" t="str">
            <v>P9</v>
          </cell>
          <cell r="D6201">
            <v>81900</v>
          </cell>
        </row>
        <row r="6202">
          <cell r="A6202">
            <v>650221</v>
          </cell>
          <cell r="B6202" t="str">
            <v>CTN GLADE S&amp;VAC ROSE GDN</v>
          </cell>
          <cell r="C6202" t="str">
            <v>P9</v>
          </cell>
          <cell r="D6202">
            <v>81900</v>
          </cell>
        </row>
        <row r="6203">
          <cell r="A6203">
            <v>650222</v>
          </cell>
          <cell r="B6203" t="str">
            <v>CTN GLADE S&amp;V PEACH BLOSOM BNS</v>
          </cell>
          <cell r="C6203" t="str">
            <v>P9</v>
          </cell>
          <cell r="D6203">
            <v>81900</v>
          </cell>
        </row>
        <row r="6204">
          <cell r="A6204">
            <v>650223</v>
          </cell>
          <cell r="B6204" t="str">
            <v>CTN GLADE S&amp;VAC CNTRY GDN BNS</v>
          </cell>
          <cell r="C6204" t="str">
            <v>P9</v>
          </cell>
          <cell r="D6204">
            <v>81900</v>
          </cell>
        </row>
        <row r="6205">
          <cell r="A6205">
            <v>650224</v>
          </cell>
          <cell r="B6205" t="str">
            <v>CTN GLADE S&amp;V EXTRA/T/ODR BNS</v>
          </cell>
          <cell r="C6205" t="str">
            <v>P9</v>
          </cell>
          <cell r="D6205">
            <v>81900</v>
          </cell>
        </row>
        <row r="6206">
          <cell r="A6206">
            <v>650225</v>
          </cell>
          <cell r="B6206" t="str">
            <v>CTN GLADE S&amp;V F/FLOWERS BNS</v>
          </cell>
          <cell r="C6206" t="str">
            <v>P9</v>
          </cell>
          <cell r="D6206">
            <v>81900</v>
          </cell>
        </row>
        <row r="6207">
          <cell r="A6207">
            <v>650226</v>
          </cell>
          <cell r="B6207" t="str">
            <v>CTN GLADE S&amp;VAC ROSE GDN BNS</v>
          </cell>
          <cell r="C6207" t="str">
            <v>P9</v>
          </cell>
          <cell r="D6207">
            <v>81900</v>
          </cell>
        </row>
        <row r="6208">
          <cell r="A6208">
            <v>650227</v>
          </cell>
          <cell r="B6208" t="str">
            <v>CTN GLADE S&amp;VAC O/NEUTRAL BNS</v>
          </cell>
          <cell r="C6208" t="str">
            <v>P9</v>
          </cell>
          <cell r="D6208">
            <v>81900</v>
          </cell>
        </row>
        <row r="6209">
          <cell r="A6209">
            <v>650228</v>
          </cell>
          <cell r="B6209" t="str">
            <v>CTN-LAJ GLADE S&amp;V XTRA/T/ODR</v>
          </cell>
          <cell r="C6209" t="str">
            <v>P2</v>
          </cell>
          <cell r="D6209">
            <v>81900</v>
          </cell>
        </row>
        <row r="6210">
          <cell r="A6210">
            <v>650229</v>
          </cell>
          <cell r="B6210" t="str">
            <v>CTN-LAJ GLADE S&amp;VAC CNTRY GDN</v>
          </cell>
          <cell r="C6210" t="str">
            <v>P2</v>
          </cell>
          <cell r="D6210">
            <v>81900</v>
          </cell>
        </row>
        <row r="6211">
          <cell r="A6211">
            <v>650229</v>
          </cell>
          <cell r="B6211" t="str">
            <v>CTN-LAJ GLADE S&amp;VAC CNTRY GDN</v>
          </cell>
          <cell r="C6211" t="str">
            <v>P2</v>
          </cell>
        </row>
        <row r="6212">
          <cell r="A6212">
            <v>650230</v>
          </cell>
          <cell r="B6212" t="str">
            <v>CTN-LAJ GLADE S&amp;V F/FLOWERS</v>
          </cell>
          <cell r="C6212" t="str">
            <v>P9</v>
          </cell>
          <cell r="D6212">
            <v>81900</v>
          </cell>
        </row>
        <row r="6213">
          <cell r="A6213">
            <v>650231</v>
          </cell>
          <cell r="B6213" t="str">
            <v>CTN-LAJ GLADE S&amp;V PEACH BLOSOM</v>
          </cell>
          <cell r="C6213" t="str">
            <v>P2</v>
          </cell>
          <cell r="D6213">
            <v>81900</v>
          </cell>
        </row>
        <row r="6214">
          <cell r="A6214">
            <v>650232</v>
          </cell>
          <cell r="B6214" t="str">
            <v>CTN-LAJ GLADE S&amp;VAC O/NEUTRAL</v>
          </cell>
          <cell r="C6214" t="str">
            <v>P2</v>
          </cell>
          <cell r="D6214">
            <v>81900</v>
          </cell>
        </row>
        <row r="6215">
          <cell r="A6215">
            <v>650233</v>
          </cell>
          <cell r="B6215" t="str">
            <v>CTN-LAJ GLADE S&amp;VAC ROSE GDN</v>
          </cell>
          <cell r="C6215" t="str">
            <v>P2</v>
          </cell>
          <cell r="D6215">
            <v>81900</v>
          </cell>
        </row>
        <row r="6216">
          <cell r="A6216">
            <v>650550</v>
          </cell>
          <cell r="B6216" t="str">
            <v>LABEL Mr MUSCLE DEGREASER</v>
          </cell>
          <cell r="C6216" t="str">
            <v>P9</v>
          </cell>
          <cell r="D6216">
            <v>3865</v>
          </cell>
        </row>
        <row r="6217">
          <cell r="A6217">
            <v>650551</v>
          </cell>
          <cell r="B6217" t="str">
            <v>LABEL FLATWARE PRESOAK</v>
          </cell>
          <cell r="C6217" t="str">
            <v>P9</v>
          </cell>
          <cell r="D6217">
            <v>3865</v>
          </cell>
        </row>
        <row r="6218">
          <cell r="A6218">
            <v>650552</v>
          </cell>
          <cell r="B6218" t="str">
            <v>LABEL POT &amp; PAN DETERGENT</v>
          </cell>
          <cell r="C6218" t="str">
            <v>P9</v>
          </cell>
          <cell r="D6218">
            <v>3865</v>
          </cell>
        </row>
        <row r="6219">
          <cell r="A6219">
            <v>650701</v>
          </cell>
          <cell r="B6219" t="str">
            <v>BOT SILVER DIP PVC       250ML</v>
          </cell>
          <cell r="C6219" t="str">
            <v>P9</v>
          </cell>
          <cell r="D6219">
            <v>67380</v>
          </cell>
        </row>
        <row r="6220">
          <cell r="A6220">
            <v>650702</v>
          </cell>
          <cell r="B6220" t="str">
            <v>JAR SILVER FOAM LONG TERM150GM</v>
          </cell>
          <cell r="C6220" t="str">
            <v>P7</v>
          </cell>
          <cell r="D6220">
            <v>64020</v>
          </cell>
        </row>
        <row r="6221">
          <cell r="A6221">
            <v>650703</v>
          </cell>
          <cell r="B6221" t="str">
            <v>BOT SILVER POLISH L/TERM 200ML</v>
          </cell>
          <cell r="C6221" t="str">
            <v>P9</v>
          </cell>
          <cell r="D6221">
            <v>1404</v>
          </cell>
        </row>
        <row r="6222">
          <cell r="A6222">
            <v>650704</v>
          </cell>
          <cell r="B6222" t="str">
            <v>BOT CABINET MAKERS POLISH200ML</v>
          </cell>
          <cell r="C6222" t="str">
            <v>P9</v>
          </cell>
          <cell r="D6222">
            <v>1404</v>
          </cell>
        </row>
        <row r="6223">
          <cell r="A6223">
            <v>650705</v>
          </cell>
          <cell r="B6223" t="str">
            <v>BOT JEWELLERY CARE KIT   150ML</v>
          </cell>
          <cell r="C6223" t="str">
            <v>P9</v>
          </cell>
          <cell r="D6223">
            <v>64020</v>
          </cell>
        </row>
        <row r="6224">
          <cell r="A6224">
            <v>650706</v>
          </cell>
          <cell r="B6224" t="str">
            <v>BOT PLEDGE OIL NZ        240ML</v>
          </cell>
          <cell r="C6224" t="str">
            <v>P9</v>
          </cell>
          <cell r="D6224">
            <v>1404</v>
          </cell>
        </row>
        <row r="6225">
          <cell r="A6225">
            <v>650707</v>
          </cell>
          <cell r="B6225" t="str">
            <v>BOT PVC OVAL             200ML</v>
          </cell>
          <cell r="C6225" t="str">
            <v>P7</v>
          </cell>
          <cell r="D6225">
            <v>0</v>
          </cell>
        </row>
        <row r="6226">
          <cell r="A6226">
            <v>650708</v>
          </cell>
          <cell r="B6226" t="str">
            <v>BOT RED RAID ANT LIQ NZ 125ML</v>
          </cell>
          <cell r="C6226" t="str">
            <v>P5</v>
          </cell>
          <cell r="D6226">
            <v>0</v>
          </cell>
        </row>
        <row r="6227">
          <cell r="A6227">
            <v>650709</v>
          </cell>
          <cell r="B6227" t="str">
            <v>BOT RED RAID ANT LIQ NZ 30ML</v>
          </cell>
          <cell r="C6227" t="str">
            <v>P5</v>
          </cell>
          <cell r="D6227">
            <v>0</v>
          </cell>
        </row>
        <row r="6228">
          <cell r="A6228">
            <v>650779</v>
          </cell>
          <cell r="B6228" t="str">
            <v>BOT JEWELLERY CARE KIT 150ML</v>
          </cell>
          <cell r="C6228" t="str">
            <v>P9</v>
          </cell>
          <cell r="D6228">
            <v>9738</v>
          </cell>
        </row>
        <row r="6229">
          <cell r="A6229">
            <v>650781</v>
          </cell>
          <cell r="B6229" t="str">
            <v>BRUSH JEWELLERY CARE KIT 150ML</v>
          </cell>
          <cell r="C6229" t="str">
            <v>P9</v>
          </cell>
          <cell r="D6229">
            <v>38028</v>
          </cell>
        </row>
        <row r="6230">
          <cell r="A6230">
            <v>650782</v>
          </cell>
          <cell r="B6230" t="str">
            <v>BASKET JEWELLERY CARE 150ML</v>
          </cell>
          <cell r="C6230" t="str">
            <v>P9</v>
          </cell>
          <cell r="D6230">
            <v>38028</v>
          </cell>
        </row>
        <row r="6231">
          <cell r="A6231">
            <v>650789</v>
          </cell>
          <cell r="B6231" t="str">
            <v>WAD 63MM FOAM H/S035/020</v>
          </cell>
          <cell r="C6231" t="str">
            <v>P9</v>
          </cell>
          <cell r="D6231">
            <v>9738</v>
          </cell>
        </row>
        <row r="6232">
          <cell r="A6232">
            <v>650790</v>
          </cell>
          <cell r="B6232" t="str">
            <v>CAP UNWADDED JC KIT SILVER P63</v>
          </cell>
          <cell r="C6232" t="str">
            <v>P9</v>
          </cell>
          <cell r="D6232">
            <v>9738</v>
          </cell>
        </row>
        <row r="6233">
          <cell r="A6233">
            <v>650791</v>
          </cell>
          <cell r="B6233" t="str">
            <v>CAP WADDED JC KIT   P63</v>
          </cell>
          <cell r="C6233" t="str">
            <v>P9</v>
          </cell>
          <cell r="D6233">
            <v>9738</v>
          </cell>
        </row>
        <row r="6234">
          <cell r="A6234">
            <v>650793</v>
          </cell>
          <cell r="B6234" t="str">
            <v>BOT JEWELLERY CARE KIT   150ML</v>
          </cell>
          <cell r="C6234" t="str">
            <v>P9</v>
          </cell>
          <cell r="D6234">
            <v>9738</v>
          </cell>
        </row>
        <row r="6235">
          <cell r="A6235">
            <v>651235</v>
          </cell>
          <cell r="B6235" t="str">
            <v>CAP SILVER DIP BLUE P58 250ML</v>
          </cell>
          <cell r="C6235" t="str">
            <v>P9</v>
          </cell>
          <cell r="D6235">
            <v>70648</v>
          </cell>
        </row>
        <row r="6236">
          <cell r="A6236">
            <v>651236</v>
          </cell>
          <cell r="B6236" t="str">
            <v>CAP SILVER FOAM L/TERM  150 GM</v>
          </cell>
          <cell r="C6236" t="str">
            <v>P9</v>
          </cell>
          <cell r="D6236">
            <v>64020</v>
          </cell>
        </row>
        <row r="6237">
          <cell r="A6237">
            <v>651237</v>
          </cell>
          <cell r="B6237" t="str">
            <v>WAD 58MM SILVER DIP     250 ML</v>
          </cell>
          <cell r="C6237" t="str">
            <v>P9</v>
          </cell>
          <cell r="D6237">
            <v>10226</v>
          </cell>
        </row>
        <row r="6238">
          <cell r="A6238">
            <v>651238</v>
          </cell>
          <cell r="B6238" t="str">
            <v>CAP JEWELLERY CARE KIT 150ML</v>
          </cell>
          <cell r="C6238" t="str">
            <v>P9</v>
          </cell>
          <cell r="D6238">
            <v>9738</v>
          </cell>
        </row>
        <row r="6239">
          <cell r="A6239">
            <v>651239</v>
          </cell>
          <cell r="B6239" t="str">
            <v>SPONGE SILVER FOAM L/TERM150GM</v>
          </cell>
          <cell r="C6239" t="str">
            <v>PE</v>
          </cell>
          <cell r="D6239">
            <v>91195</v>
          </cell>
        </row>
        <row r="6240">
          <cell r="A6240">
            <v>651240</v>
          </cell>
          <cell r="B6240" t="str">
            <v>BRUSH JEWLLERY CARE     150 ML</v>
          </cell>
          <cell r="C6240" t="str">
            <v>P9</v>
          </cell>
          <cell r="D6240">
            <v>10226</v>
          </cell>
        </row>
        <row r="6241">
          <cell r="A6241">
            <v>651241</v>
          </cell>
          <cell r="B6241" t="str">
            <v>CAP SILVER POLISH L/TERM 200ML</v>
          </cell>
          <cell r="C6241" t="str">
            <v>P9</v>
          </cell>
          <cell r="D6241">
            <v>1404</v>
          </cell>
        </row>
        <row r="6242">
          <cell r="A6242">
            <v>651242</v>
          </cell>
          <cell r="B6242" t="str">
            <v>CAP CABINET MAKERS POLISH200ML</v>
          </cell>
          <cell r="C6242" t="str">
            <v>P9</v>
          </cell>
          <cell r="D6242">
            <v>1404</v>
          </cell>
        </row>
        <row r="6243">
          <cell r="A6243">
            <v>651243</v>
          </cell>
          <cell r="B6243" t="str">
            <v>CAP JEWELLERY CARE KIT   150ML</v>
          </cell>
          <cell r="C6243" t="str">
            <v>P9</v>
          </cell>
          <cell r="D6243">
            <v>64020</v>
          </cell>
        </row>
        <row r="6244">
          <cell r="A6244">
            <v>651244</v>
          </cell>
          <cell r="B6244" t="str">
            <v>OVERCAP JEWELERY CARE KIT150ML</v>
          </cell>
          <cell r="C6244" t="str">
            <v>P9</v>
          </cell>
          <cell r="D6244">
            <v>64020</v>
          </cell>
        </row>
        <row r="6245">
          <cell r="A6245">
            <v>651245</v>
          </cell>
          <cell r="B6245" t="str">
            <v>CAP PLEDGE OIL        NZ 240ML</v>
          </cell>
          <cell r="C6245" t="str">
            <v>P9</v>
          </cell>
          <cell r="D6245">
            <v>1404</v>
          </cell>
        </row>
        <row r="6246">
          <cell r="A6246">
            <v>651246</v>
          </cell>
          <cell r="B6246" t="str">
            <v>INSERT PLEDGE OIL NZ     240mL</v>
          </cell>
          <cell r="C6246" t="str">
            <v>P9</v>
          </cell>
          <cell r="D6246">
            <v>7983</v>
          </cell>
        </row>
        <row r="6247">
          <cell r="A6247">
            <v>651247</v>
          </cell>
          <cell r="B6247" t="str">
            <v>CAP YELLOW RAID ANT LIQ NZ 125</v>
          </cell>
          <cell r="C6247" t="str">
            <v>P1</v>
          </cell>
          <cell r="D6247">
            <v>0</v>
          </cell>
        </row>
        <row r="6248">
          <cell r="A6248">
            <v>651248</v>
          </cell>
          <cell r="B6248" t="str">
            <v>INSERT RAID ANT LIQ NZ  125ML</v>
          </cell>
          <cell r="C6248" t="str">
            <v>P1</v>
          </cell>
          <cell r="D6248">
            <v>0</v>
          </cell>
        </row>
        <row r="6249">
          <cell r="A6249">
            <v>651249</v>
          </cell>
          <cell r="B6249" t="str">
            <v>BAIT STN RAID ANT LIQ NZ 30ML</v>
          </cell>
          <cell r="C6249" t="str">
            <v>P1</v>
          </cell>
          <cell r="D6249">
            <v>0</v>
          </cell>
        </row>
        <row r="6250">
          <cell r="A6250">
            <v>651250</v>
          </cell>
          <cell r="B6250" t="str">
            <v>CAP YELLOW RAID ANT LIQ NZ 30</v>
          </cell>
          <cell r="C6250" t="str">
            <v>P1</v>
          </cell>
          <cell r="D6250">
            <v>0</v>
          </cell>
        </row>
        <row r="6251">
          <cell r="A6251">
            <v>651251</v>
          </cell>
          <cell r="B6251" t="str">
            <v>INSERT RAID ANT LIQ NZ 30ML</v>
          </cell>
          <cell r="C6251" t="str">
            <v>P1</v>
          </cell>
          <cell r="D6251">
            <v>0</v>
          </cell>
        </row>
        <row r="6252">
          <cell r="A6252">
            <v>651391</v>
          </cell>
          <cell r="B6252" t="str">
            <v>JERRYCAN METAL POISON      5LT</v>
          </cell>
          <cell r="C6252" t="str">
            <v>P9</v>
          </cell>
          <cell r="D6252">
            <v>50735</v>
          </cell>
        </row>
        <row r="6253">
          <cell r="A6253">
            <v>652030</v>
          </cell>
          <cell r="B6253" t="str">
            <v>BOT SHINE UP             500ML</v>
          </cell>
          <cell r="C6253" t="str">
            <v>P9</v>
          </cell>
          <cell r="D6253">
            <v>21260</v>
          </cell>
        </row>
        <row r="6254">
          <cell r="A6254">
            <v>652118</v>
          </cell>
          <cell r="B6254" t="str">
            <v>TRIGGER OVEN &amp; GRILL  5LT</v>
          </cell>
          <cell r="C6254" t="str">
            <v>P9</v>
          </cell>
          <cell r="D6254">
            <v>59680</v>
          </cell>
        </row>
        <row r="6255">
          <cell r="A6255">
            <v>652374</v>
          </cell>
          <cell r="B6255" t="str">
            <v>CTN RAID CITRO PROMO</v>
          </cell>
          <cell r="C6255" t="str">
            <v>P2</v>
          </cell>
          <cell r="D6255">
            <v>81900</v>
          </cell>
        </row>
        <row r="6256">
          <cell r="A6256">
            <v>652402</v>
          </cell>
          <cell r="B6256" t="str">
            <v>CARPET BONNET (PREENER PAD )</v>
          </cell>
          <cell r="C6256" t="str">
            <v>R9</v>
          </cell>
          <cell r="D6256">
            <v>0</v>
          </cell>
        </row>
        <row r="6257">
          <cell r="A6257">
            <v>652403</v>
          </cell>
          <cell r="B6257" t="str">
            <v>BAG CARPET PAD 450X450X30UM</v>
          </cell>
          <cell r="C6257" t="str">
            <v>P9</v>
          </cell>
          <cell r="D6257">
            <v>8297</v>
          </cell>
        </row>
        <row r="6258">
          <cell r="A6258">
            <v>652405</v>
          </cell>
          <cell r="B6258" t="str">
            <v>BAG CTN-LINER BLUE PLUS BULK</v>
          </cell>
          <cell r="C6258" t="str">
            <v>P9</v>
          </cell>
          <cell r="D6258">
            <v>1430</v>
          </cell>
        </row>
        <row r="6259">
          <cell r="A6259">
            <v>652405</v>
          </cell>
          <cell r="B6259" t="str">
            <v>BAG CTN-LINER BLUE PLUS BULK</v>
          </cell>
          <cell r="C6259" t="str">
            <v>P9</v>
          </cell>
        </row>
        <row r="6260">
          <cell r="A6260">
            <v>652425</v>
          </cell>
          <cell r="B6260" t="str">
            <v>BAG POLYETHYLENE NATURAL</v>
          </cell>
          <cell r="C6260" t="str">
            <v>PJ</v>
          </cell>
          <cell r="D6260">
            <v>1430</v>
          </cell>
        </row>
        <row r="6261">
          <cell r="A6261">
            <v>652425</v>
          </cell>
          <cell r="B6261" t="str">
            <v>BAG POLYETHYLENE NATURAL</v>
          </cell>
          <cell r="C6261" t="str">
            <v>PJ</v>
          </cell>
        </row>
        <row r="6262">
          <cell r="A6262">
            <v>652600</v>
          </cell>
          <cell r="B6262" t="str">
            <v>BOT TOILET DUCK BLUE 500ML</v>
          </cell>
          <cell r="C6262" t="str">
            <v>P9</v>
          </cell>
          <cell r="D6262">
            <v>1404</v>
          </cell>
        </row>
        <row r="6263">
          <cell r="A6263">
            <v>652603</v>
          </cell>
          <cell r="B6263" t="str">
            <v>BOT TOILET DUCK GREEN 500ML</v>
          </cell>
          <cell r="C6263" t="str">
            <v>P9</v>
          </cell>
          <cell r="D6263">
            <v>1404</v>
          </cell>
        </row>
        <row r="6264">
          <cell r="A6264">
            <v>652604</v>
          </cell>
          <cell r="B6264" t="str">
            <v>BOT TOILET DUCK BEIGE    500ML</v>
          </cell>
          <cell r="C6264" t="str">
            <v>P9</v>
          </cell>
          <cell r="D6264">
            <v>1404</v>
          </cell>
        </row>
        <row r="6265">
          <cell r="A6265">
            <v>652608</v>
          </cell>
          <cell r="B6265" t="str">
            <v>NECK INSERT TOILET DUCK  500ML</v>
          </cell>
          <cell r="C6265" t="str">
            <v>P9</v>
          </cell>
          <cell r="D6265">
            <v>12976</v>
          </cell>
        </row>
        <row r="6266">
          <cell r="A6266">
            <v>652609</v>
          </cell>
          <cell r="B6266" t="str">
            <v>INSERT TOILET DUCK 500ML</v>
          </cell>
          <cell r="C6266" t="str">
            <v>PJ</v>
          </cell>
          <cell r="D6266">
            <v>12976</v>
          </cell>
        </row>
        <row r="6267">
          <cell r="A6267">
            <v>652610</v>
          </cell>
          <cell r="B6267" t="str">
            <v>CAP TOILET DUCK 500ML</v>
          </cell>
          <cell r="C6267" t="str">
            <v>P1</v>
          </cell>
          <cell r="D6267">
            <v>12976</v>
          </cell>
        </row>
        <row r="6268">
          <cell r="A6268">
            <v>652612</v>
          </cell>
          <cell r="B6268" t="str">
            <v>INSERT RAID ANT KILLER WHITE</v>
          </cell>
          <cell r="C6268" t="str">
            <v>P9</v>
          </cell>
          <cell r="D6268">
            <v>5668</v>
          </cell>
        </row>
        <row r="6269">
          <cell r="A6269">
            <v>652613</v>
          </cell>
          <cell r="B6269" t="str">
            <v>CAP TOILET DUCK 500ML</v>
          </cell>
          <cell r="C6269" t="str">
            <v>P9</v>
          </cell>
          <cell r="D6269">
            <v>12976</v>
          </cell>
        </row>
        <row r="6270">
          <cell r="A6270">
            <v>652615</v>
          </cell>
          <cell r="B6270" t="str">
            <v>BOT TOILET DUCK BLUE     500ML</v>
          </cell>
          <cell r="C6270" t="str">
            <v>P9</v>
          </cell>
          <cell r="D6270">
            <v>1404</v>
          </cell>
        </row>
        <row r="6271">
          <cell r="A6271">
            <v>652616</v>
          </cell>
          <cell r="B6271" t="str">
            <v>BOT TOILET DUCK GREEN    500ML</v>
          </cell>
          <cell r="C6271" t="str">
            <v>P5</v>
          </cell>
          <cell r="D6271">
            <v>1404</v>
          </cell>
        </row>
        <row r="6272">
          <cell r="A6272">
            <v>652617</v>
          </cell>
          <cell r="B6272" t="str">
            <v>BOT TOILET DUCK BEIGE    500ML</v>
          </cell>
          <cell r="C6272" t="str">
            <v>P9</v>
          </cell>
          <cell r="D6272">
            <v>1404</v>
          </cell>
        </row>
        <row r="6273">
          <cell r="A6273">
            <v>652618</v>
          </cell>
          <cell r="B6273" t="str">
            <v>BOT TOILET DUCK YELLOW   500ML</v>
          </cell>
          <cell r="C6273" t="str">
            <v>P9</v>
          </cell>
          <cell r="D6273">
            <v>1404</v>
          </cell>
        </row>
        <row r="6274">
          <cell r="A6274">
            <v>652619</v>
          </cell>
          <cell r="B6274" t="str">
            <v>BOT JPN T/DUCK YELLOW    500ML</v>
          </cell>
          <cell r="C6274" t="str">
            <v>P5</v>
          </cell>
          <cell r="D6274">
            <v>1404</v>
          </cell>
        </row>
        <row r="6275">
          <cell r="A6275">
            <v>652620</v>
          </cell>
          <cell r="B6275" t="str">
            <v>BOT T/DUCK POTPOURRI PINK500ML</v>
          </cell>
          <cell r="C6275" t="str">
            <v>P5</v>
          </cell>
          <cell r="D6275">
            <v>1404</v>
          </cell>
        </row>
        <row r="6276">
          <cell r="A6276">
            <v>652621</v>
          </cell>
          <cell r="B6276" t="str">
            <v>BOT T/DCK JAP GARD MAUVE 500mL</v>
          </cell>
          <cell r="C6276" t="str">
            <v>P5</v>
          </cell>
          <cell r="D6276">
            <v>1404</v>
          </cell>
        </row>
        <row r="6277">
          <cell r="A6277">
            <v>652622</v>
          </cell>
          <cell r="B6277" t="str">
            <v>BOT P.E.T. FLASK         500ML</v>
          </cell>
          <cell r="C6277" t="str">
            <v>P6</v>
          </cell>
          <cell r="D6277">
            <v>575</v>
          </cell>
        </row>
        <row r="6278">
          <cell r="A6278">
            <v>652623</v>
          </cell>
          <cell r="B6278" t="str">
            <v>CAP DUCK DISINFECTANT</v>
          </cell>
          <cell r="C6278" t="str">
            <v>P9</v>
          </cell>
          <cell r="D6278">
            <v>7074</v>
          </cell>
        </row>
        <row r="6279">
          <cell r="A6279">
            <v>652624</v>
          </cell>
          <cell r="B6279" t="str">
            <v>BOTTLE DRANO CRYSTALS    500GM</v>
          </cell>
          <cell r="C6279" t="str">
            <v>P5</v>
          </cell>
          <cell r="D6279">
            <v>0</v>
          </cell>
        </row>
        <row r="6280">
          <cell r="A6280">
            <v>652625</v>
          </cell>
          <cell r="B6280" t="str">
            <v>BOT P.V.C. FLASK 1 LTR</v>
          </cell>
          <cell r="C6280" t="str">
            <v>P7</v>
          </cell>
          <cell r="D6280">
            <v>1404</v>
          </cell>
        </row>
        <row r="6281">
          <cell r="A6281">
            <v>652626</v>
          </cell>
          <cell r="B6281" t="str">
            <v>BOTTLE DRANO LIQUID     1Litre</v>
          </cell>
          <cell r="C6281" t="str">
            <v>P5</v>
          </cell>
          <cell r="D6281">
            <v>0</v>
          </cell>
        </row>
        <row r="6282">
          <cell r="A6282">
            <v>652627</v>
          </cell>
          <cell r="B6282" t="str">
            <v>CAP 28mm WHITE P/TAPER FLASK</v>
          </cell>
          <cell r="C6282" t="str">
            <v>P1</v>
          </cell>
          <cell r="D6282">
            <v>64020</v>
          </cell>
        </row>
        <row r="6283">
          <cell r="A6283">
            <v>652627</v>
          </cell>
          <cell r="B6283" t="str">
            <v>CAP 28mm WHITE P/TAPER FLASK</v>
          </cell>
          <cell r="C6283" t="str">
            <v>P1</v>
          </cell>
        </row>
        <row r="6284">
          <cell r="A6284">
            <v>652628</v>
          </cell>
          <cell r="B6284" t="str">
            <v>CAP 70mm Neta Child Resistant</v>
          </cell>
          <cell r="C6284" t="str">
            <v>P1</v>
          </cell>
          <cell r="D6284">
            <v>7074</v>
          </cell>
        </row>
        <row r="6285">
          <cell r="A6285">
            <v>652629</v>
          </cell>
          <cell r="B6285" t="str">
            <v>CAP Drano liquid        1Litre</v>
          </cell>
          <cell r="C6285" t="str">
            <v>P9</v>
          </cell>
          <cell r="D6285">
            <v>7074</v>
          </cell>
        </row>
        <row r="6286">
          <cell r="A6286">
            <v>652630</v>
          </cell>
          <cell r="B6286" t="str">
            <v>CAP 28mm P/TAPER FLASK GREEN</v>
          </cell>
          <cell r="C6286" t="str">
            <v>P9</v>
          </cell>
          <cell r="D6286">
            <v>7074</v>
          </cell>
        </row>
        <row r="6287">
          <cell r="A6287">
            <v>652631</v>
          </cell>
          <cell r="B6287" t="str">
            <v>CAP 24/415 White Plapak "body"</v>
          </cell>
          <cell r="C6287" t="str">
            <v>P1</v>
          </cell>
          <cell r="D6287">
            <v>7074</v>
          </cell>
        </row>
        <row r="6288">
          <cell r="A6288">
            <v>652632</v>
          </cell>
          <cell r="B6288" t="str">
            <v>BOT DUCK DISO PVC        200mL</v>
          </cell>
          <cell r="C6288" t="str">
            <v>P5</v>
          </cell>
          <cell r="D6288">
            <v>0</v>
          </cell>
        </row>
        <row r="6289">
          <cell r="A6289">
            <v>652633</v>
          </cell>
          <cell r="B6289" t="str">
            <v>BOT P.E.T. FLASK 98      500mL</v>
          </cell>
          <cell r="C6289" t="str">
            <v>P6</v>
          </cell>
          <cell r="D6289">
            <v>1404</v>
          </cell>
        </row>
        <row r="6290">
          <cell r="A6290">
            <v>652633</v>
          </cell>
          <cell r="B6290" t="str">
            <v>BOT P.E.T. FLASK 98      500mL</v>
          </cell>
          <cell r="C6290" t="str">
            <v>P6</v>
          </cell>
        </row>
        <row r="6291">
          <cell r="A6291">
            <v>652634</v>
          </cell>
          <cell r="B6291" t="str">
            <v>BOT PVC Windex Shower 750mL</v>
          </cell>
          <cell r="C6291" t="str">
            <v>P7</v>
          </cell>
          <cell r="D6291">
            <v>1404</v>
          </cell>
        </row>
        <row r="6292">
          <cell r="A6292">
            <v>652635</v>
          </cell>
          <cell r="B6292" t="str">
            <v>BOT HDPE WHITE PLASPAK   125mL</v>
          </cell>
          <cell r="C6292" t="str">
            <v>P5</v>
          </cell>
          <cell r="D6292">
            <v>0</v>
          </cell>
        </row>
        <row r="6293">
          <cell r="A6293">
            <v>652636</v>
          </cell>
          <cell r="B6293" t="str">
            <v>BOT T/DUCK GREEN SA STYLE 500m</v>
          </cell>
          <cell r="C6293" t="str">
            <v>P5</v>
          </cell>
          <cell r="D6293">
            <v>1404</v>
          </cell>
        </row>
        <row r="6294">
          <cell r="A6294">
            <v>652636</v>
          </cell>
          <cell r="B6294" t="str">
            <v>BOT T/DUCK GREEN SA STYLE 500m</v>
          </cell>
          <cell r="C6294" t="str">
            <v>P5</v>
          </cell>
        </row>
        <row r="6295">
          <cell r="A6295">
            <v>652637</v>
          </cell>
          <cell r="B6295" t="str">
            <v>BOT T/DUCK LAVEN SA STYLE 500m</v>
          </cell>
          <cell r="C6295" t="str">
            <v>P5</v>
          </cell>
          <cell r="D6295">
            <v>1404</v>
          </cell>
        </row>
        <row r="6296">
          <cell r="A6296">
            <v>652637</v>
          </cell>
          <cell r="B6296" t="str">
            <v>BOT T/DUCK LAVEN SA STYLE 500m</v>
          </cell>
          <cell r="C6296" t="str">
            <v>P5</v>
          </cell>
        </row>
        <row r="6297">
          <cell r="A6297">
            <v>652638</v>
          </cell>
          <cell r="B6297" t="str">
            <v>BOT T/DUCK YELLOW SA STYLE 500</v>
          </cell>
          <cell r="C6297" t="str">
            <v>P5</v>
          </cell>
          <cell r="D6297">
            <v>1404</v>
          </cell>
        </row>
        <row r="6298">
          <cell r="A6298">
            <v>652638</v>
          </cell>
          <cell r="B6298" t="str">
            <v>BOT T/DUCK YELLOW SA STYLE 500</v>
          </cell>
          <cell r="C6298" t="str">
            <v>P5</v>
          </cell>
        </row>
        <row r="6299">
          <cell r="A6299">
            <v>652639</v>
          </cell>
          <cell r="B6299" t="str">
            <v>BOT T/DUCK PINK SA STYLE 500mL</v>
          </cell>
          <cell r="C6299" t="str">
            <v>P5</v>
          </cell>
          <cell r="D6299">
            <v>1404</v>
          </cell>
        </row>
        <row r="6300">
          <cell r="A6300">
            <v>652639</v>
          </cell>
          <cell r="B6300" t="str">
            <v>BOT T/DUCK PINK SA STYLE 500mL</v>
          </cell>
          <cell r="C6300" t="str">
            <v>P5</v>
          </cell>
        </row>
        <row r="6301">
          <cell r="A6301">
            <v>652639</v>
          </cell>
          <cell r="B6301" t="str">
            <v>BOT T/DUCK PINK SA STYLE 500mL</v>
          </cell>
          <cell r="C6301" t="str">
            <v>P5</v>
          </cell>
        </row>
        <row r="6302">
          <cell r="A6302">
            <v>652640</v>
          </cell>
          <cell r="B6302" t="str">
            <v>CAP 28MM RED P/TAPER FLASK</v>
          </cell>
          <cell r="C6302" t="str">
            <v>P1</v>
          </cell>
          <cell r="D6302">
            <v>64020</v>
          </cell>
        </row>
        <row r="6303">
          <cell r="A6303">
            <v>652640</v>
          </cell>
          <cell r="B6303" t="str">
            <v>CAP 28MM RED P/TAPER FLASK</v>
          </cell>
          <cell r="C6303" t="str">
            <v>P1</v>
          </cell>
        </row>
        <row r="6304">
          <cell r="A6304">
            <v>652641</v>
          </cell>
          <cell r="B6304" t="str">
            <v>BOT HDPE FLASK WHITE 500</v>
          </cell>
          <cell r="C6304" t="str">
            <v>P5</v>
          </cell>
          <cell r="D6304">
            <v>1404</v>
          </cell>
        </row>
        <row r="6305">
          <cell r="A6305">
            <v>652641</v>
          </cell>
          <cell r="B6305" t="str">
            <v>BOT HDPE FLASK WHITE 500</v>
          </cell>
          <cell r="C6305" t="str">
            <v>P5</v>
          </cell>
        </row>
        <row r="6306">
          <cell r="A6306">
            <v>652642</v>
          </cell>
          <cell r="B6306" t="str">
            <v>CAP 28MM RED P/TAPER 6TPI</v>
          </cell>
          <cell r="C6306" t="str">
            <v>P1</v>
          </cell>
          <cell r="D6306">
            <v>64020</v>
          </cell>
        </row>
        <row r="6307">
          <cell r="A6307">
            <v>652643</v>
          </cell>
          <cell r="B6307" t="str">
            <v>CAP 28MM WHITE P/TAPER 6TPI</v>
          </cell>
          <cell r="C6307" t="str">
            <v>P1</v>
          </cell>
          <cell r="D6307">
            <v>64020</v>
          </cell>
        </row>
        <row r="6308">
          <cell r="A6308">
            <v>652644</v>
          </cell>
          <cell r="B6308" t="str">
            <v>BOT HDPE FLASK WHITE 500 6TPI</v>
          </cell>
          <cell r="C6308" t="str">
            <v>P5</v>
          </cell>
          <cell r="D6308">
            <v>1404</v>
          </cell>
        </row>
        <row r="6309">
          <cell r="A6309">
            <v>652645</v>
          </cell>
          <cell r="B6309" t="str">
            <v>BOT PET FLASK 500 6TPI</v>
          </cell>
          <cell r="C6309" t="str">
            <v>P6</v>
          </cell>
          <cell r="D6309">
            <v>1404</v>
          </cell>
        </row>
        <row r="6310">
          <cell r="A6310">
            <v>652650</v>
          </cell>
          <cell r="B6310" t="str">
            <v>BOT TOILET DUCK WHITE    500ML</v>
          </cell>
          <cell r="C6310" t="str">
            <v>P9</v>
          </cell>
          <cell r="D6310">
            <v>1404</v>
          </cell>
        </row>
        <row r="6311">
          <cell r="A6311">
            <v>652785</v>
          </cell>
          <cell r="B6311" t="str">
            <v>BOT TRUSOL CREME 500ML</v>
          </cell>
          <cell r="C6311" t="str">
            <v>P9</v>
          </cell>
          <cell r="D6311">
            <v>5667</v>
          </cell>
        </row>
        <row r="6312">
          <cell r="A6312">
            <v>653123</v>
          </cell>
          <cell r="B6312" t="str">
            <v>CONTACAN GREEN 5LT</v>
          </cell>
          <cell r="C6312" t="str">
            <v>P9</v>
          </cell>
          <cell r="D6312">
            <v>9835</v>
          </cell>
        </row>
        <row r="6313">
          <cell r="A6313">
            <v>653124</v>
          </cell>
          <cell r="B6313" t="str">
            <v>CAP 5L RED JERRICAN</v>
          </cell>
          <cell r="C6313" t="str">
            <v>P1</v>
          </cell>
          <cell r="D6313">
            <v>9835</v>
          </cell>
        </row>
        <row r="6314">
          <cell r="A6314">
            <v>653125</v>
          </cell>
          <cell r="B6314" t="str">
            <v>JERRYCAN SDG BLUE PLASTIC 5LT</v>
          </cell>
          <cell r="C6314" t="str">
            <v>P9</v>
          </cell>
          <cell r="D6314">
            <v>67381</v>
          </cell>
        </row>
        <row r="6315">
          <cell r="A6315">
            <v>653127</v>
          </cell>
          <cell r="B6315" t="str">
            <v>JERRYCAN POISON BLUE PLAST 5LT</v>
          </cell>
          <cell r="C6315" t="str">
            <v>P9</v>
          </cell>
          <cell r="D6315">
            <v>67381</v>
          </cell>
        </row>
        <row r="6316">
          <cell r="A6316">
            <v>653128</v>
          </cell>
          <cell r="B6316" t="str">
            <v>CONTACAN NATURAL 5LT SDG</v>
          </cell>
          <cell r="C6316" t="str">
            <v>P9</v>
          </cell>
          <cell r="D6316">
            <v>9835</v>
          </cell>
        </row>
        <row r="6317">
          <cell r="A6317">
            <v>653130</v>
          </cell>
          <cell r="B6317" t="str">
            <v>CONTACAN NATURAL POISON 5LT</v>
          </cell>
          <cell r="C6317" t="str">
            <v>PB</v>
          </cell>
          <cell r="D6317">
            <v>203</v>
          </cell>
        </row>
        <row r="6318">
          <cell r="A6318">
            <v>653131</v>
          </cell>
          <cell r="B6318" t="str">
            <v>CAP RHEEM 5LT CHILDPROOF</v>
          </cell>
          <cell r="C6318" t="str">
            <v>P1</v>
          </cell>
          <cell r="D6318">
            <v>10226</v>
          </cell>
        </row>
        <row r="6319">
          <cell r="A6319">
            <v>653132</v>
          </cell>
          <cell r="B6319" t="str">
            <v>BOT RHEEM POISON DG 5LT CRC</v>
          </cell>
          <cell r="C6319" t="str">
            <v>PB</v>
          </cell>
          <cell r="D6319">
            <v>67380</v>
          </cell>
        </row>
        <row r="6320">
          <cell r="A6320">
            <v>653133</v>
          </cell>
          <cell r="B6320" t="str">
            <v>CAP ACCUMIX 28MM WHITE</v>
          </cell>
          <cell r="C6320" t="str">
            <v>P9</v>
          </cell>
          <cell r="D6320">
            <v>59680</v>
          </cell>
        </row>
        <row r="6321">
          <cell r="A6321">
            <v>653134</v>
          </cell>
          <cell r="B6321" t="str">
            <v>PLUG ACCUMIX PLASTIC</v>
          </cell>
          <cell r="C6321" t="str">
            <v>PJ</v>
          </cell>
          <cell r="D6321">
            <v>59680</v>
          </cell>
        </row>
        <row r="6322">
          <cell r="A6322">
            <v>653135</v>
          </cell>
          <cell r="B6322" t="str">
            <v>BOT ACCUMIX               1 LT</v>
          </cell>
          <cell r="C6322" t="str">
            <v>P9</v>
          </cell>
          <cell r="D6322">
            <v>395</v>
          </cell>
        </row>
        <row r="6323">
          <cell r="A6323">
            <v>653136</v>
          </cell>
          <cell r="B6323" t="str">
            <v>JERRYCAN 5LT GREEN</v>
          </cell>
          <cell r="C6323" t="str">
            <v>P9</v>
          </cell>
          <cell r="D6323">
            <v>21260</v>
          </cell>
        </row>
        <row r="6324">
          <cell r="A6324">
            <v>653137</v>
          </cell>
          <cell r="B6324" t="str">
            <v>CAP 38MM WEDGESEAL CLOSURE</v>
          </cell>
          <cell r="C6324" t="str">
            <v>P9</v>
          </cell>
          <cell r="D6324">
            <v>21260</v>
          </cell>
        </row>
        <row r="6325">
          <cell r="A6325">
            <v>653138</v>
          </cell>
          <cell r="B6325" t="str">
            <v>5LT JERRYCAN NON POISON</v>
          </cell>
          <cell r="C6325" t="str">
            <v>P9</v>
          </cell>
          <cell r="D6325">
            <v>21260</v>
          </cell>
        </row>
        <row r="6326">
          <cell r="A6326">
            <v>653139</v>
          </cell>
          <cell r="B6326" t="str">
            <v>CAP 38MM WEDGESEAL</v>
          </cell>
          <cell r="C6326" t="str">
            <v>P9</v>
          </cell>
          <cell r="D6326">
            <v>5666</v>
          </cell>
        </row>
        <row r="6327">
          <cell r="A6327">
            <v>653140</v>
          </cell>
          <cell r="B6327" t="str">
            <v>5 LT J/CAN 5% RECYCLED</v>
          </cell>
          <cell r="C6327" t="str">
            <v>P9</v>
          </cell>
          <cell r="D6327">
            <v>21260</v>
          </cell>
        </row>
        <row r="6328">
          <cell r="A6328">
            <v>653141</v>
          </cell>
          <cell r="B6328" t="str">
            <v>5LT JERRYCAN COEXTRUDED</v>
          </cell>
          <cell r="C6328" t="str">
            <v>P9</v>
          </cell>
          <cell r="D6328">
            <v>5666</v>
          </cell>
        </row>
        <row r="6329">
          <cell r="A6329">
            <v>653142</v>
          </cell>
          <cell r="B6329" t="str">
            <v>CONTACAN NAT DG POISON CHLD 5L</v>
          </cell>
          <cell r="C6329" t="str">
            <v>P9</v>
          </cell>
          <cell r="D6329">
            <v>9835</v>
          </cell>
        </row>
        <row r="6330">
          <cell r="A6330">
            <v>653143</v>
          </cell>
          <cell r="B6330" t="str">
            <v>CAP 38MM RED WEDGESEAL</v>
          </cell>
          <cell r="C6330" t="str">
            <v>P1</v>
          </cell>
          <cell r="D6330">
            <v>5666</v>
          </cell>
        </row>
        <row r="6331">
          <cell r="A6331">
            <v>660002</v>
          </cell>
          <cell r="B6331" t="str">
            <v>DRUM "A" METAL BLUE       25LT</v>
          </cell>
          <cell r="C6331" t="str">
            <v>P9</v>
          </cell>
          <cell r="D6331">
            <v>80821</v>
          </cell>
        </row>
        <row r="6332">
          <cell r="A6332">
            <v>660078</v>
          </cell>
          <cell r="B6332" t="str">
            <v>CUBE 20LT NATURAL WHITE</v>
          </cell>
          <cell r="C6332" t="str">
            <v>P9</v>
          </cell>
          <cell r="D6332">
            <v>67380</v>
          </cell>
        </row>
        <row r="6333">
          <cell r="A6333">
            <v>660079</v>
          </cell>
          <cell r="B6333" t="str">
            <v>DRUM "B" METAL BLUE       25LT</v>
          </cell>
          <cell r="C6333" t="str">
            <v>P9</v>
          </cell>
          <cell r="D6333">
            <v>80821</v>
          </cell>
        </row>
        <row r="6334">
          <cell r="A6334">
            <v>660080</v>
          </cell>
          <cell r="B6334" t="str">
            <v>DRUM `B' METAL WHITE      25LT</v>
          </cell>
          <cell r="C6334" t="str">
            <v>PA</v>
          </cell>
          <cell r="D6334">
            <v>80821</v>
          </cell>
        </row>
        <row r="6335">
          <cell r="A6335">
            <v>660081</v>
          </cell>
          <cell r="B6335" t="str">
            <v>20 LITRE O/HEAD PAIL GOLD LAC</v>
          </cell>
          <cell r="C6335" t="str">
            <v>PA</v>
          </cell>
          <cell r="D6335">
            <v>80821</v>
          </cell>
        </row>
        <row r="6336">
          <cell r="A6336">
            <v>660156</v>
          </cell>
          <cell r="B6336" t="str">
            <v>DRUM "C" METAL BLUE       25LT</v>
          </cell>
          <cell r="C6336" t="str">
            <v>P9</v>
          </cell>
          <cell r="D6336">
            <v>80821</v>
          </cell>
        </row>
        <row r="6337">
          <cell r="A6337">
            <v>660157</v>
          </cell>
          <cell r="B6337" t="str">
            <v>DRUM 25LTWHITE "C" CLOSED HEAD</v>
          </cell>
          <cell r="C6337" t="str">
            <v>P9</v>
          </cell>
          <cell r="D6337">
            <v>80821</v>
          </cell>
        </row>
        <row r="6338">
          <cell r="A6338">
            <v>660310</v>
          </cell>
          <cell r="B6338" t="str">
            <v>LABEL SANI-BRITE</v>
          </cell>
          <cell r="C6338" t="str">
            <v>P9</v>
          </cell>
          <cell r="D6338">
            <v>7303</v>
          </cell>
        </row>
        <row r="6339">
          <cell r="A6339">
            <v>660350</v>
          </cell>
          <cell r="B6339" t="str">
            <v>BUCKET REFRESH 5KG</v>
          </cell>
          <cell r="C6339" t="str">
            <v>P9</v>
          </cell>
          <cell r="D6339">
            <v>68400</v>
          </cell>
        </row>
        <row r="6340">
          <cell r="A6340">
            <v>660360</v>
          </cell>
          <cell r="B6340" t="str">
            <v>PAIL BLUE PLASTIC 20LT</v>
          </cell>
          <cell r="C6340" t="str">
            <v>P9</v>
          </cell>
          <cell r="D6340">
            <v>67380</v>
          </cell>
        </row>
        <row r="6341">
          <cell r="A6341">
            <v>660361</v>
          </cell>
          <cell r="B6341" t="str">
            <v>CUBE POIS BLUE PRIOITYDG  25LT</v>
          </cell>
          <cell r="C6341" t="str">
            <v>PB</v>
          </cell>
          <cell r="D6341">
            <v>60235</v>
          </cell>
        </row>
        <row r="6342">
          <cell r="A6342">
            <v>660362</v>
          </cell>
          <cell r="B6342" t="str">
            <v>PAIL WHITE PLASTIC 20LT</v>
          </cell>
          <cell r="C6342" t="str">
            <v>P9</v>
          </cell>
          <cell r="D6342">
            <v>9738</v>
          </cell>
        </row>
        <row r="6343">
          <cell r="A6343">
            <v>660390</v>
          </cell>
          <cell r="B6343" t="str">
            <v>CUBE POISON NAT PRIORITY 25LT</v>
          </cell>
          <cell r="C6343" t="str">
            <v>PB</v>
          </cell>
          <cell r="D6343">
            <v>60235</v>
          </cell>
        </row>
        <row r="6344">
          <cell r="A6344">
            <v>660396</v>
          </cell>
          <cell r="B6344" t="str">
            <v>CUBE D.G.BLUE PLASTIC 25LT</v>
          </cell>
          <cell r="C6344" t="str">
            <v>P9</v>
          </cell>
          <cell r="D6344">
            <v>67380</v>
          </cell>
        </row>
        <row r="6345">
          <cell r="A6345">
            <v>660397</v>
          </cell>
          <cell r="B6345" t="str">
            <v>BREATHER CAP POISON CUBE 25LT</v>
          </cell>
          <cell r="C6345" t="str">
            <v>P9</v>
          </cell>
          <cell r="D6345">
            <v>67381</v>
          </cell>
        </row>
        <row r="6346">
          <cell r="A6346">
            <v>660399</v>
          </cell>
          <cell r="B6346" t="str">
            <v>CUBE STD NATURAL 15LT</v>
          </cell>
          <cell r="C6346" t="str">
            <v>P9</v>
          </cell>
          <cell r="D6346">
            <v>38015</v>
          </cell>
        </row>
        <row r="6347">
          <cell r="A6347">
            <v>660400</v>
          </cell>
          <cell r="B6347" t="str">
            <v>CUBE J.M.NATURAL STD 25LT</v>
          </cell>
          <cell r="C6347" t="str">
            <v>P9</v>
          </cell>
          <cell r="D6347">
            <v>67380</v>
          </cell>
        </row>
        <row r="6348">
          <cell r="A6348">
            <v>660401</v>
          </cell>
          <cell r="B6348" t="str">
            <v>CUBE PRIORITY RECYLED 25LT</v>
          </cell>
          <cell r="C6348" t="str">
            <v>PB</v>
          </cell>
          <cell r="D6348">
            <v>60235</v>
          </cell>
        </row>
        <row r="6349">
          <cell r="A6349">
            <v>660695</v>
          </cell>
          <cell r="B6349" t="str">
            <v>DRUM IRON UNLINED 205LT</v>
          </cell>
          <cell r="C6349" t="str">
            <v>P9</v>
          </cell>
          <cell r="D6349">
            <v>16401</v>
          </cell>
        </row>
        <row r="6350">
          <cell r="A6350">
            <v>660712</v>
          </cell>
          <cell r="B6350" t="str">
            <v>DRUM RECOND.LINED  METAL 205LT</v>
          </cell>
          <cell r="C6350" t="str">
            <v>P9</v>
          </cell>
          <cell r="D6350">
            <v>10237</v>
          </cell>
        </row>
        <row r="6351">
          <cell r="A6351">
            <v>660713</v>
          </cell>
          <cell r="B6351" t="str">
            <v>1RUM white</v>
          </cell>
          <cell r="C6351" t="str">
            <v>P9</v>
          </cell>
          <cell r="D6351">
            <v>67380</v>
          </cell>
        </row>
        <row r="6352">
          <cell r="A6352">
            <v>660714</v>
          </cell>
          <cell r="B6352" t="str">
            <v>DRUM BLUE     POLY LINED  200L</v>
          </cell>
          <cell r="C6352" t="str">
            <v>PA</v>
          </cell>
          <cell r="D6352">
            <v>67380</v>
          </cell>
        </row>
        <row r="6353">
          <cell r="A6353">
            <v>660715</v>
          </cell>
          <cell r="B6353" t="str">
            <v>DRUM BLACK D/GOODS REC/POLYMER</v>
          </cell>
          <cell r="C6353" t="str">
            <v>P9</v>
          </cell>
          <cell r="D6353">
            <v>16401</v>
          </cell>
        </row>
        <row r="6354">
          <cell r="A6354">
            <v>660716</v>
          </cell>
          <cell r="B6354" t="str">
            <v>DRUM WHITE RACINE POLYMER 205L</v>
          </cell>
          <cell r="C6354" t="str">
            <v>P9</v>
          </cell>
          <cell r="D6354">
            <v>38031</v>
          </cell>
        </row>
        <row r="6355">
          <cell r="A6355">
            <v>660718</v>
          </cell>
          <cell r="B6355" t="str">
            <v>DRUM BLUE RECYLED POLY LD 200L</v>
          </cell>
          <cell r="C6355" t="str">
            <v>PA</v>
          </cell>
          <cell r="D6355">
            <v>67380</v>
          </cell>
        </row>
        <row r="6356">
          <cell r="A6356">
            <v>660990</v>
          </cell>
          <cell r="B6356" t="str">
            <v>PALLECON 1000LT</v>
          </cell>
          <cell r="C6356" t="str">
            <v>P9</v>
          </cell>
          <cell r="D6356">
            <v>73852</v>
          </cell>
        </row>
        <row r="6357">
          <cell r="A6357">
            <v>661003</v>
          </cell>
          <cell r="B6357" t="str">
            <v>BAG ZIP FACTORY CLEANER 25KG</v>
          </cell>
          <cell r="C6357" t="str">
            <v>P9</v>
          </cell>
          <cell r="D6357">
            <v>125</v>
          </cell>
        </row>
        <row r="6358">
          <cell r="A6358">
            <v>661005</v>
          </cell>
          <cell r="B6358" t="str">
            <v>BAG LINER PALLCON 1000 LT F/W</v>
          </cell>
          <cell r="C6358" t="str">
            <v>P9</v>
          </cell>
          <cell r="D6358">
            <v>73852</v>
          </cell>
        </row>
        <row r="6359">
          <cell r="A6359">
            <v>661080</v>
          </cell>
          <cell r="B6359" t="str">
            <v>BAG DETERGENT POWDER 25KG</v>
          </cell>
          <cell r="C6359" t="str">
            <v>P9</v>
          </cell>
          <cell r="D6359">
            <v>125</v>
          </cell>
        </row>
        <row r="6360">
          <cell r="A6360">
            <v>662158</v>
          </cell>
          <cell r="B6360" t="str">
            <v>LABEL BIG BITE 25LT</v>
          </cell>
          <cell r="C6360" t="str">
            <v>P9</v>
          </cell>
          <cell r="D6360">
            <v>42300</v>
          </cell>
        </row>
        <row r="6361">
          <cell r="A6361">
            <v>662312</v>
          </cell>
          <cell r="B6361" t="str">
            <v>LABEL J88 25LT</v>
          </cell>
          <cell r="C6361" t="str">
            <v>P9</v>
          </cell>
          <cell r="D6361">
            <v>42300</v>
          </cell>
        </row>
        <row r="6362">
          <cell r="A6362">
            <v>662389</v>
          </cell>
          <cell r="B6362" t="str">
            <v>LABEL J65 25LT</v>
          </cell>
          <cell r="C6362" t="str">
            <v>P9</v>
          </cell>
          <cell r="D6362">
            <v>42300</v>
          </cell>
        </row>
        <row r="6363">
          <cell r="A6363">
            <v>662555</v>
          </cell>
          <cell r="B6363" t="str">
            <v>LABEL VINYL MAGIC FRONT  500ML</v>
          </cell>
          <cell r="C6363" t="str">
            <v>P9</v>
          </cell>
          <cell r="D6363">
            <v>9207</v>
          </cell>
        </row>
        <row r="6364">
          <cell r="A6364">
            <v>662556</v>
          </cell>
          <cell r="B6364" t="str">
            <v>LABEL VINYL MAGIC BACK   500ML</v>
          </cell>
          <cell r="C6364" t="str">
            <v>P9</v>
          </cell>
          <cell r="D6364">
            <v>0</v>
          </cell>
        </row>
        <row r="6365">
          <cell r="A6365">
            <v>662560</v>
          </cell>
          <cell r="B6365" t="str">
            <v>LABEL ONE GO FRONT       500ML</v>
          </cell>
          <cell r="C6365" t="str">
            <v>P9</v>
          </cell>
          <cell r="D6365">
            <v>9207</v>
          </cell>
        </row>
        <row r="6366">
          <cell r="A6366">
            <v>662561</v>
          </cell>
          <cell r="B6366" t="str">
            <v>LABEL ONE GO BACK        500ML</v>
          </cell>
          <cell r="C6366" t="str">
            <v>P9</v>
          </cell>
          <cell r="D6366">
            <v>9207</v>
          </cell>
        </row>
        <row r="6367">
          <cell r="A6367">
            <v>662565</v>
          </cell>
          <cell r="B6367" t="str">
            <v>LABEL SUPER STRIDE FRONT 500ML</v>
          </cell>
          <cell r="C6367" t="str">
            <v>P9</v>
          </cell>
          <cell r="D6367">
            <v>9207</v>
          </cell>
        </row>
        <row r="6368">
          <cell r="A6368">
            <v>662566</v>
          </cell>
          <cell r="B6368" t="str">
            <v>LABEL SUPER STRIDE BACK  500ML</v>
          </cell>
          <cell r="C6368" t="str">
            <v>P9</v>
          </cell>
          <cell r="D6368">
            <v>9207</v>
          </cell>
        </row>
        <row r="6369">
          <cell r="A6369">
            <v>662780</v>
          </cell>
          <cell r="B6369" t="str">
            <v>LABEL REFRESH FRONT 5KG</v>
          </cell>
          <cell r="C6369" t="str">
            <v>P9</v>
          </cell>
          <cell r="D6369">
            <v>42300</v>
          </cell>
        </row>
        <row r="6370">
          <cell r="A6370">
            <v>662781</v>
          </cell>
          <cell r="B6370" t="str">
            <v>LABEL REFRESH BACK 5KG</v>
          </cell>
          <cell r="C6370" t="str">
            <v>P9</v>
          </cell>
          <cell r="D6370">
            <v>42300</v>
          </cell>
        </row>
        <row r="6371">
          <cell r="A6371">
            <v>663200</v>
          </cell>
          <cell r="B6371" t="str">
            <v>LABEL TOILET DUCK BLUE F 500ML</v>
          </cell>
          <cell r="C6371" t="str">
            <v>P9</v>
          </cell>
          <cell r="D6371">
            <v>6625</v>
          </cell>
        </row>
        <row r="6372">
          <cell r="A6372">
            <v>663201</v>
          </cell>
          <cell r="B6372" t="str">
            <v>LABEL FR T/D FRESH PINE</v>
          </cell>
          <cell r="C6372" t="str">
            <v>PC</v>
          </cell>
          <cell r="D6372">
            <v>1965</v>
          </cell>
        </row>
        <row r="6373">
          <cell r="A6373">
            <v>663202</v>
          </cell>
          <cell r="B6373" t="str">
            <v>LABEL TOILET DUCK BLUE B 500ML</v>
          </cell>
          <cell r="C6373" t="str">
            <v>P9</v>
          </cell>
          <cell r="D6373">
            <v>6625</v>
          </cell>
        </row>
        <row r="6374">
          <cell r="A6374">
            <v>663203</v>
          </cell>
          <cell r="B6374" t="str">
            <v>LABEL BK T/D FRESH PINE</v>
          </cell>
          <cell r="C6374" t="str">
            <v>PC</v>
          </cell>
          <cell r="D6374">
            <v>1965</v>
          </cell>
        </row>
        <row r="6375">
          <cell r="A6375">
            <v>663204</v>
          </cell>
          <cell r="B6375" t="str">
            <v>LABEL T/D FR P/POURRI</v>
          </cell>
          <cell r="C6375" t="str">
            <v>PC</v>
          </cell>
          <cell r="D6375">
            <v>1965</v>
          </cell>
        </row>
        <row r="6376">
          <cell r="A6376">
            <v>663205</v>
          </cell>
          <cell r="B6376" t="str">
            <v>LABEL T/D BK P/POURRI</v>
          </cell>
          <cell r="C6376" t="str">
            <v>PC</v>
          </cell>
          <cell r="D6376">
            <v>1965</v>
          </cell>
        </row>
        <row r="6377">
          <cell r="A6377">
            <v>663206</v>
          </cell>
          <cell r="B6377" t="str">
            <v>LABEL T/D FR FRESH FLOWERS</v>
          </cell>
          <cell r="C6377" t="str">
            <v>PC</v>
          </cell>
          <cell r="D6377">
            <v>1965</v>
          </cell>
        </row>
        <row r="6378">
          <cell r="A6378">
            <v>663207</v>
          </cell>
          <cell r="B6378" t="str">
            <v>LABEL TOILET DUCK GRN FR 500ML</v>
          </cell>
          <cell r="C6378" t="str">
            <v>P9</v>
          </cell>
          <cell r="D6378">
            <v>6625</v>
          </cell>
        </row>
        <row r="6379">
          <cell r="A6379">
            <v>663208</v>
          </cell>
          <cell r="B6379" t="str">
            <v>LABEL TOILET DUCK GRN BK 500ML</v>
          </cell>
          <cell r="C6379" t="str">
            <v>P9</v>
          </cell>
          <cell r="D6379">
            <v>6625</v>
          </cell>
        </row>
        <row r="6380">
          <cell r="A6380">
            <v>663209</v>
          </cell>
          <cell r="B6380" t="str">
            <v>LABEL T/D BK FRESH FLOWERS</v>
          </cell>
          <cell r="C6380" t="str">
            <v>PC</v>
          </cell>
          <cell r="D6380">
            <v>1965</v>
          </cell>
        </row>
        <row r="6381">
          <cell r="A6381">
            <v>663210</v>
          </cell>
          <cell r="B6381" t="str">
            <v>LABEL TOILET DUCK EUC FR 500ML</v>
          </cell>
          <cell r="C6381" t="str">
            <v>P9</v>
          </cell>
          <cell r="D6381">
            <v>6625</v>
          </cell>
        </row>
        <row r="6382">
          <cell r="A6382">
            <v>663211</v>
          </cell>
          <cell r="B6382" t="str">
            <v>LABEL TOILET DUCK EUC BK 500ML</v>
          </cell>
          <cell r="C6382" t="str">
            <v>P9</v>
          </cell>
          <cell r="D6382">
            <v>6625</v>
          </cell>
        </row>
        <row r="6383">
          <cell r="A6383">
            <v>663212</v>
          </cell>
          <cell r="B6383" t="str">
            <v>LABEL FR TD FRSH LEMON</v>
          </cell>
          <cell r="C6383" t="str">
            <v>PC</v>
          </cell>
          <cell r="D6383">
            <v>1965</v>
          </cell>
        </row>
        <row r="6384">
          <cell r="A6384">
            <v>663213</v>
          </cell>
          <cell r="B6384" t="str">
            <v>LABEL BK TD FRSH LEMON</v>
          </cell>
          <cell r="C6384" t="str">
            <v>PC</v>
          </cell>
          <cell r="D6384">
            <v>1965</v>
          </cell>
        </row>
        <row r="6385">
          <cell r="A6385">
            <v>663214</v>
          </cell>
          <cell r="B6385" t="str">
            <v>LABEL TOILET DUCK BLUE F 500ML</v>
          </cell>
          <cell r="C6385" t="str">
            <v>P9</v>
          </cell>
          <cell r="D6385">
            <v>6625</v>
          </cell>
        </row>
        <row r="6386">
          <cell r="A6386">
            <v>663215</v>
          </cell>
          <cell r="B6386" t="str">
            <v>LABEL TOILET DUCK BLUE B 500ML</v>
          </cell>
          <cell r="C6386" t="str">
            <v>P9</v>
          </cell>
          <cell r="D6386">
            <v>6625</v>
          </cell>
        </row>
        <row r="6387">
          <cell r="A6387">
            <v>663216</v>
          </cell>
          <cell r="B6387" t="str">
            <v>LABEL TOILET DUCK GREEN F500ML</v>
          </cell>
          <cell r="C6387" t="str">
            <v>P9</v>
          </cell>
          <cell r="D6387">
            <v>6625</v>
          </cell>
        </row>
        <row r="6388">
          <cell r="A6388">
            <v>663217</v>
          </cell>
          <cell r="B6388" t="str">
            <v>LABEL TOILET DUCK GREEN B500ML</v>
          </cell>
          <cell r="C6388" t="str">
            <v>P9</v>
          </cell>
          <cell r="D6388">
            <v>6625</v>
          </cell>
        </row>
        <row r="6389">
          <cell r="A6389">
            <v>663218</v>
          </cell>
          <cell r="B6389" t="str">
            <v>LABEL TOILET DUCK EUC FR 500ML</v>
          </cell>
          <cell r="C6389" t="str">
            <v>P9</v>
          </cell>
          <cell r="D6389">
            <v>6625</v>
          </cell>
        </row>
        <row r="6390">
          <cell r="A6390">
            <v>663219</v>
          </cell>
          <cell r="B6390" t="str">
            <v>LABEL TOILET DUCK EUC BK 500ML</v>
          </cell>
          <cell r="C6390" t="str">
            <v>P9</v>
          </cell>
          <cell r="D6390">
            <v>6625</v>
          </cell>
        </row>
        <row r="6391">
          <cell r="A6391">
            <v>663220</v>
          </cell>
          <cell r="B6391" t="str">
            <v>LABEL T/DUCK BL BIO FR</v>
          </cell>
          <cell r="C6391" t="str">
            <v>P9</v>
          </cell>
          <cell r="D6391">
            <v>6625</v>
          </cell>
        </row>
        <row r="6392">
          <cell r="A6392">
            <v>663221</v>
          </cell>
          <cell r="B6392" t="str">
            <v>LABEL TOILET DUCK BLUE BIO BK</v>
          </cell>
          <cell r="C6392" t="str">
            <v>P9</v>
          </cell>
          <cell r="D6392">
            <v>6625</v>
          </cell>
        </row>
        <row r="6393">
          <cell r="A6393">
            <v>663222</v>
          </cell>
          <cell r="B6393" t="str">
            <v>LABEL T/DUCK GREEN FR BIO 500M</v>
          </cell>
          <cell r="C6393" t="str">
            <v>P9</v>
          </cell>
          <cell r="D6393">
            <v>6625</v>
          </cell>
        </row>
        <row r="6394">
          <cell r="A6394">
            <v>663223</v>
          </cell>
          <cell r="B6394" t="str">
            <v>LABEL T/DUCK GREEN BK BIO 500M</v>
          </cell>
          <cell r="C6394" t="str">
            <v>P9</v>
          </cell>
          <cell r="D6394">
            <v>9207</v>
          </cell>
        </row>
        <row r="6395">
          <cell r="A6395">
            <v>663224</v>
          </cell>
          <cell r="B6395" t="str">
            <v>LABEL T/DUCK EUCA FR BIO 500 M</v>
          </cell>
          <cell r="C6395" t="str">
            <v>P9</v>
          </cell>
          <cell r="D6395">
            <v>6625</v>
          </cell>
        </row>
        <row r="6396">
          <cell r="A6396">
            <v>663225</v>
          </cell>
          <cell r="B6396" t="str">
            <v>LABEL T/DUCK EUCA BK BIO 500 M</v>
          </cell>
          <cell r="C6396" t="str">
            <v>P9</v>
          </cell>
          <cell r="D6396">
            <v>9207</v>
          </cell>
        </row>
        <row r="6397">
          <cell r="A6397">
            <v>663226</v>
          </cell>
          <cell r="B6397" t="str">
            <v>LABEL T/DUCK BLUE FR  (BIO)</v>
          </cell>
          <cell r="C6397" t="str">
            <v>P9</v>
          </cell>
          <cell r="D6397">
            <v>6625</v>
          </cell>
        </row>
        <row r="6398">
          <cell r="A6398">
            <v>663227</v>
          </cell>
          <cell r="B6398" t="str">
            <v>LABEL T/DUCK BLUE BK (BIO)</v>
          </cell>
          <cell r="C6398" t="str">
            <v>P9</v>
          </cell>
          <cell r="D6398">
            <v>9207</v>
          </cell>
        </row>
        <row r="6399">
          <cell r="A6399">
            <v>663228</v>
          </cell>
          <cell r="B6399" t="str">
            <v>LABEL T/DUCK EUCA FR BIO</v>
          </cell>
          <cell r="C6399" t="str">
            <v>P9</v>
          </cell>
          <cell r="D6399">
            <v>6625</v>
          </cell>
        </row>
        <row r="6400">
          <cell r="A6400">
            <v>663229</v>
          </cell>
          <cell r="B6400" t="str">
            <v>LABEL COTTAGE GDN PUMP PACK</v>
          </cell>
          <cell r="C6400" t="str">
            <v>P9</v>
          </cell>
          <cell r="D6400">
            <v>6625</v>
          </cell>
        </row>
        <row r="6401">
          <cell r="A6401">
            <v>663230</v>
          </cell>
          <cell r="B6401" t="str">
            <v>LABEL GLADE MEADOW FLWRS PUMP</v>
          </cell>
          <cell r="C6401" t="str">
            <v>P9</v>
          </cell>
          <cell r="D6401">
            <v>6625</v>
          </cell>
        </row>
        <row r="6402">
          <cell r="A6402">
            <v>663231</v>
          </cell>
          <cell r="B6402" t="str">
            <v>LABEL FR T/DUCK POTPOURRI</v>
          </cell>
          <cell r="C6402" t="str">
            <v>P9</v>
          </cell>
          <cell r="D6402">
            <v>9207</v>
          </cell>
        </row>
        <row r="6403">
          <cell r="A6403">
            <v>663232</v>
          </cell>
          <cell r="B6403" t="str">
            <v>LABEL BK T/DUCK POTPOURRI</v>
          </cell>
          <cell r="C6403" t="str">
            <v>P9</v>
          </cell>
          <cell r="D6403">
            <v>9207</v>
          </cell>
        </row>
        <row r="6404">
          <cell r="A6404">
            <v>663233</v>
          </cell>
          <cell r="B6404" t="str">
            <v>LABEL T/DUCK FR FOTTLE  500 ML</v>
          </cell>
          <cell r="C6404" t="str">
            <v>P9</v>
          </cell>
          <cell r="D6404">
            <v>31330</v>
          </cell>
        </row>
        <row r="6405">
          <cell r="A6405">
            <v>663234</v>
          </cell>
          <cell r="B6405" t="str">
            <v>LABEL T/DUCK BK FOTTLE  500 ML</v>
          </cell>
          <cell r="C6405" t="str">
            <v>P9</v>
          </cell>
          <cell r="D6405">
            <v>31330</v>
          </cell>
        </row>
        <row r="6406">
          <cell r="A6406">
            <v>663235</v>
          </cell>
          <cell r="B6406" t="str">
            <v>LABEL P/WASH FR FOTTLE   500ML</v>
          </cell>
          <cell r="C6406" t="str">
            <v>P9</v>
          </cell>
          <cell r="D6406">
            <v>31330</v>
          </cell>
        </row>
        <row r="6407">
          <cell r="A6407">
            <v>663236</v>
          </cell>
          <cell r="B6407" t="str">
            <v>LABEL P/WASH BK FOTTLE   500ML</v>
          </cell>
          <cell r="C6407" t="str">
            <v>P9</v>
          </cell>
          <cell r="D6407">
            <v>31330</v>
          </cell>
        </row>
        <row r="6408">
          <cell r="A6408">
            <v>663237</v>
          </cell>
          <cell r="B6408" t="str">
            <v>LABEL SOFTWASH FR FOTTLE</v>
          </cell>
          <cell r="C6408" t="str">
            <v>P9</v>
          </cell>
          <cell r="D6408">
            <v>31330</v>
          </cell>
        </row>
        <row r="6409">
          <cell r="A6409">
            <v>663238</v>
          </cell>
          <cell r="B6409" t="str">
            <v>LABEL SOFTWASH BK FOTTLE</v>
          </cell>
          <cell r="C6409" t="str">
            <v>P9</v>
          </cell>
          <cell r="D6409">
            <v>31330</v>
          </cell>
        </row>
        <row r="6410">
          <cell r="A6410">
            <v>663239</v>
          </cell>
          <cell r="B6410" t="str">
            <v>LABEL I/AID FR FOTTLE 500ML</v>
          </cell>
          <cell r="C6410" t="str">
            <v>P9</v>
          </cell>
          <cell r="D6410">
            <v>31330</v>
          </cell>
        </row>
        <row r="6411">
          <cell r="A6411">
            <v>663240</v>
          </cell>
          <cell r="B6411" t="str">
            <v>LABEL I/AID BK FOTTLE  500ML</v>
          </cell>
          <cell r="C6411" t="str">
            <v>P9</v>
          </cell>
          <cell r="D6411">
            <v>31330</v>
          </cell>
        </row>
        <row r="6412">
          <cell r="A6412">
            <v>663241</v>
          </cell>
          <cell r="B6412" t="str">
            <v>LABEL T/DUCK GREEN FRONT</v>
          </cell>
          <cell r="C6412" t="str">
            <v>P9</v>
          </cell>
          <cell r="D6412">
            <v>9207</v>
          </cell>
        </row>
        <row r="6413">
          <cell r="A6413">
            <v>663242</v>
          </cell>
          <cell r="B6413" t="str">
            <v>LABEL T/DUCK EUCALYPTUS FRONT</v>
          </cell>
          <cell r="C6413" t="str">
            <v>P9</v>
          </cell>
          <cell r="D6413">
            <v>9207</v>
          </cell>
        </row>
        <row r="6414">
          <cell r="A6414">
            <v>663243</v>
          </cell>
          <cell r="B6414" t="str">
            <v>LABEL T/DUCK BLUE FRONT</v>
          </cell>
          <cell r="C6414" t="str">
            <v>P9</v>
          </cell>
          <cell r="D6414">
            <v>9207</v>
          </cell>
        </row>
        <row r="6415">
          <cell r="A6415">
            <v>663244</v>
          </cell>
          <cell r="B6415" t="str">
            <v>LABEL T/DUCK POT/POURRI FRONTS</v>
          </cell>
          <cell r="C6415" t="str">
            <v>P9</v>
          </cell>
          <cell r="D6415">
            <v>9207</v>
          </cell>
        </row>
        <row r="6416">
          <cell r="A6416">
            <v>663245</v>
          </cell>
          <cell r="B6416" t="str">
            <v>LABEL FR CHARGE FOTTLE PROMO</v>
          </cell>
          <cell r="C6416" t="str">
            <v>P9</v>
          </cell>
          <cell r="D6416">
            <v>31330</v>
          </cell>
        </row>
        <row r="6417">
          <cell r="A6417">
            <v>663246</v>
          </cell>
          <cell r="B6417" t="str">
            <v>LABEL BK CHARGE FOTTLE PROMO</v>
          </cell>
          <cell r="C6417" t="str">
            <v>P9</v>
          </cell>
          <cell r="D6417">
            <v>31330</v>
          </cell>
        </row>
        <row r="6418">
          <cell r="A6418">
            <v>663247</v>
          </cell>
          <cell r="B6418" t="str">
            <v>LABEL CHARGE FOTTLE FR</v>
          </cell>
          <cell r="C6418" t="str">
            <v>P9</v>
          </cell>
          <cell r="D6418">
            <v>31330</v>
          </cell>
        </row>
        <row r="6419">
          <cell r="A6419">
            <v>663248</v>
          </cell>
          <cell r="B6419" t="str">
            <v>LABEL CHARGE FOTTLE</v>
          </cell>
          <cell r="C6419" t="str">
            <v>P9</v>
          </cell>
          <cell r="D6419">
            <v>31330</v>
          </cell>
        </row>
        <row r="6420">
          <cell r="A6420">
            <v>663249</v>
          </cell>
          <cell r="B6420" t="str">
            <v>LAB FR DUCK BLEACH C/CLEANSER</v>
          </cell>
          <cell r="C6420" t="str">
            <v>PC</v>
          </cell>
          <cell r="D6420">
            <v>0</v>
          </cell>
        </row>
        <row r="6421">
          <cell r="A6421">
            <v>663250</v>
          </cell>
          <cell r="B6421" t="str">
            <v>LABEL T/DUCK POT/POURRI FRONT</v>
          </cell>
          <cell r="C6421" t="str">
            <v>P9</v>
          </cell>
          <cell r="D6421">
            <v>9207</v>
          </cell>
        </row>
        <row r="6422">
          <cell r="A6422">
            <v>663251</v>
          </cell>
          <cell r="B6422" t="str">
            <v>LABEL T/DUCK POT/POURRI BACK</v>
          </cell>
          <cell r="C6422" t="str">
            <v>P9</v>
          </cell>
          <cell r="D6422">
            <v>9207</v>
          </cell>
        </row>
        <row r="6423">
          <cell r="A6423">
            <v>663252</v>
          </cell>
          <cell r="B6423" t="str">
            <v>LABEL T/DUCK BLUE FRONT</v>
          </cell>
          <cell r="C6423" t="str">
            <v>P9</v>
          </cell>
          <cell r="D6423">
            <v>9207</v>
          </cell>
        </row>
        <row r="6424">
          <cell r="A6424">
            <v>663253</v>
          </cell>
          <cell r="B6424" t="str">
            <v>LABEL T/DUCK BLUE BACK</v>
          </cell>
          <cell r="C6424" t="str">
            <v>P9</v>
          </cell>
          <cell r="D6424">
            <v>9207</v>
          </cell>
        </row>
        <row r="6425">
          <cell r="A6425">
            <v>663254</v>
          </cell>
          <cell r="B6425" t="str">
            <v>LABEL T/DUCK GREEN FRONT</v>
          </cell>
          <cell r="C6425" t="str">
            <v>P9</v>
          </cell>
          <cell r="D6425">
            <v>9207</v>
          </cell>
        </row>
        <row r="6426">
          <cell r="A6426">
            <v>663255</v>
          </cell>
          <cell r="B6426" t="str">
            <v>LABEL T/DUCK GREEN BACK</v>
          </cell>
          <cell r="C6426" t="str">
            <v>P9</v>
          </cell>
          <cell r="D6426">
            <v>9207</v>
          </cell>
        </row>
        <row r="6427">
          <cell r="A6427">
            <v>663256</v>
          </cell>
          <cell r="B6427" t="str">
            <v>LABEL T/DUCK EUCALYPTUS FRONT</v>
          </cell>
          <cell r="C6427" t="str">
            <v>P9</v>
          </cell>
          <cell r="D6427">
            <v>9207</v>
          </cell>
        </row>
        <row r="6428">
          <cell r="A6428">
            <v>663257</v>
          </cell>
          <cell r="B6428" t="str">
            <v>LABEL T/DUCK EUCALYPTUS BACK</v>
          </cell>
          <cell r="C6428" t="str">
            <v>P9</v>
          </cell>
          <cell r="D6428">
            <v>9207</v>
          </cell>
        </row>
        <row r="6429">
          <cell r="A6429">
            <v>663258</v>
          </cell>
          <cell r="B6429" t="str">
            <v>LABEL SUPER STRIDE FRONT</v>
          </cell>
          <cell r="C6429" t="str">
            <v>P9</v>
          </cell>
          <cell r="D6429">
            <v>9207</v>
          </cell>
        </row>
        <row r="6430">
          <cell r="A6430">
            <v>663259</v>
          </cell>
          <cell r="B6430" t="str">
            <v>LABEL SUPER STRIDE BACK</v>
          </cell>
          <cell r="C6430" t="str">
            <v>P9</v>
          </cell>
          <cell r="D6430">
            <v>9207</v>
          </cell>
        </row>
        <row r="6431">
          <cell r="A6431">
            <v>663260</v>
          </cell>
          <cell r="B6431" t="str">
            <v>LABEL ONE GO FRONT</v>
          </cell>
          <cell r="C6431" t="str">
            <v>P9</v>
          </cell>
          <cell r="D6431">
            <v>9207</v>
          </cell>
        </row>
        <row r="6432">
          <cell r="A6432">
            <v>663261</v>
          </cell>
          <cell r="B6432" t="str">
            <v>LABEL ONE GO BACK</v>
          </cell>
          <cell r="C6432" t="str">
            <v>P9</v>
          </cell>
          <cell r="D6432">
            <v>9207</v>
          </cell>
        </row>
        <row r="6433">
          <cell r="A6433">
            <v>663262</v>
          </cell>
          <cell r="B6433" t="str">
            <v>LABEL VINYL MAGIC FRONT</v>
          </cell>
          <cell r="C6433" t="str">
            <v>P9</v>
          </cell>
          <cell r="D6433">
            <v>9207</v>
          </cell>
        </row>
        <row r="6434">
          <cell r="A6434">
            <v>663263</v>
          </cell>
          <cell r="B6434" t="str">
            <v>LABEL VINYL MAGIC BACK</v>
          </cell>
          <cell r="C6434" t="str">
            <v>P9</v>
          </cell>
          <cell r="D6434">
            <v>9207</v>
          </cell>
        </row>
        <row r="6435">
          <cell r="A6435">
            <v>663264</v>
          </cell>
          <cell r="B6435" t="str">
            <v>LABEL FRONT SLATE &amp; TERRACOTTA</v>
          </cell>
          <cell r="C6435" t="str">
            <v>P9</v>
          </cell>
          <cell r="D6435">
            <v>9207</v>
          </cell>
        </row>
        <row r="6436">
          <cell r="A6436">
            <v>663265</v>
          </cell>
          <cell r="B6436" t="str">
            <v>LABEL BACK SLATE &amp; TERRACOTTA</v>
          </cell>
          <cell r="C6436" t="str">
            <v>P9</v>
          </cell>
          <cell r="D6436">
            <v>9207</v>
          </cell>
        </row>
        <row r="6437">
          <cell r="A6437">
            <v>663266</v>
          </cell>
          <cell r="B6437" t="str">
            <v>LABEL MULTI FRONT</v>
          </cell>
          <cell r="C6437" t="str">
            <v>P9</v>
          </cell>
          <cell r="D6437">
            <v>38028</v>
          </cell>
        </row>
        <row r="6438">
          <cell r="A6438">
            <v>663267</v>
          </cell>
          <cell r="B6438" t="str">
            <v>LABEL MULTI BACK</v>
          </cell>
          <cell r="C6438" t="str">
            <v>P9</v>
          </cell>
          <cell r="D6438">
            <v>38028</v>
          </cell>
        </row>
        <row r="6439">
          <cell r="A6439">
            <v>663268</v>
          </cell>
          <cell r="B6439" t="str">
            <v>LABEL I/AID FRONT</v>
          </cell>
          <cell r="C6439" t="str">
            <v>P9</v>
          </cell>
          <cell r="D6439">
            <v>58530</v>
          </cell>
        </row>
        <row r="6440">
          <cell r="A6440">
            <v>663269</v>
          </cell>
          <cell r="B6440" t="str">
            <v>LABEL I/AID REFILL BACK</v>
          </cell>
          <cell r="C6440" t="str">
            <v>P9</v>
          </cell>
          <cell r="D6440">
            <v>58530</v>
          </cell>
        </row>
        <row r="6441">
          <cell r="A6441">
            <v>663270</v>
          </cell>
          <cell r="B6441" t="str">
            <v>LABEL I/AID TRIGGER BACK</v>
          </cell>
          <cell r="C6441" t="str">
            <v>P9</v>
          </cell>
          <cell r="D6441">
            <v>58530</v>
          </cell>
        </row>
        <row r="6442">
          <cell r="A6442">
            <v>663271</v>
          </cell>
          <cell r="B6442" t="str">
            <v>LABEL FR MR MUSCLE FL CLR</v>
          </cell>
          <cell r="C6442" t="str">
            <v>P9</v>
          </cell>
          <cell r="D6442">
            <v>0</v>
          </cell>
        </row>
        <row r="6443">
          <cell r="A6443">
            <v>663272</v>
          </cell>
          <cell r="B6443" t="str">
            <v>LABEL BK MR MUSCLE FL CLR</v>
          </cell>
          <cell r="C6443" t="str">
            <v>P9</v>
          </cell>
          <cell r="D6443">
            <v>0</v>
          </cell>
        </row>
        <row r="6444">
          <cell r="A6444">
            <v>663273</v>
          </cell>
          <cell r="B6444" t="str">
            <v>LABEL T/DUCK JAP GARDEN FRONT</v>
          </cell>
          <cell r="C6444" t="str">
            <v>P9</v>
          </cell>
          <cell r="D6444">
            <v>9207</v>
          </cell>
        </row>
        <row r="6445">
          <cell r="A6445">
            <v>663274</v>
          </cell>
          <cell r="B6445" t="str">
            <v>LABEL T/DUCK JAP GARDEN BACK</v>
          </cell>
          <cell r="C6445" t="str">
            <v>P9</v>
          </cell>
          <cell r="D6445">
            <v>9207</v>
          </cell>
        </row>
        <row r="6446">
          <cell r="A6446">
            <v>663275</v>
          </cell>
          <cell r="B6446" t="str">
            <v>LABEL CHARGE I/A FRONT  750 mL</v>
          </cell>
          <cell r="C6446" t="str">
            <v>P9</v>
          </cell>
          <cell r="D6446">
            <v>0</v>
          </cell>
        </row>
        <row r="6447">
          <cell r="A6447">
            <v>663276</v>
          </cell>
          <cell r="B6447" t="str">
            <v>LABEL CHARGE I/A REFILL Bk 750</v>
          </cell>
          <cell r="C6447" t="str">
            <v>P9</v>
          </cell>
          <cell r="D6447">
            <v>0</v>
          </cell>
        </row>
        <row r="6448">
          <cell r="A6448">
            <v>663277</v>
          </cell>
          <cell r="B6448" t="str">
            <v>LABEL CHARGE I/A TRIG 750mL BK</v>
          </cell>
          <cell r="C6448" t="str">
            <v>P9</v>
          </cell>
          <cell r="D6448">
            <v>0</v>
          </cell>
        </row>
        <row r="6449">
          <cell r="A6449">
            <v>663278</v>
          </cell>
          <cell r="B6449" t="str">
            <v>LABEL DUCK DIS  PINE 500mL</v>
          </cell>
          <cell r="C6449" t="str">
            <v>P9</v>
          </cell>
          <cell r="D6449">
            <v>0</v>
          </cell>
        </row>
        <row r="6450">
          <cell r="A6450">
            <v>663279</v>
          </cell>
          <cell r="B6450" t="str">
            <v>LABEL DUCK DIS POTPOURRI 500mL</v>
          </cell>
          <cell r="C6450" t="str">
            <v>P9</v>
          </cell>
          <cell r="D6450">
            <v>0</v>
          </cell>
        </row>
        <row r="6451">
          <cell r="A6451">
            <v>663280</v>
          </cell>
          <cell r="B6451" t="str">
            <v>LABEL DUCK DIS OCEAN BR. 500mL</v>
          </cell>
          <cell r="C6451" t="str">
            <v>P9</v>
          </cell>
          <cell r="D6451">
            <v>0</v>
          </cell>
        </row>
        <row r="6452">
          <cell r="A6452">
            <v>663281</v>
          </cell>
          <cell r="B6452" t="str">
            <v>LABEL DUCK DIS PEACH BL. 500mL</v>
          </cell>
          <cell r="C6452" t="str">
            <v>P9</v>
          </cell>
          <cell r="D6452">
            <v>0</v>
          </cell>
        </row>
        <row r="6453">
          <cell r="A6453">
            <v>663282</v>
          </cell>
          <cell r="B6453" t="str">
            <v>LABEL JEYES DIS FORSPINE 500mL</v>
          </cell>
          <cell r="C6453" t="str">
            <v>PC</v>
          </cell>
          <cell r="D6453">
            <v>9207</v>
          </cell>
        </row>
        <row r="6454">
          <cell r="A6454">
            <v>663283</v>
          </cell>
          <cell r="B6454" t="str">
            <v>LABEL JEYES DIS CTRY GDN 500mL</v>
          </cell>
          <cell r="C6454" t="str">
            <v>PC</v>
          </cell>
          <cell r="D6454">
            <v>9207</v>
          </cell>
        </row>
        <row r="6455">
          <cell r="A6455">
            <v>663284</v>
          </cell>
          <cell r="B6455" t="str">
            <v>LABEL JEYES DIS CTRY FRS 500mL</v>
          </cell>
          <cell r="C6455" t="str">
            <v>PC</v>
          </cell>
          <cell r="D6455">
            <v>9207</v>
          </cell>
        </row>
        <row r="6456">
          <cell r="A6456">
            <v>663285</v>
          </cell>
          <cell r="B6456" t="str">
            <v>LABEL ONE GO FRONT</v>
          </cell>
          <cell r="C6456" t="str">
            <v>P9</v>
          </cell>
          <cell r="D6456">
            <v>9207</v>
          </cell>
        </row>
        <row r="6457">
          <cell r="A6457">
            <v>663286</v>
          </cell>
          <cell r="B6457" t="str">
            <v>LABEL ONE GO BACK</v>
          </cell>
          <cell r="C6457" t="str">
            <v>P9</v>
          </cell>
          <cell r="D6457">
            <v>9207</v>
          </cell>
        </row>
        <row r="6458">
          <cell r="A6458">
            <v>663287</v>
          </cell>
          <cell r="B6458" t="str">
            <v>LABEL DUCK DIS  PINE 1 LTR FR</v>
          </cell>
          <cell r="C6458" t="str">
            <v>P9</v>
          </cell>
          <cell r="D6458">
            <v>9207</v>
          </cell>
        </row>
        <row r="6459">
          <cell r="A6459">
            <v>663288</v>
          </cell>
          <cell r="B6459" t="str">
            <v>LABEL DUCK DIS  PINE 1 LTR BK</v>
          </cell>
          <cell r="C6459" t="str">
            <v>P9</v>
          </cell>
          <cell r="D6459">
            <v>9207</v>
          </cell>
        </row>
        <row r="6460">
          <cell r="A6460">
            <v>663289</v>
          </cell>
          <cell r="B6460" t="str">
            <v>LABEL DUCK DIS P/POURRI1LTR FR</v>
          </cell>
          <cell r="C6460" t="str">
            <v>P9</v>
          </cell>
          <cell r="D6460">
            <v>9207</v>
          </cell>
        </row>
        <row r="6461">
          <cell r="A6461">
            <v>663290</v>
          </cell>
          <cell r="B6461" t="str">
            <v>LABEL TILE &amp; GROUT CLEANER FR</v>
          </cell>
          <cell r="C6461" t="str">
            <v>P9</v>
          </cell>
          <cell r="D6461">
            <v>9207</v>
          </cell>
        </row>
        <row r="6462">
          <cell r="A6462">
            <v>663291</v>
          </cell>
          <cell r="B6462" t="str">
            <v>LABEL TILE &amp; GROUT CLEANER BK</v>
          </cell>
          <cell r="C6462" t="str">
            <v>P9</v>
          </cell>
          <cell r="D6462">
            <v>9207</v>
          </cell>
        </row>
        <row r="6463">
          <cell r="A6463">
            <v>663292</v>
          </cell>
          <cell r="B6463" t="str">
            <v>LABEL DUCK DIS P/POURRI1LTR BK</v>
          </cell>
          <cell r="C6463" t="str">
            <v>P9</v>
          </cell>
          <cell r="D6463">
            <v>9207</v>
          </cell>
        </row>
        <row r="6464">
          <cell r="A6464">
            <v>663293</v>
          </cell>
          <cell r="B6464" t="str">
            <v>LABEL JEYES DIS PEACH BL 500mL</v>
          </cell>
          <cell r="C6464" t="str">
            <v>PC</v>
          </cell>
          <cell r="D6464">
            <v>9207</v>
          </cell>
        </row>
        <row r="6465">
          <cell r="A6465">
            <v>663294</v>
          </cell>
          <cell r="B6465" t="str">
            <v>LABEL JEYES DIS MT SPRING500mL</v>
          </cell>
          <cell r="C6465" t="str">
            <v>PC</v>
          </cell>
          <cell r="D6465">
            <v>9207</v>
          </cell>
        </row>
        <row r="6466">
          <cell r="A6466">
            <v>663295</v>
          </cell>
          <cell r="B6466" t="str">
            <v>LABEL T/DUCK ACTIVE 500 mL BCK</v>
          </cell>
          <cell r="C6466" t="str">
            <v>P9</v>
          </cell>
          <cell r="D6466">
            <v>9207</v>
          </cell>
        </row>
        <row r="6467">
          <cell r="A6467">
            <v>663296</v>
          </cell>
          <cell r="B6467" t="str">
            <v>LABEL T/DUCK ACTIVE 500 mL FRT</v>
          </cell>
          <cell r="C6467" t="str">
            <v>P9</v>
          </cell>
          <cell r="D6467">
            <v>9207</v>
          </cell>
        </row>
        <row r="6468">
          <cell r="A6468">
            <v>663297</v>
          </cell>
          <cell r="B6468" t="str">
            <v>LABEL SUPER STRIDE FRONT</v>
          </cell>
          <cell r="C6468" t="str">
            <v>P9</v>
          </cell>
          <cell r="D6468">
            <v>9207</v>
          </cell>
        </row>
        <row r="6469">
          <cell r="A6469">
            <v>663298</v>
          </cell>
          <cell r="B6469" t="str">
            <v>LABEL JEYES DIS P/P FRNT 1 LTR</v>
          </cell>
          <cell r="C6469" t="str">
            <v>PC</v>
          </cell>
          <cell r="D6469">
            <v>9207</v>
          </cell>
        </row>
        <row r="6470">
          <cell r="A6470">
            <v>663299</v>
          </cell>
          <cell r="B6470" t="str">
            <v>LABEL SHOUT/CPW FR FTL NZ750mL</v>
          </cell>
          <cell r="C6470" t="str">
            <v>P9</v>
          </cell>
          <cell r="D6470">
            <v>9207</v>
          </cell>
        </row>
        <row r="6471">
          <cell r="A6471">
            <v>663300</v>
          </cell>
          <cell r="B6471" t="str">
            <v>LAB CHARGE L/E ENZ  375ML FR</v>
          </cell>
          <cell r="C6471" t="str">
            <v>P9</v>
          </cell>
          <cell r="D6471">
            <v>0</v>
          </cell>
        </row>
        <row r="6472">
          <cell r="A6472">
            <v>663301</v>
          </cell>
          <cell r="B6472" t="str">
            <v>LAB CPW L/E TRIG FR      375ML</v>
          </cell>
          <cell r="C6472" t="str">
            <v>P9</v>
          </cell>
          <cell r="D6472">
            <v>0</v>
          </cell>
        </row>
        <row r="6473">
          <cell r="A6473">
            <v>663302</v>
          </cell>
          <cell r="B6473" t="str">
            <v>LAB CHARGE L/E ENZ 375ML RE BK</v>
          </cell>
          <cell r="C6473" t="str">
            <v>P9</v>
          </cell>
          <cell r="D6473">
            <v>0</v>
          </cell>
        </row>
        <row r="6474">
          <cell r="A6474">
            <v>663303</v>
          </cell>
          <cell r="B6474" t="str">
            <v>LAB FR CPW L/E REFL      375ML</v>
          </cell>
          <cell r="C6474" t="str">
            <v>P9</v>
          </cell>
          <cell r="D6474">
            <v>0</v>
          </cell>
        </row>
        <row r="6475">
          <cell r="A6475">
            <v>663304</v>
          </cell>
          <cell r="B6475" t="str">
            <v>LAB CHARGE L/E ENZ 375ML TR BK</v>
          </cell>
          <cell r="C6475" t="str">
            <v>P9</v>
          </cell>
          <cell r="D6475">
            <v>9207</v>
          </cell>
        </row>
        <row r="6476">
          <cell r="A6476">
            <v>663305</v>
          </cell>
          <cell r="B6476" t="str">
            <v>LABEL CHARGE FOTTLE BK</v>
          </cell>
          <cell r="C6476" t="str">
            <v>P9</v>
          </cell>
          <cell r="D6476">
            <v>0</v>
          </cell>
        </row>
        <row r="6477">
          <cell r="A6477">
            <v>663306</v>
          </cell>
          <cell r="B6477" t="str">
            <v>LAB CHARGE D/E ENZ 375ML RE BK</v>
          </cell>
          <cell r="C6477" t="str">
            <v>P9</v>
          </cell>
          <cell r="D6477">
            <v>0</v>
          </cell>
        </row>
        <row r="6478">
          <cell r="A6478">
            <v>663307</v>
          </cell>
          <cell r="B6478" t="str">
            <v>LABEL CHARGE FOTTLE FR</v>
          </cell>
          <cell r="C6478" t="str">
            <v>P9</v>
          </cell>
          <cell r="D6478">
            <v>0</v>
          </cell>
        </row>
        <row r="6479">
          <cell r="A6479">
            <v>663308</v>
          </cell>
          <cell r="B6479" t="str">
            <v>LAB CHARGE D/E ENZ 375ML RE FR</v>
          </cell>
          <cell r="C6479" t="str">
            <v>P9</v>
          </cell>
          <cell r="D6479">
            <v>0</v>
          </cell>
        </row>
        <row r="6480">
          <cell r="A6480">
            <v>663309</v>
          </cell>
          <cell r="B6480" t="str">
            <v>LAB CHARGE L/E ENZ 375ML TR BK</v>
          </cell>
          <cell r="C6480" t="str">
            <v>P9</v>
          </cell>
          <cell r="D6480">
            <v>9207</v>
          </cell>
        </row>
        <row r="6481">
          <cell r="A6481">
            <v>663310</v>
          </cell>
          <cell r="B6481" t="str">
            <v>LABEL CHARGE FOTTLE 750ML FR</v>
          </cell>
          <cell r="C6481" t="str">
            <v>P9</v>
          </cell>
          <cell r="D6481">
            <v>0</v>
          </cell>
        </row>
        <row r="6482">
          <cell r="A6482">
            <v>663311</v>
          </cell>
          <cell r="B6482" t="str">
            <v>LABEL CHARGE FTLE 750ML FR  NZ</v>
          </cell>
          <cell r="C6482" t="str">
            <v>P9</v>
          </cell>
          <cell r="D6482">
            <v>9207</v>
          </cell>
        </row>
        <row r="6483">
          <cell r="A6483">
            <v>663312</v>
          </cell>
          <cell r="B6483" t="str">
            <v>LABEL CHARGE FOTTLE 750ML BK</v>
          </cell>
          <cell r="C6483" t="str">
            <v>P9</v>
          </cell>
          <cell r="D6483">
            <v>0</v>
          </cell>
        </row>
        <row r="6484">
          <cell r="A6484">
            <v>663313</v>
          </cell>
          <cell r="B6484" t="str">
            <v>LABEL GO GETTER 25LT</v>
          </cell>
          <cell r="C6484" t="str">
            <v>P9</v>
          </cell>
          <cell r="D6484">
            <v>42300</v>
          </cell>
        </row>
        <row r="6485">
          <cell r="A6485">
            <v>663314</v>
          </cell>
          <cell r="B6485" t="str">
            <v>LAB CPW D/E REFL FR      375ML</v>
          </cell>
          <cell r="C6485" t="str">
            <v>PC</v>
          </cell>
          <cell r="D6485">
            <v>9207</v>
          </cell>
        </row>
        <row r="6486">
          <cell r="A6486">
            <v>663315</v>
          </cell>
          <cell r="B6486" t="str">
            <v>LABEL CPW FOTTLE FR      500ML</v>
          </cell>
          <cell r="C6486" t="str">
            <v>P9</v>
          </cell>
          <cell r="D6486">
            <v>0</v>
          </cell>
        </row>
        <row r="6487">
          <cell r="A6487">
            <v>663316</v>
          </cell>
          <cell r="B6487" t="str">
            <v>LABEL CPW FOTTLE FR      750ML</v>
          </cell>
          <cell r="C6487" t="str">
            <v>P9</v>
          </cell>
          <cell r="D6487">
            <v>0</v>
          </cell>
        </row>
        <row r="6488">
          <cell r="A6488">
            <v>663317</v>
          </cell>
          <cell r="B6488" t="str">
            <v>LABEL SHOUT/CPW FR TRG NZ375mL</v>
          </cell>
          <cell r="C6488" t="str">
            <v>P9</v>
          </cell>
          <cell r="D6488">
            <v>0</v>
          </cell>
        </row>
        <row r="6489">
          <cell r="A6489">
            <v>663318</v>
          </cell>
          <cell r="B6489" t="str">
            <v>LABEL SHOUT/CPW FR FTL NZ500mL</v>
          </cell>
          <cell r="C6489" t="str">
            <v>P9</v>
          </cell>
          <cell r="D6489">
            <v>0</v>
          </cell>
        </row>
        <row r="6490">
          <cell r="A6490">
            <v>663319</v>
          </cell>
          <cell r="B6490" t="str">
            <v>LABEL RAID 45 NIGHT</v>
          </cell>
          <cell r="C6490" t="str">
            <v>PC</v>
          </cell>
          <cell r="D6490">
            <v>9207</v>
          </cell>
        </row>
        <row r="6491">
          <cell r="A6491">
            <v>663320</v>
          </cell>
          <cell r="B6491" t="str">
            <v>LABEL T/DUCK ACT 500 mL NZ BCK</v>
          </cell>
          <cell r="C6491" t="str">
            <v>P9</v>
          </cell>
          <cell r="D6491">
            <v>9207</v>
          </cell>
        </row>
        <row r="6492">
          <cell r="A6492">
            <v>663321</v>
          </cell>
          <cell r="B6492" t="str">
            <v>LABEL T/DUCK ACT 500 mL NZ FR</v>
          </cell>
          <cell r="C6492" t="str">
            <v>P9</v>
          </cell>
          <cell r="D6492">
            <v>9207</v>
          </cell>
        </row>
        <row r="6493">
          <cell r="A6493">
            <v>663322</v>
          </cell>
          <cell r="B6493" t="str">
            <v>LABEL T/DUCK FRESH FOTTLE  FR</v>
          </cell>
          <cell r="C6493" t="str">
            <v>P9</v>
          </cell>
          <cell r="D6493">
            <v>9207</v>
          </cell>
        </row>
        <row r="6494">
          <cell r="A6494">
            <v>663323</v>
          </cell>
          <cell r="B6494" t="str">
            <v>LABEL T/DUCK FRESH FOTTLE  BK</v>
          </cell>
          <cell r="C6494" t="str">
            <v>P9</v>
          </cell>
          <cell r="D6494">
            <v>9207</v>
          </cell>
        </row>
        <row r="6495">
          <cell r="A6495">
            <v>663324</v>
          </cell>
          <cell r="B6495" t="str">
            <v>LABEL T/DUCK POT/P FOTTLE  FR</v>
          </cell>
          <cell r="C6495" t="str">
            <v>P9</v>
          </cell>
          <cell r="D6495">
            <v>9207</v>
          </cell>
        </row>
        <row r="6496">
          <cell r="A6496">
            <v>663325</v>
          </cell>
          <cell r="B6496" t="str">
            <v>LABEL T/DUCK POT/P FOTTLE  BK</v>
          </cell>
          <cell r="C6496" t="str">
            <v>P9</v>
          </cell>
          <cell r="D6496">
            <v>9207</v>
          </cell>
        </row>
        <row r="6497">
          <cell r="A6497">
            <v>663326</v>
          </cell>
          <cell r="B6497" t="str">
            <v>LABEL SHOUT/CPW BK TRG NZ375mL</v>
          </cell>
          <cell r="C6497" t="str">
            <v>P9</v>
          </cell>
          <cell r="D6497">
            <v>0</v>
          </cell>
        </row>
        <row r="6498">
          <cell r="A6498">
            <v>663327</v>
          </cell>
          <cell r="B6498" t="str">
            <v>LABEL SHOUT/CPW BK FTL NZ500mL</v>
          </cell>
          <cell r="C6498" t="str">
            <v>P9</v>
          </cell>
          <cell r="D6498">
            <v>0</v>
          </cell>
        </row>
        <row r="6499">
          <cell r="A6499">
            <v>663328</v>
          </cell>
          <cell r="B6499" t="str">
            <v>LABEL SHOUT/CPW BK FTL NZ750mL</v>
          </cell>
          <cell r="C6499" t="str">
            <v>P9</v>
          </cell>
          <cell r="D6499">
            <v>9207</v>
          </cell>
        </row>
        <row r="6500">
          <cell r="A6500">
            <v>663329</v>
          </cell>
          <cell r="B6500" t="str">
            <v>LAB BKTR T/S CPW L/E ENZ 375ML</v>
          </cell>
          <cell r="C6500" t="str">
            <v>P9</v>
          </cell>
          <cell r="D6500">
            <v>0</v>
          </cell>
        </row>
        <row r="6501">
          <cell r="A6501">
            <v>663330</v>
          </cell>
          <cell r="B6501" t="str">
            <v>LAB BKRE T/S CPW L/E ENZ 375ML</v>
          </cell>
          <cell r="C6501" t="str">
            <v>P9</v>
          </cell>
          <cell r="D6501">
            <v>0</v>
          </cell>
        </row>
        <row r="6502">
          <cell r="A6502">
            <v>663331</v>
          </cell>
          <cell r="B6502" t="str">
            <v>LABEL BK FOTTLE T/S CPW  500mL</v>
          </cell>
          <cell r="C6502" t="str">
            <v>P9</v>
          </cell>
          <cell r="D6502">
            <v>0</v>
          </cell>
        </row>
        <row r="6503">
          <cell r="A6503">
            <v>663332</v>
          </cell>
          <cell r="B6503" t="str">
            <v>LABEL BK FOTTLE T/S CPW  750ML</v>
          </cell>
          <cell r="C6503" t="str">
            <v>P9</v>
          </cell>
          <cell r="D6503">
            <v>0</v>
          </cell>
        </row>
        <row r="6504">
          <cell r="A6504">
            <v>663333</v>
          </cell>
          <cell r="B6504" t="str">
            <v>LABEL SHOUT/CPW FR FTL NZ750mL</v>
          </cell>
          <cell r="C6504" t="str">
            <v>P9</v>
          </cell>
          <cell r="D6504">
            <v>9207</v>
          </cell>
        </row>
        <row r="6505">
          <cell r="A6505">
            <v>663334</v>
          </cell>
          <cell r="B6505" t="str">
            <v>LABEL SHOUT/CPW BK FTL NZ750mL</v>
          </cell>
          <cell r="C6505" t="str">
            <v>P9</v>
          </cell>
          <cell r="D6505">
            <v>9207</v>
          </cell>
        </row>
        <row r="6506">
          <cell r="A6506">
            <v>663335</v>
          </cell>
          <cell r="B6506" t="str">
            <v>LABEL CHARGE I/A FRONT  750 mL</v>
          </cell>
          <cell r="C6506" t="str">
            <v>PC</v>
          </cell>
          <cell r="D6506">
            <v>9207</v>
          </cell>
        </row>
        <row r="6507">
          <cell r="A6507">
            <v>663336</v>
          </cell>
          <cell r="B6507" t="str">
            <v>LABEL CHARGE I/A REFILL Bk 750</v>
          </cell>
          <cell r="C6507" t="str">
            <v>P9</v>
          </cell>
          <cell r="D6507">
            <v>9207</v>
          </cell>
        </row>
        <row r="6508">
          <cell r="A6508">
            <v>663337</v>
          </cell>
          <cell r="B6508" t="str">
            <v>LABEL CHARGE I/A TRIG 750mL BK</v>
          </cell>
          <cell r="C6508" t="str">
            <v>PC</v>
          </cell>
          <cell r="D6508">
            <v>9207</v>
          </cell>
        </row>
        <row r="6509">
          <cell r="A6509">
            <v>663338</v>
          </cell>
          <cell r="B6509" t="str">
            <v>LABEL KLEAR              500mL</v>
          </cell>
          <cell r="C6509" t="str">
            <v>PC</v>
          </cell>
          <cell r="D6509">
            <v>9207</v>
          </cell>
        </row>
        <row r="6510">
          <cell r="A6510">
            <v>663339</v>
          </cell>
          <cell r="B6510" t="str">
            <v>LABEL KLEEN              500mL</v>
          </cell>
          <cell r="C6510" t="str">
            <v>PC</v>
          </cell>
          <cell r="D6510">
            <v>9207</v>
          </cell>
        </row>
        <row r="6511">
          <cell r="A6511">
            <v>663340</v>
          </cell>
          <cell r="B6511" t="str">
            <v>LAB FR PLEDGE P/PORI TRIG375ML</v>
          </cell>
          <cell r="C6511" t="str">
            <v>P9</v>
          </cell>
          <cell r="D6511">
            <v>0</v>
          </cell>
        </row>
        <row r="6512">
          <cell r="A6512">
            <v>663341</v>
          </cell>
          <cell r="B6512" t="str">
            <v>LAB FR FREEDOM CARP SC TR375ML</v>
          </cell>
          <cell r="C6512" t="str">
            <v>PC</v>
          </cell>
          <cell r="D6512">
            <v>9207</v>
          </cell>
        </row>
        <row r="6513">
          <cell r="A6513">
            <v>663342</v>
          </cell>
          <cell r="B6513" t="str">
            <v>LAB BK PLEDGE P/PORI TRIG375ML</v>
          </cell>
          <cell r="C6513" t="str">
            <v>PC</v>
          </cell>
          <cell r="D6513">
            <v>0</v>
          </cell>
        </row>
        <row r="6514">
          <cell r="A6514">
            <v>663343</v>
          </cell>
          <cell r="B6514" t="str">
            <v>LAB BK FREEDOM CARP SC TR375ML</v>
          </cell>
          <cell r="C6514" t="str">
            <v>PC</v>
          </cell>
          <cell r="D6514">
            <v>9207</v>
          </cell>
        </row>
        <row r="6515">
          <cell r="A6515">
            <v>663344</v>
          </cell>
          <cell r="B6515" t="str">
            <v>LABEL RAID 45 NIGHT ANZ</v>
          </cell>
          <cell r="C6515" t="str">
            <v>P9</v>
          </cell>
          <cell r="D6515">
            <v>9207</v>
          </cell>
        </row>
        <row r="6516">
          <cell r="A6516">
            <v>663345</v>
          </cell>
          <cell r="B6516" t="str">
            <v>LABEL SUPER STRIDE BACK</v>
          </cell>
          <cell r="C6516" t="str">
            <v>P9</v>
          </cell>
          <cell r="D6516">
            <v>9207</v>
          </cell>
        </row>
        <row r="6517">
          <cell r="A6517">
            <v>663346</v>
          </cell>
          <cell r="B6517" t="str">
            <v>LABEL VINYL MAGIC FRONT</v>
          </cell>
          <cell r="C6517" t="str">
            <v>P9</v>
          </cell>
          <cell r="D6517">
            <v>9207</v>
          </cell>
        </row>
        <row r="6518">
          <cell r="A6518">
            <v>663347</v>
          </cell>
          <cell r="B6518" t="str">
            <v>LABEL VINYL MAGIC BACK</v>
          </cell>
          <cell r="C6518" t="str">
            <v>P9</v>
          </cell>
          <cell r="D6518">
            <v>9207</v>
          </cell>
        </row>
        <row r="6519">
          <cell r="A6519">
            <v>663348</v>
          </cell>
          <cell r="B6519" t="str">
            <v>LABEL CHARGE FOTTLE BK</v>
          </cell>
          <cell r="C6519" t="str">
            <v>P9</v>
          </cell>
          <cell r="D6519">
            <v>31330</v>
          </cell>
        </row>
        <row r="6520">
          <cell r="A6520">
            <v>663349</v>
          </cell>
          <cell r="B6520" t="str">
            <v>LABEL TILE &amp; GROUT CLEANER FR</v>
          </cell>
          <cell r="C6520" t="str">
            <v>P9</v>
          </cell>
          <cell r="D6520">
            <v>9207</v>
          </cell>
        </row>
        <row r="6521">
          <cell r="A6521">
            <v>663350</v>
          </cell>
          <cell r="B6521" t="str">
            <v>LABEL DUCK DIS(BTRX)PINE 500mL</v>
          </cell>
          <cell r="C6521" t="str">
            <v>P9</v>
          </cell>
          <cell r="D6521">
            <v>9207</v>
          </cell>
        </row>
        <row r="6522">
          <cell r="A6522">
            <v>663351</v>
          </cell>
          <cell r="B6522" t="str">
            <v>LABEL DUCK DIS(B)O/BREZE 500mL</v>
          </cell>
          <cell r="C6522" t="str">
            <v>P9</v>
          </cell>
          <cell r="D6522">
            <v>9207</v>
          </cell>
        </row>
        <row r="6523">
          <cell r="A6523">
            <v>663352</v>
          </cell>
          <cell r="B6523" t="str">
            <v>LABEL DUCK DIS(B)P/POURRI500mL</v>
          </cell>
          <cell r="C6523" t="str">
            <v>P9</v>
          </cell>
          <cell r="D6523">
            <v>9207</v>
          </cell>
        </row>
        <row r="6524">
          <cell r="A6524">
            <v>663353</v>
          </cell>
          <cell r="B6524" t="str">
            <v>LABEL DUCK DIS(B)P/BLOSOM500mL</v>
          </cell>
          <cell r="C6524" t="str">
            <v>P9</v>
          </cell>
          <cell r="D6524">
            <v>9207</v>
          </cell>
        </row>
        <row r="6525">
          <cell r="A6525">
            <v>663354</v>
          </cell>
          <cell r="B6525" t="str">
            <v>LABEL FT JPN T/DUCK</v>
          </cell>
          <cell r="C6525" t="str">
            <v>PC</v>
          </cell>
          <cell r="D6525">
            <v>1965</v>
          </cell>
        </row>
        <row r="6526">
          <cell r="A6526">
            <v>663355</v>
          </cell>
          <cell r="B6526" t="str">
            <v>LABEL BK JPN T/DUCK</v>
          </cell>
          <cell r="C6526" t="str">
            <v>PC</v>
          </cell>
          <cell r="D6526">
            <v>9207</v>
          </cell>
        </row>
        <row r="6527">
          <cell r="A6527">
            <v>663356</v>
          </cell>
          <cell r="B6527" t="str">
            <v>LABEL FR MR MUSCLE FL CLR</v>
          </cell>
          <cell r="C6527" t="str">
            <v>PC</v>
          </cell>
          <cell r="D6527">
            <v>9207</v>
          </cell>
        </row>
        <row r="6528">
          <cell r="A6528">
            <v>663357</v>
          </cell>
          <cell r="B6528" t="str">
            <v>LABEL BK MR MUSCLE FL CLR</v>
          </cell>
          <cell r="C6528" t="str">
            <v>PC</v>
          </cell>
          <cell r="D6528">
            <v>9207</v>
          </cell>
        </row>
        <row r="6529">
          <cell r="A6529">
            <v>663358</v>
          </cell>
          <cell r="B6529" t="str">
            <v>LABEL TILE &amp; GROUT CLEANER BK</v>
          </cell>
          <cell r="C6529" t="str">
            <v>P9</v>
          </cell>
          <cell r="D6529">
            <v>9207</v>
          </cell>
        </row>
        <row r="6530">
          <cell r="A6530">
            <v>663359</v>
          </cell>
          <cell r="B6530" t="str">
            <v>LABEL JEYES DIS P/P BACK 1 LTR</v>
          </cell>
          <cell r="C6530" t="str">
            <v>PC</v>
          </cell>
          <cell r="D6530">
            <v>9207</v>
          </cell>
        </row>
        <row r="6531">
          <cell r="A6531">
            <v>663360</v>
          </cell>
          <cell r="B6531" t="str">
            <v>LAB TRBK T/S CPW L/E ENZ 375ML</v>
          </cell>
          <cell r="C6531" t="str">
            <v>P9</v>
          </cell>
          <cell r="D6531">
            <v>0</v>
          </cell>
        </row>
        <row r="6532">
          <cell r="A6532">
            <v>663361</v>
          </cell>
          <cell r="B6532" t="str">
            <v>LAB FR SHOUT REFILL      375ML</v>
          </cell>
          <cell r="C6532" t="str">
            <v>P9</v>
          </cell>
          <cell r="D6532">
            <v>9207</v>
          </cell>
        </row>
        <row r="6533">
          <cell r="A6533">
            <v>663362</v>
          </cell>
          <cell r="B6533" t="str">
            <v>LAB BK SHOUT REFILL      375ML</v>
          </cell>
          <cell r="C6533" t="str">
            <v>P9</v>
          </cell>
          <cell r="D6533">
            <v>0</v>
          </cell>
        </row>
        <row r="6534">
          <cell r="A6534">
            <v>663363</v>
          </cell>
          <cell r="B6534" t="str">
            <v>LABEL DUCK DIS P/POURRI  500mL</v>
          </cell>
          <cell r="C6534" t="str">
            <v>P9</v>
          </cell>
          <cell r="D6534">
            <v>9207</v>
          </cell>
        </row>
        <row r="6535">
          <cell r="A6535">
            <v>663364</v>
          </cell>
          <cell r="B6535" t="str">
            <v>LABEL DUCK DIS  PINE 500mL</v>
          </cell>
          <cell r="C6535" t="str">
            <v>P9</v>
          </cell>
          <cell r="D6535">
            <v>9207</v>
          </cell>
        </row>
        <row r="6536">
          <cell r="A6536">
            <v>663365</v>
          </cell>
          <cell r="B6536" t="str">
            <v>LABEL DUCK DIS P/BLOSOM  500mL</v>
          </cell>
          <cell r="C6536" t="str">
            <v>P9</v>
          </cell>
          <cell r="D6536">
            <v>9207</v>
          </cell>
        </row>
        <row r="6537">
          <cell r="A6537">
            <v>663366</v>
          </cell>
          <cell r="B6537" t="str">
            <v>LABEL DUCK DIS   O/BREZE 500mL</v>
          </cell>
          <cell r="C6537" t="str">
            <v>P9</v>
          </cell>
          <cell r="D6537">
            <v>9207</v>
          </cell>
        </row>
        <row r="6538">
          <cell r="A6538">
            <v>663367</v>
          </cell>
          <cell r="B6538" t="str">
            <v>LABEL DUCK DIS  PINE 1 LTR  FR</v>
          </cell>
          <cell r="C6538" t="str">
            <v>P9</v>
          </cell>
          <cell r="D6538">
            <v>9207</v>
          </cell>
        </row>
        <row r="6539">
          <cell r="A6539">
            <v>663368</v>
          </cell>
          <cell r="B6539" t="str">
            <v>LABEL DUCK DIS  PINE 1 LTR  BK</v>
          </cell>
          <cell r="C6539" t="str">
            <v>P9</v>
          </cell>
          <cell r="D6539">
            <v>9207</v>
          </cell>
        </row>
        <row r="6540">
          <cell r="A6540">
            <v>663369</v>
          </cell>
          <cell r="B6540" t="str">
            <v>LABEL DUCK DIS P/POURRI1LTR FR</v>
          </cell>
          <cell r="C6540" t="str">
            <v>P9</v>
          </cell>
          <cell r="D6540">
            <v>9207</v>
          </cell>
        </row>
        <row r="6541">
          <cell r="A6541">
            <v>663370</v>
          </cell>
          <cell r="B6541" t="str">
            <v>LABEL DUCK DIS P/POURRI1LTR BK</v>
          </cell>
          <cell r="C6541" t="str">
            <v>P9</v>
          </cell>
          <cell r="D6541">
            <v>9207</v>
          </cell>
        </row>
        <row r="6542">
          <cell r="A6542">
            <v>663371</v>
          </cell>
          <cell r="B6542" t="str">
            <v>LABEL SHOUT/CPW BK TRG NZ375mL</v>
          </cell>
          <cell r="C6542" t="str">
            <v>P9</v>
          </cell>
          <cell r="D6542">
            <v>0</v>
          </cell>
        </row>
        <row r="6543">
          <cell r="A6543">
            <v>663372</v>
          </cell>
          <cell r="B6543" t="str">
            <v>LABEL SHOUT/CPW BK FTL NZ500mL</v>
          </cell>
          <cell r="C6543" t="str">
            <v>P9</v>
          </cell>
          <cell r="D6543">
            <v>0</v>
          </cell>
        </row>
        <row r="6544">
          <cell r="A6544">
            <v>663373</v>
          </cell>
          <cell r="B6544" t="str">
            <v>LAB FR CPW COLD H2O REFL 375ML</v>
          </cell>
          <cell r="C6544" t="str">
            <v>PC</v>
          </cell>
          <cell r="D6544">
            <v>9207</v>
          </cell>
        </row>
        <row r="6545">
          <cell r="A6545">
            <v>663374</v>
          </cell>
          <cell r="B6545" t="str">
            <v>LAB BK CPW COLD H2O REFL 375ML</v>
          </cell>
          <cell r="C6545" t="str">
            <v>PC</v>
          </cell>
          <cell r="D6545">
            <v>9207</v>
          </cell>
        </row>
        <row r="6546">
          <cell r="A6546">
            <v>663375</v>
          </cell>
          <cell r="B6546" t="str">
            <v>LAB FR SHUT KINMOKUSEI   350GM</v>
          </cell>
          <cell r="C6546" t="str">
            <v>P9</v>
          </cell>
          <cell r="D6546">
            <v>9207</v>
          </cell>
        </row>
        <row r="6547">
          <cell r="A6547">
            <v>663376</v>
          </cell>
          <cell r="B6547" t="str">
            <v>LAB BK SHUT KINMOKUSEI   350GM</v>
          </cell>
          <cell r="C6547" t="str">
            <v>P9</v>
          </cell>
          <cell r="D6547">
            <v>9207</v>
          </cell>
        </row>
        <row r="6548">
          <cell r="A6548">
            <v>663377</v>
          </cell>
          <cell r="B6548" t="str">
            <v>LAB FR SHUT LEMON        350GM</v>
          </cell>
          <cell r="C6548" t="str">
            <v>P9</v>
          </cell>
          <cell r="D6548">
            <v>9207</v>
          </cell>
        </row>
        <row r="6549">
          <cell r="A6549">
            <v>663378</v>
          </cell>
          <cell r="B6549" t="str">
            <v>LAB BK SHUT LEMON        350GM</v>
          </cell>
          <cell r="C6549" t="str">
            <v>P9</v>
          </cell>
          <cell r="D6549">
            <v>9207</v>
          </cell>
        </row>
        <row r="6550">
          <cell r="A6550">
            <v>663379</v>
          </cell>
          <cell r="B6550" t="str">
            <v>LAB FR SHUT JASMINE      350GM</v>
          </cell>
          <cell r="C6550" t="str">
            <v>P9</v>
          </cell>
          <cell r="D6550">
            <v>9207</v>
          </cell>
        </row>
        <row r="6551">
          <cell r="A6551">
            <v>663380</v>
          </cell>
          <cell r="B6551" t="str">
            <v>LAB BK SHUT JASMINE      350GM</v>
          </cell>
          <cell r="C6551" t="str">
            <v>P9</v>
          </cell>
          <cell r="D6551">
            <v>9207</v>
          </cell>
        </row>
        <row r="6552">
          <cell r="A6552">
            <v>663381</v>
          </cell>
          <cell r="B6552" t="str">
            <v>LAB FR SHUT KINMOKUSEI   660GM</v>
          </cell>
          <cell r="C6552" t="str">
            <v>P9</v>
          </cell>
          <cell r="D6552">
            <v>9207</v>
          </cell>
        </row>
        <row r="6553">
          <cell r="A6553">
            <v>663382</v>
          </cell>
          <cell r="B6553" t="str">
            <v>LAB BK SHUT KINMOKUSEI   660GM</v>
          </cell>
          <cell r="C6553" t="str">
            <v>P9</v>
          </cell>
          <cell r="D6553">
            <v>9207</v>
          </cell>
        </row>
        <row r="6554">
          <cell r="A6554">
            <v>663383</v>
          </cell>
          <cell r="B6554" t="str">
            <v>LAB FR SHUT JASMINE      660GM</v>
          </cell>
          <cell r="C6554" t="str">
            <v>P9</v>
          </cell>
          <cell r="D6554">
            <v>9207</v>
          </cell>
        </row>
        <row r="6555">
          <cell r="A6555">
            <v>663384</v>
          </cell>
          <cell r="B6555" t="str">
            <v>LAB BK SHUT JASMINE      660GM</v>
          </cell>
          <cell r="C6555" t="str">
            <v>P9</v>
          </cell>
          <cell r="D6555">
            <v>9207</v>
          </cell>
        </row>
        <row r="6556">
          <cell r="A6556">
            <v>663385</v>
          </cell>
          <cell r="B6556" t="str">
            <v>LAB FR SHUT LEMON        660GM</v>
          </cell>
          <cell r="C6556" t="str">
            <v>P9</v>
          </cell>
          <cell r="D6556">
            <v>9207</v>
          </cell>
        </row>
        <row r="6557">
          <cell r="A6557">
            <v>663386</v>
          </cell>
          <cell r="B6557" t="str">
            <v>LAB BK SHUT LEMON        660GM</v>
          </cell>
          <cell r="C6557" t="str">
            <v>P9</v>
          </cell>
          <cell r="D6557">
            <v>9207</v>
          </cell>
        </row>
        <row r="6558">
          <cell r="A6558">
            <v>663387</v>
          </cell>
          <cell r="B6558" t="str">
            <v>LAB FR ZUKKURIN          350GM</v>
          </cell>
          <cell r="C6558" t="str">
            <v>PC</v>
          </cell>
          <cell r="D6558">
            <v>9207</v>
          </cell>
        </row>
        <row r="6559">
          <cell r="A6559">
            <v>663388</v>
          </cell>
          <cell r="B6559" t="str">
            <v>LAB BK ZUKKURIN          350GM</v>
          </cell>
          <cell r="C6559" t="str">
            <v>PC</v>
          </cell>
          <cell r="D6559">
            <v>9207</v>
          </cell>
        </row>
        <row r="6560">
          <cell r="A6560">
            <v>663388</v>
          </cell>
          <cell r="B6560" t="str">
            <v>LAB BK ZUKKURIN          350GM</v>
          </cell>
          <cell r="C6560" t="str">
            <v>PC</v>
          </cell>
        </row>
        <row r="6561">
          <cell r="A6561">
            <v>663389</v>
          </cell>
          <cell r="B6561" t="str">
            <v>LAB FT XTRA HOLD SPR GEL 200mL</v>
          </cell>
          <cell r="C6561" t="str">
            <v>PC</v>
          </cell>
          <cell r="D6561">
            <v>0</v>
          </cell>
        </row>
        <row r="6562">
          <cell r="A6562">
            <v>663390</v>
          </cell>
          <cell r="B6562" t="str">
            <v>LABEL END BAC 25LT</v>
          </cell>
          <cell r="C6562" t="str">
            <v>P9</v>
          </cell>
          <cell r="D6562">
            <v>42300</v>
          </cell>
        </row>
        <row r="6563">
          <cell r="A6563">
            <v>663391</v>
          </cell>
          <cell r="B6563" t="str">
            <v>LAB BK XTRA HOLD SPR GEL 200mL</v>
          </cell>
          <cell r="C6563" t="str">
            <v>PC</v>
          </cell>
          <cell r="D6563">
            <v>0</v>
          </cell>
        </row>
        <row r="6564">
          <cell r="A6564">
            <v>663392</v>
          </cell>
          <cell r="B6564" t="str">
            <v>LAB FT FRIZ CONT SPR GEL 200mL</v>
          </cell>
          <cell r="C6564" t="str">
            <v>PC</v>
          </cell>
          <cell r="D6564">
            <v>0</v>
          </cell>
        </row>
        <row r="6565">
          <cell r="A6565">
            <v>663393</v>
          </cell>
          <cell r="B6565" t="str">
            <v>LAB BK FRIZ CONT SPR GEL 200mL</v>
          </cell>
          <cell r="C6565" t="str">
            <v>PC</v>
          </cell>
          <cell r="D6565">
            <v>0</v>
          </cell>
        </row>
        <row r="6566">
          <cell r="A6566">
            <v>663394</v>
          </cell>
          <cell r="B6566" t="str">
            <v>LAB FR CPW L/E REFL      375ML</v>
          </cell>
          <cell r="C6566" t="str">
            <v>PC</v>
          </cell>
          <cell r="D6566">
            <v>9207</v>
          </cell>
        </row>
        <row r="6567">
          <cell r="A6567">
            <v>663395</v>
          </cell>
          <cell r="B6567" t="str">
            <v>LAB TRBK T/S CPW L/E ENZ 375ML</v>
          </cell>
          <cell r="C6567" t="str">
            <v>PC</v>
          </cell>
          <cell r="D6567">
            <v>9207</v>
          </cell>
        </row>
        <row r="6568">
          <cell r="A6568">
            <v>663396</v>
          </cell>
          <cell r="B6568" t="str">
            <v>LAB BKRE T/S CPW L/E ENZ 375ML</v>
          </cell>
          <cell r="C6568" t="str">
            <v>PC</v>
          </cell>
          <cell r="D6568">
            <v>9207</v>
          </cell>
        </row>
        <row r="6569">
          <cell r="A6569">
            <v>663397</v>
          </cell>
          <cell r="B6569" t="str">
            <v>LABEL CPW FOTTLE FR      500ML</v>
          </cell>
          <cell r="C6569" t="str">
            <v>PC</v>
          </cell>
          <cell r="D6569">
            <v>9207</v>
          </cell>
        </row>
        <row r="6570">
          <cell r="A6570">
            <v>663398</v>
          </cell>
          <cell r="B6570" t="str">
            <v>LABEL BK FOTTLE T/S CPW  500mL</v>
          </cell>
          <cell r="C6570" t="str">
            <v>PC</v>
          </cell>
          <cell r="D6570">
            <v>9207</v>
          </cell>
        </row>
        <row r="6571">
          <cell r="A6571">
            <v>663399</v>
          </cell>
          <cell r="B6571" t="str">
            <v>LABEL FRONT SHOUT/CHARGE 375mL</v>
          </cell>
          <cell r="C6571" t="str">
            <v>P9</v>
          </cell>
          <cell r="D6571">
            <v>9207</v>
          </cell>
        </row>
        <row r="6572">
          <cell r="A6572">
            <v>663400</v>
          </cell>
          <cell r="B6572" t="str">
            <v>LABEL BK TR SHOUT/CHARGE 375mL</v>
          </cell>
          <cell r="C6572" t="str">
            <v>P9</v>
          </cell>
          <cell r="D6572">
            <v>9207</v>
          </cell>
        </row>
        <row r="6573">
          <cell r="A6573">
            <v>663401</v>
          </cell>
          <cell r="B6573" t="str">
            <v>LABEL FR RF SHOUT/CHARGE 375mL</v>
          </cell>
          <cell r="C6573" t="str">
            <v>PC</v>
          </cell>
          <cell r="D6573">
            <v>9207</v>
          </cell>
        </row>
        <row r="6574">
          <cell r="A6574">
            <v>663402</v>
          </cell>
          <cell r="B6574" t="str">
            <v>LABEL BK RF SHOUT/CHARGE 375mL</v>
          </cell>
          <cell r="C6574" t="str">
            <v>P9</v>
          </cell>
          <cell r="D6574">
            <v>9207</v>
          </cell>
        </row>
        <row r="6575">
          <cell r="A6575">
            <v>663403</v>
          </cell>
          <cell r="B6575" t="str">
            <v>LABEL FR FTL SHOUT/CHARG 500mL</v>
          </cell>
          <cell r="C6575" t="str">
            <v>P9</v>
          </cell>
          <cell r="D6575">
            <v>9207</v>
          </cell>
        </row>
        <row r="6576">
          <cell r="A6576">
            <v>663404</v>
          </cell>
          <cell r="B6576" t="str">
            <v>LABEL BK FTL SHOUT/CHARG 500mL</v>
          </cell>
          <cell r="C6576" t="str">
            <v>P9</v>
          </cell>
          <cell r="D6576">
            <v>9207</v>
          </cell>
        </row>
        <row r="6577">
          <cell r="A6577">
            <v>663405</v>
          </cell>
          <cell r="B6577" t="str">
            <v>LAB FR SHOUT GEL COLD H2O 250g</v>
          </cell>
          <cell r="C6577" t="str">
            <v>PC</v>
          </cell>
          <cell r="D6577">
            <v>0</v>
          </cell>
        </row>
        <row r="6578">
          <cell r="A6578">
            <v>663406</v>
          </cell>
          <cell r="B6578" t="str">
            <v>LAB FR SHOUT GEL H/D PROMO120g</v>
          </cell>
          <cell r="C6578" t="str">
            <v>PC</v>
          </cell>
          <cell r="D6578">
            <v>0</v>
          </cell>
        </row>
        <row r="6579">
          <cell r="A6579">
            <v>663407</v>
          </cell>
          <cell r="B6579" t="str">
            <v>LAB FR SHOUT GEL H/DUTY   250g</v>
          </cell>
          <cell r="C6579" t="str">
            <v>PC</v>
          </cell>
          <cell r="D6579">
            <v>0</v>
          </cell>
        </row>
        <row r="6580">
          <cell r="A6580">
            <v>663408</v>
          </cell>
          <cell r="B6580" t="str">
            <v>LAB BK SHOUT GEL COLD H2O 250g</v>
          </cell>
          <cell r="C6580" t="str">
            <v>PC</v>
          </cell>
          <cell r="D6580">
            <v>0</v>
          </cell>
        </row>
        <row r="6581">
          <cell r="A6581">
            <v>663409</v>
          </cell>
          <cell r="B6581" t="str">
            <v>LAB BK SHOUT GEL H/D PROMO120g</v>
          </cell>
          <cell r="C6581" t="str">
            <v>PC</v>
          </cell>
          <cell r="D6581">
            <v>0</v>
          </cell>
        </row>
        <row r="6582">
          <cell r="A6582">
            <v>663410</v>
          </cell>
          <cell r="B6582" t="str">
            <v>LAB BK SHOUT GEL H/DUTY   250g</v>
          </cell>
          <cell r="C6582" t="str">
            <v>PC</v>
          </cell>
          <cell r="D6582">
            <v>0</v>
          </cell>
        </row>
        <row r="6583">
          <cell r="A6583">
            <v>663411</v>
          </cell>
          <cell r="B6583" t="str">
            <v>LAB FR SHOUT GEL H/DUTY   200g</v>
          </cell>
          <cell r="C6583" t="str">
            <v>PC</v>
          </cell>
          <cell r="D6583">
            <v>0</v>
          </cell>
        </row>
        <row r="6584">
          <cell r="A6584">
            <v>663412</v>
          </cell>
          <cell r="B6584" t="str">
            <v>LAB FR SHOUT GEL COLD H2O 200g</v>
          </cell>
          <cell r="C6584" t="str">
            <v>PC</v>
          </cell>
          <cell r="D6584">
            <v>0</v>
          </cell>
        </row>
        <row r="6585">
          <cell r="A6585">
            <v>663413</v>
          </cell>
          <cell r="B6585" t="str">
            <v>LAB BK SHOUT GEL H/DUTY   200g</v>
          </cell>
          <cell r="C6585" t="str">
            <v>PC</v>
          </cell>
          <cell r="D6585">
            <v>0</v>
          </cell>
        </row>
        <row r="6586">
          <cell r="A6586">
            <v>663414</v>
          </cell>
          <cell r="B6586" t="str">
            <v>LAB BK SHOUT GEL COLD H2O 200g</v>
          </cell>
          <cell r="C6586" t="str">
            <v>PC</v>
          </cell>
          <cell r="D6586">
            <v>0</v>
          </cell>
        </row>
        <row r="6587">
          <cell r="A6587">
            <v>663415</v>
          </cell>
          <cell r="B6587" t="str">
            <v>LAB FR Off Skintastic Kids 125</v>
          </cell>
          <cell r="C6587" t="str">
            <v>PC</v>
          </cell>
          <cell r="D6587">
            <v>0</v>
          </cell>
        </row>
        <row r="6588">
          <cell r="A6588">
            <v>663416</v>
          </cell>
          <cell r="B6588" t="str">
            <v>LAB BK Off Skintastic Kids 125</v>
          </cell>
          <cell r="C6588" t="str">
            <v>PC</v>
          </cell>
          <cell r="D6588">
            <v>0</v>
          </cell>
        </row>
        <row r="6589">
          <cell r="A6589">
            <v>663417</v>
          </cell>
          <cell r="B6589" t="str">
            <v>LAB FR Raid Liquid Ant   125mL</v>
          </cell>
          <cell r="C6589" t="str">
            <v>PC</v>
          </cell>
          <cell r="D6589">
            <v>0</v>
          </cell>
        </row>
        <row r="6590">
          <cell r="A6590">
            <v>663418</v>
          </cell>
          <cell r="B6590" t="str">
            <v>LAB BK Raid Liquid Ant   125mL</v>
          </cell>
          <cell r="C6590" t="str">
            <v>PC</v>
          </cell>
          <cell r="D6590">
            <v>0</v>
          </cell>
        </row>
        <row r="6591">
          <cell r="A6591">
            <v>663419</v>
          </cell>
          <cell r="B6591" t="str">
            <v>LAB FR SHOUT GEL COLD H2O 250g</v>
          </cell>
          <cell r="C6591" t="str">
            <v>PC</v>
          </cell>
          <cell r="D6591">
            <v>0</v>
          </cell>
        </row>
        <row r="6592">
          <cell r="A6592">
            <v>663420</v>
          </cell>
          <cell r="B6592" t="str">
            <v>LAB FR SHOUT I/AID       750ML</v>
          </cell>
          <cell r="C6592" t="str">
            <v>PC</v>
          </cell>
          <cell r="D6592">
            <v>9207</v>
          </cell>
        </row>
        <row r="6593">
          <cell r="A6593">
            <v>663421</v>
          </cell>
          <cell r="B6593" t="str">
            <v>LAB BK RF SHOUT I/AID    750ML</v>
          </cell>
          <cell r="C6593" t="str">
            <v>PC</v>
          </cell>
          <cell r="D6593">
            <v>9207</v>
          </cell>
        </row>
        <row r="6594">
          <cell r="A6594">
            <v>663422</v>
          </cell>
          <cell r="B6594" t="str">
            <v>LAB BK TR SHOUT I/AID    750mL</v>
          </cell>
          <cell r="C6594" t="str">
            <v>PC</v>
          </cell>
          <cell r="D6594">
            <v>9207</v>
          </cell>
        </row>
        <row r="6595">
          <cell r="A6595">
            <v>663423</v>
          </cell>
          <cell r="B6595" t="str">
            <v>LABEL FR SHOUT/CHARGE    375mL</v>
          </cell>
          <cell r="C6595" t="str">
            <v>PC</v>
          </cell>
          <cell r="D6595">
            <v>9207</v>
          </cell>
        </row>
        <row r="6596">
          <cell r="A6596">
            <v>663424</v>
          </cell>
          <cell r="B6596" t="str">
            <v>LABEL BK TR SHOUT/CHARGE 375mL</v>
          </cell>
          <cell r="C6596" t="str">
            <v>PC</v>
          </cell>
          <cell r="D6596">
            <v>9207</v>
          </cell>
        </row>
        <row r="6597">
          <cell r="A6597">
            <v>663425</v>
          </cell>
          <cell r="B6597" t="str">
            <v>LABEL BK RF SHOUT/CHARGE 375mL</v>
          </cell>
          <cell r="C6597" t="str">
            <v>PC</v>
          </cell>
          <cell r="D6597">
            <v>9207</v>
          </cell>
        </row>
        <row r="6598">
          <cell r="A6598">
            <v>663426</v>
          </cell>
          <cell r="B6598" t="str">
            <v>LABEL FR FTL SHOUT/CHARG 500mL</v>
          </cell>
          <cell r="C6598" t="str">
            <v>PC</v>
          </cell>
          <cell r="D6598">
            <v>9207</v>
          </cell>
        </row>
        <row r="6599">
          <cell r="A6599">
            <v>663427</v>
          </cell>
          <cell r="B6599" t="str">
            <v>LABEL BK FTL SHOUT/CHARG 500mL</v>
          </cell>
          <cell r="C6599" t="str">
            <v>PC</v>
          </cell>
          <cell r="D6599">
            <v>9207</v>
          </cell>
        </row>
        <row r="6600">
          <cell r="A6600">
            <v>663428</v>
          </cell>
          <cell r="B6600" t="str">
            <v>LAB BK DUCK BLEACH C/CLEANSER</v>
          </cell>
          <cell r="C6600" t="str">
            <v>PC</v>
          </cell>
          <cell r="D6600">
            <v>0</v>
          </cell>
        </row>
        <row r="6601">
          <cell r="A6601">
            <v>663429</v>
          </cell>
          <cell r="B6601" t="str">
            <v>LABEL DK/DISO FR W/PINE   1LTR</v>
          </cell>
          <cell r="C6601" t="str">
            <v>PC</v>
          </cell>
          <cell r="D6601">
            <v>9207</v>
          </cell>
        </row>
        <row r="6602">
          <cell r="A6602">
            <v>663430</v>
          </cell>
          <cell r="B6602" t="str">
            <v>LABEL DK/DISO BK W/PINE   1LTR</v>
          </cell>
          <cell r="C6602" t="str">
            <v>PC</v>
          </cell>
          <cell r="D6602">
            <v>9207</v>
          </cell>
        </row>
        <row r="6603">
          <cell r="A6603">
            <v>663431</v>
          </cell>
          <cell r="B6603" t="str">
            <v>LABEL DK/DISO FR P/POURRI 1LTR</v>
          </cell>
          <cell r="C6603" t="str">
            <v>PC</v>
          </cell>
          <cell r="D6603">
            <v>9207</v>
          </cell>
        </row>
        <row r="6604">
          <cell r="A6604">
            <v>663432</v>
          </cell>
          <cell r="B6604" t="str">
            <v>LABEL DK/DISO BK P/POURRI 1LTR</v>
          </cell>
          <cell r="C6604" t="str">
            <v>PC</v>
          </cell>
          <cell r="D6604">
            <v>9207</v>
          </cell>
        </row>
        <row r="6605">
          <cell r="A6605">
            <v>663433</v>
          </cell>
          <cell r="B6605" t="str">
            <v>LABEL DK/DISO P/BLOSSOM  500mL</v>
          </cell>
          <cell r="C6605" t="str">
            <v>PC</v>
          </cell>
          <cell r="D6605">
            <v>9207</v>
          </cell>
        </row>
        <row r="6606">
          <cell r="A6606">
            <v>663434</v>
          </cell>
          <cell r="B6606" t="str">
            <v>LABEL DK/DISO P/POURRI   500mL</v>
          </cell>
          <cell r="C6606" t="str">
            <v>PC</v>
          </cell>
          <cell r="D6606">
            <v>9207</v>
          </cell>
        </row>
        <row r="6607">
          <cell r="A6607">
            <v>663435</v>
          </cell>
          <cell r="B6607" t="str">
            <v>LABEL DK/DISO W/PINE     500mL</v>
          </cell>
          <cell r="C6607" t="str">
            <v>PC</v>
          </cell>
          <cell r="D6607">
            <v>9207</v>
          </cell>
        </row>
        <row r="6608">
          <cell r="A6608">
            <v>663436</v>
          </cell>
          <cell r="B6608" t="str">
            <v>LABEL DK/DISO O/BREEZE   500mL</v>
          </cell>
          <cell r="C6608" t="str">
            <v>PC</v>
          </cell>
          <cell r="D6608">
            <v>9207</v>
          </cell>
        </row>
        <row r="6609">
          <cell r="A6609">
            <v>663437</v>
          </cell>
          <cell r="B6609" t="str">
            <v>LABEL FR T/D FRESH FOTTLE</v>
          </cell>
          <cell r="C6609" t="str">
            <v>PC</v>
          </cell>
          <cell r="D6609">
            <v>9207</v>
          </cell>
        </row>
        <row r="6610">
          <cell r="A6610">
            <v>663438</v>
          </cell>
          <cell r="B6610" t="str">
            <v>LABEL BK T/D FRESH FOTTLE</v>
          </cell>
          <cell r="C6610" t="str">
            <v>PC</v>
          </cell>
          <cell r="D6610">
            <v>9207</v>
          </cell>
        </row>
        <row r="6611">
          <cell r="A6611">
            <v>663439</v>
          </cell>
          <cell r="B6611" t="str">
            <v>LABEL FR T/D P/P FOTTLE</v>
          </cell>
          <cell r="C6611" t="str">
            <v>PC</v>
          </cell>
          <cell r="D6611">
            <v>9207</v>
          </cell>
        </row>
        <row r="6612">
          <cell r="A6612">
            <v>663440</v>
          </cell>
          <cell r="B6612" t="str">
            <v>LABEL BK T/D P/P FOTTLE</v>
          </cell>
          <cell r="C6612" t="str">
            <v>PC</v>
          </cell>
          <cell r="D6612">
            <v>9207</v>
          </cell>
        </row>
        <row r="6613">
          <cell r="A6613">
            <v>663441</v>
          </cell>
          <cell r="B6613" t="str">
            <v>LAB FR Raid Liquid Ant    50mL</v>
          </cell>
          <cell r="C6613" t="str">
            <v>PC</v>
          </cell>
          <cell r="D6613">
            <v>0</v>
          </cell>
        </row>
        <row r="6614">
          <cell r="A6614">
            <v>663442</v>
          </cell>
          <cell r="B6614" t="str">
            <v>LAB BK Raid Liquid Ant    50mL</v>
          </cell>
          <cell r="C6614" t="str">
            <v>PC</v>
          </cell>
          <cell r="D6614">
            <v>0</v>
          </cell>
        </row>
        <row r="6615">
          <cell r="A6615">
            <v>663443</v>
          </cell>
          <cell r="B6615" t="str">
            <v>LABEL DK/DISO EUCALYPTUS 500mL</v>
          </cell>
          <cell r="C6615" t="str">
            <v>PC</v>
          </cell>
          <cell r="D6615">
            <v>9207</v>
          </cell>
        </row>
        <row r="6616">
          <cell r="A6616">
            <v>663444</v>
          </cell>
          <cell r="B6616" t="str">
            <v>LABEL DK/DISO EUCALYPTUS 500mL</v>
          </cell>
          <cell r="C6616" t="str">
            <v>PC</v>
          </cell>
          <cell r="D6616">
            <v>0</v>
          </cell>
        </row>
        <row r="6617">
          <cell r="A6617">
            <v>663445</v>
          </cell>
          <cell r="B6617" t="str">
            <v>LAB FR SHOUT I/AID       750ML</v>
          </cell>
          <cell r="C6617" t="str">
            <v>PC</v>
          </cell>
          <cell r="D6617">
            <v>9207</v>
          </cell>
        </row>
        <row r="6618">
          <cell r="A6618">
            <v>663446</v>
          </cell>
          <cell r="B6618" t="str">
            <v>LAB BK RF SHOUT I/AID    750ML</v>
          </cell>
          <cell r="C6618" t="str">
            <v>PC</v>
          </cell>
          <cell r="D6618">
            <v>9207</v>
          </cell>
        </row>
        <row r="6619">
          <cell r="A6619">
            <v>663447</v>
          </cell>
          <cell r="B6619" t="str">
            <v>LAB BK TR SHOUT I/AID    750mL</v>
          </cell>
          <cell r="C6619" t="str">
            <v>PC</v>
          </cell>
          <cell r="D6619">
            <v>9207</v>
          </cell>
        </row>
        <row r="6620">
          <cell r="A6620">
            <v>663448</v>
          </cell>
          <cell r="B6620" t="str">
            <v>LAB FR SHOUT GEL COLD H2O 250g</v>
          </cell>
          <cell r="C6620" t="str">
            <v>PC</v>
          </cell>
          <cell r="D6620">
            <v>0</v>
          </cell>
        </row>
        <row r="6621">
          <cell r="A6621">
            <v>663449</v>
          </cell>
          <cell r="B6621" t="str">
            <v>LAB BK SHOUT GEL COLD H2O 250g</v>
          </cell>
          <cell r="C6621" t="str">
            <v>PC</v>
          </cell>
          <cell r="D6621">
            <v>0</v>
          </cell>
        </row>
        <row r="6622">
          <cell r="A6622">
            <v>663450</v>
          </cell>
          <cell r="B6622" t="str">
            <v>LAB FR SHOUT GEL H/DUTY   250g</v>
          </cell>
          <cell r="C6622" t="str">
            <v>PC</v>
          </cell>
          <cell r="D6622">
            <v>0</v>
          </cell>
        </row>
        <row r="6623">
          <cell r="A6623">
            <v>663451</v>
          </cell>
          <cell r="B6623" t="str">
            <v>LAB BK SHOUT GEL H/DUTY   250g</v>
          </cell>
          <cell r="C6623" t="str">
            <v>PC</v>
          </cell>
          <cell r="D6623">
            <v>0</v>
          </cell>
        </row>
        <row r="6624">
          <cell r="A6624">
            <v>663452</v>
          </cell>
          <cell r="B6624" t="str">
            <v>LAB WINDEX/DUCK BONUS    175mL</v>
          </cell>
          <cell r="C6624" t="str">
            <v>PC</v>
          </cell>
          <cell r="D6624">
            <v>9207</v>
          </cell>
        </row>
        <row r="6625">
          <cell r="A6625">
            <v>663453</v>
          </cell>
          <cell r="B6625" t="str">
            <v>LAB PROMO WIN/DCK BNS</v>
          </cell>
          <cell r="C6625" t="str">
            <v>P9</v>
          </cell>
          <cell r="D6625">
            <v>9207</v>
          </cell>
        </row>
        <row r="6626">
          <cell r="A6626">
            <v>663454</v>
          </cell>
          <cell r="B6626" t="str">
            <v>LAB DUCK DISO P/P SAMPLE 175mL</v>
          </cell>
          <cell r="C6626" t="str">
            <v>PC</v>
          </cell>
          <cell r="D6626">
            <v>9207</v>
          </cell>
        </row>
        <row r="6627">
          <cell r="A6627">
            <v>663455</v>
          </cell>
          <cell r="B6627" t="str">
            <v>LAB FR COLD H2O FOTTLE   750ML</v>
          </cell>
          <cell r="C6627" t="str">
            <v>PC</v>
          </cell>
          <cell r="D6627">
            <v>9207</v>
          </cell>
        </row>
        <row r="6628">
          <cell r="A6628">
            <v>663456</v>
          </cell>
          <cell r="B6628" t="str">
            <v>LAB BK COLD H2O FOTTLE   750ML</v>
          </cell>
          <cell r="C6628" t="str">
            <v>PC</v>
          </cell>
          <cell r="D6628">
            <v>9207</v>
          </cell>
        </row>
        <row r="6629">
          <cell r="A6629">
            <v>663457</v>
          </cell>
          <cell r="B6629" t="str">
            <v>LABEL FRONT ONE GO</v>
          </cell>
          <cell r="C6629" t="str">
            <v>PC</v>
          </cell>
          <cell r="D6629">
            <v>9207</v>
          </cell>
        </row>
        <row r="6630">
          <cell r="A6630">
            <v>663458</v>
          </cell>
          <cell r="B6630" t="str">
            <v>LABEL FRONT SUPER SHINE</v>
          </cell>
          <cell r="C6630" t="str">
            <v>PC</v>
          </cell>
          <cell r="D6630">
            <v>9207</v>
          </cell>
        </row>
        <row r="6631">
          <cell r="A6631">
            <v>663459</v>
          </cell>
          <cell r="B6631" t="str">
            <v>LABEL FRONT VINYL MAGIC</v>
          </cell>
          <cell r="C6631" t="str">
            <v>PC</v>
          </cell>
          <cell r="D6631">
            <v>9207</v>
          </cell>
        </row>
        <row r="6632">
          <cell r="A6632">
            <v>663460</v>
          </cell>
          <cell r="B6632" t="str">
            <v>LABEL FRONT TILE MAGIC</v>
          </cell>
          <cell r="C6632" t="str">
            <v>PC</v>
          </cell>
          <cell r="D6632">
            <v>9207</v>
          </cell>
        </row>
        <row r="6633">
          <cell r="A6633">
            <v>663461</v>
          </cell>
          <cell r="B6633" t="str">
            <v>LABEL FRONT WOOD MAGIC</v>
          </cell>
          <cell r="C6633" t="str">
            <v>PC</v>
          </cell>
          <cell r="D6633">
            <v>9207</v>
          </cell>
        </row>
        <row r="6634">
          <cell r="A6634">
            <v>663462</v>
          </cell>
          <cell r="B6634" t="str">
            <v>LABEL BACK ONE GO</v>
          </cell>
          <cell r="C6634" t="str">
            <v>PC</v>
          </cell>
          <cell r="D6634">
            <v>9207</v>
          </cell>
        </row>
        <row r="6635">
          <cell r="A6635">
            <v>663463</v>
          </cell>
          <cell r="B6635" t="str">
            <v>LABEL BACK SUPER SHINE</v>
          </cell>
          <cell r="C6635" t="str">
            <v>PC</v>
          </cell>
          <cell r="D6635">
            <v>9207</v>
          </cell>
        </row>
        <row r="6636">
          <cell r="A6636">
            <v>663464</v>
          </cell>
          <cell r="B6636" t="str">
            <v>LABEL BACK VINYL MAGIC</v>
          </cell>
          <cell r="C6636" t="str">
            <v>PC</v>
          </cell>
          <cell r="D6636">
            <v>9207</v>
          </cell>
        </row>
        <row r="6637">
          <cell r="A6637">
            <v>663465</v>
          </cell>
          <cell r="B6637" t="str">
            <v>LABEL BACK TILE MAGIC</v>
          </cell>
          <cell r="C6637" t="str">
            <v>PC</v>
          </cell>
          <cell r="D6637">
            <v>9207</v>
          </cell>
        </row>
        <row r="6638">
          <cell r="A6638">
            <v>663466</v>
          </cell>
          <cell r="B6638" t="str">
            <v>LABEL BACK WOOD MAGIC</v>
          </cell>
          <cell r="C6638" t="str">
            <v>PC</v>
          </cell>
          <cell r="D6638">
            <v>9207</v>
          </cell>
        </row>
        <row r="6639">
          <cell r="A6639">
            <v>663467</v>
          </cell>
          <cell r="B6639" t="str">
            <v>LABEL GLASS CLEANER 25LT</v>
          </cell>
          <cell r="C6639" t="str">
            <v>P9</v>
          </cell>
          <cell r="D6639">
            <v>42300</v>
          </cell>
        </row>
        <row r="6640">
          <cell r="A6640">
            <v>663468</v>
          </cell>
          <cell r="B6640" t="str">
            <v>LAB B/C DISO/WINDEX BONUS</v>
          </cell>
          <cell r="C6640" t="str">
            <v>P9</v>
          </cell>
          <cell r="D6640">
            <v>9207</v>
          </cell>
        </row>
        <row r="6641">
          <cell r="A6641">
            <v>663469</v>
          </cell>
          <cell r="B6641" t="str">
            <v>LAB GLADE BOGOF FRONT</v>
          </cell>
          <cell r="C6641" t="str">
            <v>PC</v>
          </cell>
          <cell r="D6641">
            <v>0</v>
          </cell>
        </row>
        <row r="6642">
          <cell r="A6642">
            <v>663470</v>
          </cell>
          <cell r="B6642" t="str">
            <v>LABEL SPARKLE GLASS CLNR</v>
          </cell>
          <cell r="C6642" t="str">
            <v>P9</v>
          </cell>
          <cell r="D6642">
            <v>42300</v>
          </cell>
        </row>
        <row r="6643">
          <cell r="A6643">
            <v>663471</v>
          </cell>
          <cell r="B6643" t="str">
            <v>LAB GLADE BOGO TO/CG</v>
          </cell>
          <cell r="C6643" t="str">
            <v>PC</v>
          </cell>
          <cell r="D6643">
            <v>0</v>
          </cell>
        </row>
        <row r="6644">
          <cell r="A6644">
            <v>663472</v>
          </cell>
          <cell r="B6644" t="str">
            <v>LAB GLADE BOGO LB/RG</v>
          </cell>
          <cell r="C6644" t="str">
            <v>PC</v>
          </cell>
          <cell r="D6644">
            <v>0</v>
          </cell>
        </row>
        <row r="6645">
          <cell r="A6645">
            <v>663473</v>
          </cell>
          <cell r="B6645" t="str">
            <v>LAB PROMO FREE TRIG</v>
          </cell>
          <cell r="C6645" t="str">
            <v>P9</v>
          </cell>
          <cell r="D6645">
            <v>9207</v>
          </cell>
        </row>
        <row r="6646">
          <cell r="A6646">
            <v>663474</v>
          </cell>
          <cell r="B6646" t="str">
            <v>LAB PLUG INS:F/F C/B</v>
          </cell>
          <cell r="C6646" t="str">
            <v>PC</v>
          </cell>
          <cell r="D6646">
            <v>0</v>
          </cell>
        </row>
        <row r="6647">
          <cell r="A6647">
            <v>663475</v>
          </cell>
          <cell r="B6647" t="str">
            <v>LAB PLUG INS:F/F E/F</v>
          </cell>
          <cell r="C6647" t="str">
            <v>PC</v>
          </cell>
          <cell r="D6647">
            <v>0</v>
          </cell>
        </row>
        <row r="6648">
          <cell r="A6648">
            <v>663476</v>
          </cell>
          <cell r="B6648" t="str">
            <v>LAB PLUG INS:F/F PCH</v>
          </cell>
          <cell r="C6648" t="str">
            <v>PC</v>
          </cell>
          <cell r="D6648">
            <v>0</v>
          </cell>
        </row>
        <row r="6649">
          <cell r="A6649">
            <v>663477</v>
          </cell>
          <cell r="B6649" t="str">
            <v>LAB FR BCC FREE F/DUCK OFFER</v>
          </cell>
          <cell r="C6649" t="str">
            <v>PC</v>
          </cell>
          <cell r="D6649">
            <v>0</v>
          </cell>
        </row>
        <row r="6650">
          <cell r="A6650">
            <v>663478</v>
          </cell>
          <cell r="B6650" t="str">
            <v>LAB BK BCC FREE F/DUCK OFFER</v>
          </cell>
          <cell r="C6650" t="str">
            <v>PC</v>
          </cell>
          <cell r="D6650">
            <v>0</v>
          </cell>
        </row>
        <row r="6651">
          <cell r="A6651">
            <v>663479</v>
          </cell>
          <cell r="B6651" t="str">
            <v>LAB GLADE BOGO WB/ON</v>
          </cell>
          <cell r="C6651" t="str">
            <v>PC</v>
          </cell>
          <cell r="D6651">
            <v>0</v>
          </cell>
        </row>
        <row r="6652">
          <cell r="A6652">
            <v>663480</v>
          </cell>
          <cell r="B6652" t="str">
            <v>STICKER BLEACH POWER</v>
          </cell>
          <cell r="C6652" t="str">
            <v>PC</v>
          </cell>
          <cell r="D6652">
            <v>1965</v>
          </cell>
        </row>
        <row r="6653">
          <cell r="A6653">
            <v>663481</v>
          </cell>
          <cell r="B6653" t="str">
            <v>LAB GLADE BOGO WB/ON 2nd LABEL</v>
          </cell>
          <cell r="C6653" t="str">
            <v>P9</v>
          </cell>
          <cell r="D6653">
            <v>9207</v>
          </cell>
        </row>
        <row r="6654">
          <cell r="A6654">
            <v>663482</v>
          </cell>
          <cell r="B6654" t="str">
            <v>LABEL BLEACH DUCK BOGO 070502</v>
          </cell>
          <cell r="C6654" t="str">
            <v>PC</v>
          </cell>
          <cell r="D6654">
            <v>9207</v>
          </cell>
        </row>
        <row r="6655">
          <cell r="A6655">
            <v>663483</v>
          </cell>
          <cell r="B6655" t="str">
            <v>LABEL RAID 45 NIGHT ZOBELE</v>
          </cell>
          <cell r="C6655" t="str">
            <v>PC</v>
          </cell>
          <cell r="D6655">
            <v>9207</v>
          </cell>
        </row>
        <row r="6656">
          <cell r="A6656">
            <v>663484</v>
          </cell>
          <cell r="B6656" t="str">
            <v>LABEL B/DCK B/CODE BOGO 070502</v>
          </cell>
          <cell r="C6656" t="str">
            <v>PC</v>
          </cell>
          <cell r="D6656">
            <v>9207</v>
          </cell>
        </row>
        <row r="6657">
          <cell r="A6657">
            <v>663485</v>
          </cell>
          <cell r="B6657" t="str">
            <v>LABEL DK/DISO P/BLOSSOM  500mL</v>
          </cell>
          <cell r="C6657" t="str">
            <v>PC</v>
          </cell>
          <cell r="D6657">
            <v>1965</v>
          </cell>
        </row>
        <row r="6658">
          <cell r="A6658">
            <v>663486</v>
          </cell>
          <cell r="B6658" t="str">
            <v>LABEL DK/DISO P/POURRI   500mL</v>
          </cell>
          <cell r="C6658" t="str">
            <v>PC</v>
          </cell>
          <cell r="D6658">
            <v>1965</v>
          </cell>
        </row>
        <row r="6659">
          <cell r="A6659">
            <v>663487</v>
          </cell>
          <cell r="B6659" t="str">
            <v>LABEL DK/DISO W/PINE     500mL</v>
          </cell>
          <cell r="C6659" t="str">
            <v>PC</v>
          </cell>
          <cell r="D6659">
            <v>1965</v>
          </cell>
        </row>
        <row r="6660">
          <cell r="A6660">
            <v>663488</v>
          </cell>
          <cell r="B6660" t="str">
            <v>LABEL DK/DISO O/BREEZE   500mL</v>
          </cell>
          <cell r="C6660" t="str">
            <v>PC</v>
          </cell>
          <cell r="D6660">
            <v>1965</v>
          </cell>
        </row>
        <row r="6661">
          <cell r="A6661">
            <v>663489</v>
          </cell>
          <cell r="B6661" t="str">
            <v>LABEL Prof "NEW Formula"</v>
          </cell>
          <cell r="C6661" t="str">
            <v>PC</v>
          </cell>
          <cell r="D6661">
            <v>9207</v>
          </cell>
        </row>
        <row r="6662">
          <cell r="A6662">
            <v>663490</v>
          </cell>
          <cell r="B6662" t="str">
            <v>LABEL DK/DISO P/BLOSSOM  500mL</v>
          </cell>
          <cell r="C6662" t="str">
            <v>PC</v>
          </cell>
          <cell r="D6662">
            <v>9207</v>
          </cell>
        </row>
        <row r="6663">
          <cell r="A6663">
            <v>663491</v>
          </cell>
          <cell r="B6663" t="str">
            <v>LABEL DK/DISO P/POURRI   500mL</v>
          </cell>
          <cell r="C6663" t="str">
            <v>PC</v>
          </cell>
          <cell r="D6663">
            <v>9207</v>
          </cell>
        </row>
        <row r="6664">
          <cell r="A6664">
            <v>663492</v>
          </cell>
          <cell r="B6664" t="str">
            <v>LABEL DK/DISO W/PINE     500mL</v>
          </cell>
          <cell r="C6664" t="str">
            <v>PC</v>
          </cell>
          <cell r="D6664">
            <v>9207</v>
          </cell>
        </row>
        <row r="6665">
          <cell r="A6665">
            <v>663493</v>
          </cell>
          <cell r="B6665" t="str">
            <v>LABEL DK/DISO O/BREEZE   500mL</v>
          </cell>
          <cell r="C6665" t="str">
            <v>PC</v>
          </cell>
          <cell r="D6665">
            <v>9207</v>
          </cell>
        </row>
        <row r="6666">
          <cell r="A6666">
            <v>663494</v>
          </cell>
          <cell r="B6666" t="str">
            <v>LAB BCC 750mL for 500mL Price</v>
          </cell>
          <cell r="C6666" t="str">
            <v>PC</v>
          </cell>
          <cell r="D6666">
            <v>0</v>
          </cell>
        </row>
        <row r="6667">
          <cell r="A6667">
            <v>663495</v>
          </cell>
          <cell r="B6667" t="str">
            <v>LABEL WINDEX S&amp;G B/C Pri Chux</v>
          </cell>
          <cell r="C6667" t="str">
            <v>PC</v>
          </cell>
          <cell r="D6667">
            <v>43688</v>
          </cell>
        </row>
        <row r="6668">
          <cell r="A6668">
            <v>663496</v>
          </cell>
          <cell r="B6668" t="str">
            <v>LABEL WINDEX S&amp;G B/C Ref Chux</v>
          </cell>
          <cell r="C6668" t="str">
            <v>PC</v>
          </cell>
          <cell r="D6668">
            <v>43688</v>
          </cell>
        </row>
        <row r="6669">
          <cell r="A6669">
            <v>663497</v>
          </cell>
          <cell r="B6669" t="str">
            <v>LABEL MMuscle S&amp;G B/C Pri Chux</v>
          </cell>
          <cell r="C6669" t="str">
            <v>PC</v>
          </cell>
          <cell r="D6669">
            <v>43688</v>
          </cell>
        </row>
        <row r="6670">
          <cell r="A6670">
            <v>663498</v>
          </cell>
          <cell r="B6670" t="str">
            <v>LABEL MMuscle S&amp;G B/C Ref Chux</v>
          </cell>
          <cell r="C6670" t="str">
            <v>PC</v>
          </cell>
          <cell r="D6670">
            <v>43688</v>
          </cell>
        </row>
        <row r="6671">
          <cell r="A6671">
            <v>663499</v>
          </cell>
          <cell r="B6671" t="str">
            <v>LABEL FREE CHUX OFFER</v>
          </cell>
          <cell r="C6671" t="str">
            <v>PC</v>
          </cell>
          <cell r="D6671">
            <v>43688</v>
          </cell>
        </row>
        <row r="6672">
          <cell r="A6672">
            <v>663501</v>
          </cell>
          <cell r="B6672" t="str">
            <v>LABEL CORROSIVE 8 DIAMOND</v>
          </cell>
          <cell r="C6672" t="str">
            <v>PC</v>
          </cell>
          <cell r="D6672">
            <v>57645</v>
          </cell>
        </row>
        <row r="6673">
          <cell r="A6673">
            <v>663502</v>
          </cell>
          <cell r="B6673" t="str">
            <v>LABEL CORROSIVE 50MM 8 DIAMOND</v>
          </cell>
          <cell r="C6673" t="str">
            <v>PC</v>
          </cell>
          <cell r="D6673">
            <v>205</v>
          </cell>
        </row>
        <row r="6674">
          <cell r="A6674">
            <v>663503</v>
          </cell>
          <cell r="B6674" t="str">
            <v>LABEL PROMOTIONAL - AGREE</v>
          </cell>
          <cell r="C6674" t="str">
            <v>P9</v>
          </cell>
          <cell r="D6674">
            <v>43688</v>
          </cell>
        </row>
        <row r="6675">
          <cell r="A6675">
            <v>663504</v>
          </cell>
          <cell r="B6675" t="str">
            <v>LABEL PROMO FREE CLIP-ONS</v>
          </cell>
          <cell r="C6675" t="str">
            <v>P9</v>
          </cell>
          <cell r="D6675">
            <v>43688</v>
          </cell>
        </row>
        <row r="6676">
          <cell r="A6676">
            <v>663505</v>
          </cell>
          <cell r="B6676" t="str">
            <v>INSTRUCTION LEAFLET</v>
          </cell>
          <cell r="C6676" t="str">
            <v>PC</v>
          </cell>
          <cell r="D6676">
            <v>160</v>
          </cell>
        </row>
        <row r="6677">
          <cell r="A6677">
            <v>663506</v>
          </cell>
          <cell r="B6677" t="str">
            <v>LABEL PROMO FREE ANT LIQUID</v>
          </cell>
          <cell r="C6677" t="str">
            <v>PC</v>
          </cell>
          <cell r="D6677">
            <v>0</v>
          </cell>
        </row>
        <row r="6678">
          <cell r="A6678">
            <v>663507</v>
          </cell>
          <cell r="B6678" t="str">
            <v>LABEL FLAMMABLE LIQUID 3 25LT</v>
          </cell>
          <cell r="C6678" t="str">
            <v>PC</v>
          </cell>
          <cell r="D6678">
            <v>57645</v>
          </cell>
        </row>
        <row r="6679">
          <cell r="A6679">
            <v>663508</v>
          </cell>
          <cell r="B6679" t="str">
            <v>LAB FR Off Skintastic 98 125mL</v>
          </cell>
          <cell r="C6679" t="str">
            <v>PC</v>
          </cell>
          <cell r="D6679">
            <v>0</v>
          </cell>
        </row>
        <row r="6680">
          <cell r="A6680">
            <v>663509</v>
          </cell>
          <cell r="B6680" t="str">
            <v>LAB BK Off Skintastic 98 125mL</v>
          </cell>
          <cell r="C6680" t="str">
            <v>PC</v>
          </cell>
          <cell r="D6680">
            <v>0</v>
          </cell>
        </row>
        <row r="6681">
          <cell r="A6681">
            <v>663510</v>
          </cell>
          <cell r="B6681" t="str">
            <v>LAB FR Off Skintastic 98 200mL</v>
          </cell>
          <cell r="C6681" t="str">
            <v>PC</v>
          </cell>
          <cell r="D6681">
            <v>0</v>
          </cell>
        </row>
        <row r="6682">
          <cell r="A6682">
            <v>663511</v>
          </cell>
          <cell r="B6682" t="str">
            <v>LAB BK Off Skintastic 98 200mL</v>
          </cell>
          <cell r="C6682" t="str">
            <v>PC</v>
          </cell>
          <cell r="D6682">
            <v>0</v>
          </cell>
        </row>
        <row r="6683">
          <cell r="A6683">
            <v>663512</v>
          </cell>
          <cell r="B6683" t="str">
            <v>LAB Off S/Screen roll-on 98</v>
          </cell>
          <cell r="C6683" t="str">
            <v>PC</v>
          </cell>
          <cell r="D6683">
            <v>0</v>
          </cell>
        </row>
        <row r="6684">
          <cell r="A6684">
            <v>663513</v>
          </cell>
          <cell r="B6684" t="str">
            <v>LABEL FR T/D BCCleanser 500mL</v>
          </cell>
          <cell r="C6684" t="str">
            <v>PC</v>
          </cell>
          <cell r="D6684">
            <v>9207</v>
          </cell>
        </row>
        <row r="6685">
          <cell r="A6685">
            <v>663514</v>
          </cell>
          <cell r="B6685" t="str">
            <v>LABEL BK T/D BCCleanser 500mL</v>
          </cell>
          <cell r="C6685" t="str">
            <v>PC</v>
          </cell>
          <cell r="D6685">
            <v>9207</v>
          </cell>
        </row>
        <row r="6686">
          <cell r="A6686">
            <v>663515</v>
          </cell>
          <cell r="B6686" t="str">
            <v>LABEL JEYES DISO F/PINE  500mL</v>
          </cell>
          <cell r="C6686" t="str">
            <v>PC</v>
          </cell>
          <cell r="D6686">
            <v>9207</v>
          </cell>
        </row>
        <row r="6687">
          <cell r="A6687">
            <v>663515</v>
          </cell>
          <cell r="B6687" t="str">
            <v>LABEL JEYES DISO F/PINE  500mL</v>
          </cell>
          <cell r="C6687" t="str">
            <v>PC</v>
          </cell>
        </row>
        <row r="6688">
          <cell r="A6688">
            <v>663516</v>
          </cell>
          <cell r="B6688" t="str">
            <v>LABEL JEYES DISO C/GARDN 500mL</v>
          </cell>
          <cell r="C6688" t="str">
            <v>PC</v>
          </cell>
          <cell r="D6688">
            <v>1965</v>
          </cell>
        </row>
        <row r="6689">
          <cell r="A6689">
            <v>663516</v>
          </cell>
          <cell r="B6689" t="str">
            <v>LABEL JEYES DISO C/GARDN 500mL</v>
          </cell>
          <cell r="C6689" t="str">
            <v>PC</v>
          </cell>
        </row>
        <row r="6690">
          <cell r="A6690">
            <v>663517</v>
          </cell>
          <cell r="B6690" t="str">
            <v>LABEL JEYES DISO C/FRESH 500mL</v>
          </cell>
          <cell r="C6690" t="str">
            <v>PC</v>
          </cell>
          <cell r="D6690">
            <v>9207</v>
          </cell>
        </row>
        <row r="6691">
          <cell r="A6691">
            <v>663518</v>
          </cell>
          <cell r="B6691" t="str">
            <v>LABEL JEYES DISO P/BLOSS 500mL</v>
          </cell>
          <cell r="C6691" t="str">
            <v>PC</v>
          </cell>
          <cell r="D6691">
            <v>1965</v>
          </cell>
        </row>
        <row r="6692">
          <cell r="A6692">
            <v>663518</v>
          </cell>
          <cell r="B6692" t="str">
            <v>LABEL JEYES DISO P/BLOSS 500mL</v>
          </cell>
          <cell r="C6692" t="str">
            <v>PC</v>
          </cell>
        </row>
        <row r="6693">
          <cell r="A6693">
            <v>663519</v>
          </cell>
          <cell r="B6693" t="str">
            <v>LABEL JEYES DISO M/SPRIN 500mL</v>
          </cell>
          <cell r="C6693" t="str">
            <v>PC</v>
          </cell>
          <cell r="D6693">
            <v>1965</v>
          </cell>
        </row>
        <row r="6694">
          <cell r="A6694">
            <v>663519</v>
          </cell>
          <cell r="B6694" t="str">
            <v>LABEL JEYES DISO M/SPRIN 500mL</v>
          </cell>
          <cell r="C6694" t="str">
            <v>PC</v>
          </cell>
        </row>
        <row r="6695">
          <cell r="A6695">
            <v>663520</v>
          </cell>
          <cell r="B6695" t="str">
            <v>LABEL JEYES DISO F/PINE  500mL</v>
          </cell>
          <cell r="C6695" t="str">
            <v>PC</v>
          </cell>
          <cell r="D6695">
            <v>9207</v>
          </cell>
        </row>
        <row r="6696">
          <cell r="A6696">
            <v>663521</v>
          </cell>
          <cell r="B6696" t="str">
            <v>LABEL JEYES DISO C/GARDN 500mL</v>
          </cell>
          <cell r="C6696" t="str">
            <v>PC</v>
          </cell>
          <cell r="D6696">
            <v>9207</v>
          </cell>
        </row>
        <row r="6697">
          <cell r="A6697">
            <v>663522</v>
          </cell>
          <cell r="B6697" t="str">
            <v>LABEL JEYES DISO C/FRESH 500mL</v>
          </cell>
          <cell r="C6697" t="str">
            <v>PC</v>
          </cell>
          <cell r="D6697">
            <v>9207</v>
          </cell>
        </row>
        <row r="6698">
          <cell r="A6698">
            <v>663523</v>
          </cell>
          <cell r="B6698" t="str">
            <v>LABEL JEYES DISO P/BLOSS 500mL</v>
          </cell>
          <cell r="C6698" t="str">
            <v>PC</v>
          </cell>
          <cell r="D6698">
            <v>9207</v>
          </cell>
        </row>
        <row r="6699">
          <cell r="A6699">
            <v>663524</v>
          </cell>
          <cell r="B6699" t="str">
            <v>LABEL JEYES DISO M/SPRIN 500mL</v>
          </cell>
          <cell r="C6699" t="str">
            <v>PC</v>
          </cell>
          <cell r="D6699">
            <v>9207</v>
          </cell>
        </row>
        <row r="6700">
          <cell r="A6700">
            <v>663525</v>
          </cell>
          <cell r="B6700" t="str">
            <v>LABEL KLEAR              500mL</v>
          </cell>
          <cell r="C6700" t="str">
            <v>PC</v>
          </cell>
          <cell r="D6700">
            <v>9207</v>
          </cell>
        </row>
        <row r="6701">
          <cell r="A6701">
            <v>663526</v>
          </cell>
          <cell r="B6701" t="str">
            <v>LABEL KLEEN              500mL</v>
          </cell>
          <cell r="C6701" t="str">
            <v>PC</v>
          </cell>
          <cell r="D6701">
            <v>9207</v>
          </cell>
        </row>
        <row r="6702">
          <cell r="A6702">
            <v>663527</v>
          </cell>
          <cell r="B6702" t="str">
            <v>LABEL KLEAR              500mL</v>
          </cell>
          <cell r="C6702" t="str">
            <v>PC</v>
          </cell>
          <cell r="D6702">
            <v>9207</v>
          </cell>
        </row>
        <row r="6703">
          <cell r="A6703">
            <v>663527</v>
          </cell>
          <cell r="B6703" t="str">
            <v>LABEL KLEAR              500mL</v>
          </cell>
          <cell r="C6703" t="str">
            <v>PC</v>
          </cell>
        </row>
        <row r="6704">
          <cell r="A6704">
            <v>663528</v>
          </cell>
          <cell r="B6704" t="str">
            <v>LABEL KLEEN              500mL</v>
          </cell>
          <cell r="C6704" t="str">
            <v>PC</v>
          </cell>
          <cell r="D6704">
            <v>9207</v>
          </cell>
        </row>
        <row r="6705">
          <cell r="A6705">
            <v>663529</v>
          </cell>
          <cell r="B6705" t="str">
            <v>LABEL OXIDIZER 50MM 5.1DIAMOND</v>
          </cell>
          <cell r="C6705" t="str">
            <v>PC</v>
          </cell>
          <cell r="D6705">
            <v>57645</v>
          </cell>
        </row>
        <row r="6706">
          <cell r="A6706">
            <v>663530</v>
          </cell>
          <cell r="B6706" t="str">
            <v>LABEL BK JPN T/DUCK 500mL</v>
          </cell>
          <cell r="C6706" t="str">
            <v>PC</v>
          </cell>
          <cell r="D6706">
            <v>1965</v>
          </cell>
        </row>
        <row r="6707">
          <cell r="A6707">
            <v>663531</v>
          </cell>
          <cell r="B6707" t="str">
            <v>LAB FR ZUKKURIN 98       350GM</v>
          </cell>
          <cell r="C6707" t="str">
            <v>PC</v>
          </cell>
          <cell r="D6707">
            <v>9207</v>
          </cell>
        </row>
        <row r="6708">
          <cell r="A6708">
            <v>663532</v>
          </cell>
          <cell r="B6708" t="str">
            <v>LAB BK ZUKKURIN 98       350GM</v>
          </cell>
          <cell r="C6708" t="str">
            <v>PC</v>
          </cell>
          <cell r="D6708">
            <v>9207</v>
          </cell>
        </row>
        <row r="6709">
          <cell r="A6709">
            <v>663533</v>
          </cell>
          <cell r="B6709" t="str">
            <v>LABEL FR T/D FRESH PINE SA BOT</v>
          </cell>
          <cell r="C6709" t="str">
            <v>PC</v>
          </cell>
          <cell r="D6709">
            <v>9207</v>
          </cell>
        </row>
        <row r="6710">
          <cell r="A6710">
            <v>663534</v>
          </cell>
          <cell r="B6710" t="str">
            <v>LABEL BK T/D FRESH PINE SA BOT</v>
          </cell>
          <cell r="C6710" t="str">
            <v>PC</v>
          </cell>
          <cell r="D6710">
            <v>9207</v>
          </cell>
        </row>
        <row r="6711">
          <cell r="A6711">
            <v>663535</v>
          </cell>
          <cell r="B6711" t="str">
            <v>LABEL FR T/D FRESH FLOW SA BOT</v>
          </cell>
          <cell r="C6711" t="str">
            <v>PC</v>
          </cell>
          <cell r="D6711">
            <v>9207</v>
          </cell>
        </row>
        <row r="6712">
          <cell r="A6712">
            <v>663536</v>
          </cell>
          <cell r="B6712" t="str">
            <v>LABEL BK T/D FRESH FLOW SA BOT</v>
          </cell>
          <cell r="C6712" t="str">
            <v>PC</v>
          </cell>
          <cell r="D6712">
            <v>9207</v>
          </cell>
        </row>
        <row r="6713">
          <cell r="A6713">
            <v>663537</v>
          </cell>
          <cell r="B6713" t="str">
            <v>LABEL FR T/D FRESH LEMO SA BOT</v>
          </cell>
          <cell r="C6713" t="str">
            <v>PC</v>
          </cell>
          <cell r="D6713">
            <v>9207</v>
          </cell>
        </row>
        <row r="6714">
          <cell r="A6714">
            <v>663538</v>
          </cell>
          <cell r="B6714" t="str">
            <v>LABEL BK T/D FRESH LEMO SA BOT</v>
          </cell>
          <cell r="C6714" t="str">
            <v>PC</v>
          </cell>
          <cell r="D6714">
            <v>9207</v>
          </cell>
        </row>
        <row r="6715">
          <cell r="A6715">
            <v>663539</v>
          </cell>
          <cell r="B6715" t="str">
            <v>LABEL FR T/D POT POURRI SA BOT</v>
          </cell>
          <cell r="C6715" t="str">
            <v>PC</v>
          </cell>
          <cell r="D6715">
            <v>9207</v>
          </cell>
        </row>
        <row r="6716">
          <cell r="A6716">
            <v>663540</v>
          </cell>
          <cell r="B6716" t="str">
            <v>LABEL BK T/D POT POURRI SA BOT</v>
          </cell>
          <cell r="C6716" t="str">
            <v>PC</v>
          </cell>
          <cell r="D6716">
            <v>9207</v>
          </cell>
        </row>
        <row r="6717">
          <cell r="A6717">
            <v>663541</v>
          </cell>
          <cell r="B6717" t="str">
            <v>LBL FR SHOUT PREWASH 375ML</v>
          </cell>
          <cell r="C6717" t="str">
            <v>PC</v>
          </cell>
          <cell r="D6717">
            <v>1965</v>
          </cell>
        </row>
        <row r="6718">
          <cell r="A6718">
            <v>663542</v>
          </cell>
          <cell r="B6718" t="str">
            <v>LBL BK SHOUT PREWASH RFL 375ML</v>
          </cell>
          <cell r="C6718" t="str">
            <v>PC</v>
          </cell>
          <cell r="D6718">
            <v>1965</v>
          </cell>
        </row>
        <row r="6719">
          <cell r="A6719">
            <v>663543</v>
          </cell>
          <cell r="B6719" t="str">
            <v>LBL BK SHOUT PREWASH TRG 375ML</v>
          </cell>
          <cell r="C6719" t="str">
            <v>PC</v>
          </cell>
          <cell r="D6719">
            <v>1965</v>
          </cell>
        </row>
        <row r="6720">
          <cell r="A6720">
            <v>663544</v>
          </cell>
          <cell r="B6720" t="str">
            <v>LBL FR SHOUT PREWASH RFL 500</v>
          </cell>
          <cell r="C6720" t="str">
            <v>PC</v>
          </cell>
          <cell r="D6720">
            <v>1965</v>
          </cell>
        </row>
        <row r="6721">
          <cell r="A6721">
            <v>663545</v>
          </cell>
          <cell r="B6721" t="str">
            <v>LBL BK SHOUT PREWASH RFL 500</v>
          </cell>
          <cell r="C6721" t="str">
            <v>PC</v>
          </cell>
          <cell r="D6721">
            <v>1965</v>
          </cell>
        </row>
        <row r="6722">
          <cell r="A6722">
            <v>663546</v>
          </cell>
          <cell r="B6722" t="str">
            <v>LBL FR SHOUT PREWASH RFL 750</v>
          </cell>
          <cell r="C6722" t="str">
            <v>PC</v>
          </cell>
          <cell r="D6722">
            <v>1965</v>
          </cell>
        </row>
        <row r="6723">
          <cell r="A6723">
            <v>663547</v>
          </cell>
          <cell r="B6723" t="str">
            <v>LBL BK SHOUT PREWASH RFL 750</v>
          </cell>
          <cell r="C6723" t="str">
            <v>PC</v>
          </cell>
          <cell r="D6723">
            <v>1965</v>
          </cell>
        </row>
        <row r="6724">
          <cell r="A6724">
            <v>663548</v>
          </cell>
          <cell r="B6724" t="str">
            <v>LBL FR SHOUT IRON AID 750</v>
          </cell>
          <cell r="C6724" t="str">
            <v>PC</v>
          </cell>
          <cell r="D6724">
            <v>9207</v>
          </cell>
        </row>
        <row r="6725">
          <cell r="A6725">
            <v>663549</v>
          </cell>
          <cell r="B6725" t="str">
            <v>LBL BK SHOUT IRON AID RFL 750</v>
          </cell>
          <cell r="C6725" t="str">
            <v>PC</v>
          </cell>
          <cell r="D6725">
            <v>9207</v>
          </cell>
        </row>
        <row r="6726">
          <cell r="A6726">
            <v>663550</v>
          </cell>
          <cell r="B6726" t="str">
            <v>LBL BK SHOUT IRON AID TRG 750</v>
          </cell>
          <cell r="C6726" t="str">
            <v>PC</v>
          </cell>
          <cell r="D6726">
            <v>9207</v>
          </cell>
        </row>
        <row r="6727">
          <cell r="A6727">
            <v>663551</v>
          </cell>
          <cell r="B6727" t="str">
            <v>LAB FR Off Skintastic 98 200mL</v>
          </cell>
          <cell r="C6727" t="str">
            <v>PC</v>
          </cell>
          <cell r="D6727">
            <v>0</v>
          </cell>
        </row>
        <row r="6728">
          <cell r="A6728">
            <v>663552</v>
          </cell>
          <cell r="B6728" t="str">
            <v>LAB BK Off Skintastic 98 200mL</v>
          </cell>
          <cell r="C6728" t="str">
            <v>PC</v>
          </cell>
          <cell r="D6728">
            <v>0</v>
          </cell>
        </row>
        <row r="6729">
          <cell r="A6729">
            <v>663553</v>
          </cell>
          <cell r="B6729" t="str">
            <v>LBL FR VINYL MAGIC 500 FLASK</v>
          </cell>
          <cell r="C6729" t="str">
            <v>PC</v>
          </cell>
          <cell r="D6729">
            <v>1965</v>
          </cell>
        </row>
        <row r="6730">
          <cell r="A6730">
            <v>663553</v>
          </cell>
          <cell r="B6730" t="str">
            <v>LBL FR VINYL MAGIC 500 FLASK</v>
          </cell>
          <cell r="C6730" t="str">
            <v>PC</v>
          </cell>
        </row>
        <row r="6731">
          <cell r="A6731">
            <v>663554</v>
          </cell>
          <cell r="B6731" t="str">
            <v>LBL BK VINYL MAGIC 500 FLASK</v>
          </cell>
          <cell r="C6731" t="str">
            <v>PC</v>
          </cell>
          <cell r="D6731">
            <v>1965</v>
          </cell>
        </row>
        <row r="6732">
          <cell r="A6732">
            <v>663554</v>
          </cell>
          <cell r="B6732" t="str">
            <v>LBL BK VINYL MAGIC 500 FLASK</v>
          </cell>
          <cell r="C6732" t="str">
            <v>PC</v>
          </cell>
        </row>
        <row r="6733">
          <cell r="A6733">
            <v>663555</v>
          </cell>
          <cell r="B6733" t="str">
            <v>LBL FR ONE GO 500 FLASK</v>
          </cell>
          <cell r="C6733" t="str">
            <v>PC</v>
          </cell>
          <cell r="D6733">
            <v>1965</v>
          </cell>
        </row>
        <row r="6734">
          <cell r="A6734">
            <v>663555</v>
          </cell>
          <cell r="B6734" t="str">
            <v>LBL FR ONE GO 500 FLASK</v>
          </cell>
          <cell r="C6734" t="str">
            <v>PC</v>
          </cell>
        </row>
        <row r="6735">
          <cell r="A6735">
            <v>663556</v>
          </cell>
          <cell r="B6735" t="str">
            <v>LBL BK ONE GO 500 FLASK</v>
          </cell>
          <cell r="C6735" t="str">
            <v>PC</v>
          </cell>
          <cell r="D6735">
            <v>1965</v>
          </cell>
        </row>
        <row r="6736">
          <cell r="A6736">
            <v>663556</v>
          </cell>
          <cell r="B6736" t="str">
            <v>LBL BK ONE GO 500 FLASK</v>
          </cell>
          <cell r="C6736" t="str">
            <v>PC</v>
          </cell>
        </row>
        <row r="6737">
          <cell r="A6737">
            <v>663557</v>
          </cell>
          <cell r="B6737" t="str">
            <v>LBL FR SHINE MAGIC 500 FLASK</v>
          </cell>
          <cell r="C6737" t="str">
            <v>PC</v>
          </cell>
          <cell r="D6737">
            <v>1965</v>
          </cell>
        </row>
        <row r="6738">
          <cell r="A6738">
            <v>663557</v>
          </cell>
          <cell r="B6738" t="str">
            <v>LBL FR SHINE MAGIC 500 FLASK</v>
          </cell>
          <cell r="C6738" t="str">
            <v>PC</v>
          </cell>
        </row>
        <row r="6739">
          <cell r="A6739">
            <v>663558</v>
          </cell>
          <cell r="B6739" t="str">
            <v>LBL BK SHINE MAGIC 500 FLASK</v>
          </cell>
          <cell r="C6739" t="str">
            <v>PC</v>
          </cell>
          <cell r="D6739">
            <v>1965</v>
          </cell>
        </row>
        <row r="6740">
          <cell r="A6740">
            <v>663558</v>
          </cell>
          <cell r="B6740" t="str">
            <v>LBL BK SHINE MAGIC 500 FLASK</v>
          </cell>
          <cell r="C6740" t="str">
            <v>PC</v>
          </cell>
        </row>
        <row r="6741">
          <cell r="A6741">
            <v>663559</v>
          </cell>
          <cell r="B6741" t="str">
            <v>LBL FR WOOD MAGIC 500 FLASK</v>
          </cell>
          <cell r="C6741" t="str">
            <v>PC</v>
          </cell>
          <cell r="D6741">
            <v>1965</v>
          </cell>
        </row>
        <row r="6742">
          <cell r="A6742">
            <v>663559</v>
          </cell>
          <cell r="B6742" t="str">
            <v>LBL FR WOOD MAGIC 500 FLASK</v>
          </cell>
          <cell r="C6742" t="str">
            <v>PC</v>
          </cell>
        </row>
        <row r="6743">
          <cell r="A6743">
            <v>663560</v>
          </cell>
          <cell r="B6743" t="str">
            <v>LBL BK WOOD MAGIC 500 FLASK</v>
          </cell>
          <cell r="C6743" t="str">
            <v>PC</v>
          </cell>
          <cell r="D6743">
            <v>1965</v>
          </cell>
        </row>
        <row r="6744">
          <cell r="A6744">
            <v>663560</v>
          </cell>
          <cell r="B6744" t="str">
            <v>LBL BK WOOD MAGIC 500 FLASK</v>
          </cell>
          <cell r="C6744" t="str">
            <v>PC</v>
          </cell>
        </row>
        <row r="6745">
          <cell r="A6745">
            <v>663561</v>
          </cell>
          <cell r="B6745" t="str">
            <v>LBL FR TILE MAGIC 500 FLASK</v>
          </cell>
          <cell r="C6745" t="str">
            <v>PC</v>
          </cell>
          <cell r="D6745">
            <v>1965</v>
          </cell>
        </row>
        <row r="6746">
          <cell r="A6746">
            <v>663561</v>
          </cell>
          <cell r="B6746" t="str">
            <v>LBL FR TILE MAGIC 500 FLASK</v>
          </cell>
          <cell r="C6746" t="str">
            <v>PC</v>
          </cell>
        </row>
        <row r="6747">
          <cell r="A6747">
            <v>663562</v>
          </cell>
          <cell r="B6747" t="str">
            <v>LBL BK TILE MAGIC 500 FLASK</v>
          </cell>
          <cell r="C6747" t="str">
            <v>PC</v>
          </cell>
          <cell r="D6747">
            <v>1965</v>
          </cell>
        </row>
        <row r="6748">
          <cell r="A6748">
            <v>663563</v>
          </cell>
          <cell r="B6748" t="str">
            <v>LBL PROMO NEW LOOK 99</v>
          </cell>
          <cell r="C6748" t="str">
            <v>PC</v>
          </cell>
          <cell r="D6748">
            <v>1965</v>
          </cell>
        </row>
        <row r="6749">
          <cell r="A6749">
            <v>663564</v>
          </cell>
          <cell r="B6749" t="str">
            <v>LABEL SUPER SHINE PROMO 98</v>
          </cell>
          <cell r="C6749" t="str">
            <v>PC</v>
          </cell>
          <cell r="D6749">
            <v>0</v>
          </cell>
        </row>
        <row r="6750">
          <cell r="A6750">
            <v>663565</v>
          </cell>
          <cell r="B6750" t="str">
            <v>LABEL VINYL MAGIC PROMO 98</v>
          </cell>
          <cell r="C6750" t="str">
            <v>PC</v>
          </cell>
          <cell r="D6750">
            <v>0</v>
          </cell>
        </row>
        <row r="6751">
          <cell r="A6751">
            <v>663566</v>
          </cell>
          <cell r="B6751" t="str">
            <v>LABEL TILE MAGIC PROMO 98</v>
          </cell>
          <cell r="C6751" t="str">
            <v>PC</v>
          </cell>
          <cell r="D6751">
            <v>0</v>
          </cell>
        </row>
        <row r="6752">
          <cell r="A6752">
            <v>663567</v>
          </cell>
          <cell r="B6752" t="str">
            <v>LABEL WOOD MAGIC PROMO 98</v>
          </cell>
          <cell r="C6752" t="str">
            <v>PC</v>
          </cell>
          <cell r="D6752">
            <v>0</v>
          </cell>
        </row>
        <row r="6753">
          <cell r="A6753">
            <v>663568</v>
          </cell>
          <cell r="B6753" t="str">
            <v>LBL FR RAID ANT KILLER 125</v>
          </cell>
          <cell r="C6753" t="str">
            <v>PC</v>
          </cell>
          <cell r="D6753">
            <v>1965</v>
          </cell>
        </row>
        <row r="6754">
          <cell r="A6754">
            <v>663569</v>
          </cell>
          <cell r="B6754" t="str">
            <v>LBL BK RAID ANT KILLER 125</v>
          </cell>
          <cell r="C6754" t="str">
            <v>PC</v>
          </cell>
          <cell r="D6754">
            <v>1965</v>
          </cell>
        </row>
        <row r="6755">
          <cell r="A6755">
            <v>663570</v>
          </cell>
          <cell r="B6755" t="str">
            <v>LBL FR OFF! PUMP 125</v>
          </cell>
          <cell r="C6755" t="str">
            <v>PC</v>
          </cell>
          <cell r="D6755">
            <v>1965</v>
          </cell>
        </row>
        <row r="6756">
          <cell r="A6756">
            <v>663571</v>
          </cell>
          <cell r="B6756" t="str">
            <v>LBL BK OFF! PUMP 125</v>
          </cell>
          <cell r="C6756" t="str">
            <v>PC</v>
          </cell>
          <cell r="D6756">
            <v>1965</v>
          </cell>
        </row>
        <row r="6757">
          <cell r="A6757">
            <v>663572</v>
          </cell>
          <cell r="B6757" t="str">
            <v>LBL FR OFF! PUMP 200</v>
          </cell>
          <cell r="C6757" t="str">
            <v>PC</v>
          </cell>
          <cell r="D6757">
            <v>1965</v>
          </cell>
        </row>
        <row r="6758">
          <cell r="A6758">
            <v>663573</v>
          </cell>
          <cell r="B6758" t="str">
            <v>LBL BK OFF! PUMP 200</v>
          </cell>
          <cell r="C6758" t="str">
            <v>PC</v>
          </cell>
          <cell r="D6758">
            <v>1965</v>
          </cell>
        </row>
        <row r="6759">
          <cell r="A6759">
            <v>663574</v>
          </cell>
          <cell r="B6759" t="str">
            <v>LBL FR SHOUT GEL COLD WATER NZ</v>
          </cell>
          <cell r="C6759" t="str">
            <v>PC</v>
          </cell>
          <cell r="D6759">
            <v>1965</v>
          </cell>
        </row>
        <row r="6760">
          <cell r="A6760">
            <v>663575</v>
          </cell>
          <cell r="B6760" t="str">
            <v>LBL BK SHOUT GEL COLD WATER NZ</v>
          </cell>
          <cell r="C6760" t="str">
            <v>PC</v>
          </cell>
          <cell r="D6760">
            <v>1965</v>
          </cell>
        </row>
        <row r="6761">
          <cell r="A6761">
            <v>663576</v>
          </cell>
          <cell r="B6761" t="str">
            <v>LBL FR SHOUT GEL HEAVY DUTY NZ</v>
          </cell>
          <cell r="C6761" t="str">
            <v>PC</v>
          </cell>
          <cell r="D6761">
            <v>1965</v>
          </cell>
        </row>
        <row r="6762">
          <cell r="A6762">
            <v>663577</v>
          </cell>
          <cell r="B6762" t="str">
            <v>LBL BK SHOUT GEL HEAVY DUTY NZ</v>
          </cell>
          <cell r="C6762" t="str">
            <v>PC</v>
          </cell>
          <cell r="D6762">
            <v>1965</v>
          </cell>
        </row>
        <row r="6763">
          <cell r="A6763">
            <v>663578</v>
          </cell>
          <cell r="B6763" t="str">
            <v>LBL FR GLADE AERO+S&amp;VAC BONUS</v>
          </cell>
          <cell r="C6763" t="str">
            <v>PC</v>
          </cell>
          <cell r="D6763">
            <v>1965</v>
          </cell>
        </row>
        <row r="6764">
          <cell r="A6764">
            <v>663579</v>
          </cell>
          <cell r="B6764" t="str">
            <v>LBL FR GLADE C/GDN CDLE BONUS</v>
          </cell>
          <cell r="C6764" t="str">
            <v>PC</v>
          </cell>
          <cell r="D6764">
            <v>1965</v>
          </cell>
        </row>
        <row r="6765">
          <cell r="A6765">
            <v>663580</v>
          </cell>
          <cell r="B6765" t="str">
            <v>LBL BK GLADE THAI/ROSE BONUS</v>
          </cell>
          <cell r="C6765" t="str">
            <v>PC</v>
          </cell>
          <cell r="D6765">
            <v>1965</v>
          </cell>
        </row>
        <row r="6766">
          <cell r="A6766">
            <v>663581</v>
          </cell>
          <cell r="B6766" t="str">
            <v>LBL BK GLADE ORIENT+F/F BONUS</v>
          </cell>
          <cell r="C6766" t="str">
            <v>PC</v>
          </cell>
          <cell r="D6766">
            <v>1965</v>
          </cell>
        </row>
        <row r="6767">
          <cell r="A6767">
            <v>663582</v>
          </cell>
          <cell r="B6767" t="str">
            <v>LBL BK GLADE C/GDN CDLE BONUS</v>
          </cell>
          <cell r="C6767" t="str">
            <v>PC</v>
          </cell>
          <cell r="D6767">
            <v>1965</v>
          </cell>
        </row>
        <row r="6768">
          <cell r="A6768">
            <v>663583</v>
          </cell>
          <cell r="B6768" t="str">
            <v>LBL FR T/D FRESH L/WT REF</v>
          </cell>
          <cell r="C6768" t="str">
            <v>PC</v>
          </cell>
          <cell r="D6768">
            <v>1965</v>
          </cell>
        </row>
        <row r="6769">
          <cell r="A6769">
            <v>663584</v>
          </cell>
          <cell r="B6769" t="str">
            <v>LBL BK T/D FRESH L/WT REF</v>
          </cell>
          <cell r="C6769" t="str">
            <v>PC</v>
          </cell>
          <cell r="D6769">
            <v>1965</v>
          </cell>
        </row>
        <row r="6770">
          <cell r="A6770">
            <v>663585</v>
          </cell>
          <cell r="B6770" t="str">
            <v>LBL FR T/D PPOURRI L/WT REF</v>
          </cell>
          <cell r="C6770" t="str">
            <v>PC</v>
          </cell>
          <cell r="D6770">
            <v>1965</v>
          </cell>
        </row>
        <row r="6771">
          <cell r="A6771">
            <v>663586</v>
          </cell>
          <cell r="B6771" t="str">
            <v>LBL BK T/D PPOURRI L/WT REF</v>
          </cell>
          <cell r="C6771" t="str">
            <v>PC</v>
          </cell>
          <cell r="D6771">
            <v>1965</v>
          </cell>
        </row>
        <row r="6772">
          <cell r="A6772">
            <v>663587</v>
          </cell>
          <cell r="B6772" t="str">
            <v>LBL CAUTION GLADE PHOENIX BOTL</v>
          </cell>
          <cell r="C6772" t="str">
            <v>PC</v>
          </cell>
          <cell r="D6772">
            <v>1965</v>
          </cell>
        </row>
        <row r="6773">
          <cell r="A6773">
            <v>664701</v>
          </cell>
          <cell r="B6773" t="str">
            <v>LABEL SILVER DIP 250ML</v>
          </cell>
          <cell r="C6773" t="str">
            <v>P9</v>
          </cell>
          <cell r="D6773">
            <v>9207</v>
          </cell>
        </row>
        <row r="6774">
          <cell r="A6774">
            <v>664702</v>
          </cell>
          <cell r="B6774" t="str">
            <v>LABEL GDRD SILVER FOAM ANZ150G</v>
          </cell>
          <cell r="C6774" t="str">
            <v>P9</v>
          </cell>
          <cell r="D6774">
            <v>861</v>
          </cell>
        </row>
        <row r="6775">
          <cell r="A6775">
            <v>664703</v>
          </cell>
          <cell r="B6775" t="str">
            <v>LABEL FR SILVR POLISH ANZ200mL</v>
          </cell>
          <cell r="C6775" t="str">
            <v>P9</v>
          </cell>
          <cell r="D6775">
            <v>861</v>
          </cell>
        </row>
        <row r="6776">
          <cell r="A6776">
            <v>664704</v>
          </cell>
          <cell r="B6776" t="str">
            <v>LABEL BK SILVR POLISH ANZ200mL</v>
          </cell>
          <cell r="C6776" t="str">
            <v>P9</v>
          </cell>
          <cell r="D6776">
            <v>861</v>
          </cell>
        </row>
        <row r="6777">
          <cell r="A6777">
            <v>664705</v>
          </cell>
          <cell r="B6777" t="str">
            <v>LABEL FR CABNT MAKR P ANZ200mL</v>
          </cell>
          <cell r="C6777" t="str">
            <v>P9</v>
          </cell>
          <cell r="D6777">
            <v>861</v>
          </cell>
        </row>
        <row r="6778">
          <cell r="A6778">
            <v>664706</v>
          </cell>
          <cell r="B6778" t="str">
            <v>LABEL BK CABNT MAKR P ANZ200mL</v>
          </cell>
          <cell r="C6778" t="str">
            <v>P9</v>
          </cell>
          <cell r="D6778">
            <v>861</v>
          </cell>
        </row>
        <row r="6779">
          <cell r="A6779">
            <v>664707</v>
          </cell>
          <cell r="B6779" t="str">
            <v>LABEL FR JEWELRY CARE ANZ200mL</v>
          </cell>
          <cell r="C6779" t="str">
            <v>P9</v>
          </cell>
          <cell r="D6779">
            <v>861</v>
          </cell>
        </row>
        <row r="6780">
          <cell r="A6780">
            <v>664708</v>
          </cell>
          <cell r="B6780" t="str">
            <v>LABEL BK JEWELRY CARE ANZ200mL</v>
          </cell>
          <cell r="C6780" t="str">
            <v>P9</v>
          </cell>
          <cell r="D6780">
            <v>861</v>
          </cell>
        </row>
        <row r="6781">
          <cell r="A6781">
            <v>664709</v>
          </cell>
          <cell r="B6781" t="str">
            <v>LEAFLET GDRD SIL CLTH ANZ445mm</v>
          </cell>
          <cell r="C6781" t="str">
            <v>PC</v>
          </cell>
          <cell r="D6781">
            <v>5427</v>
          </cell>
        </row>
        <row r="6782">
          <cell r="A6782">
            <v>664710</v>
          </cell>
          <cell r="B6782" t="str">
            <v>LABEL FRONT PLEDGE OIL NZ240mL</v>
          </cell>
          <cell r="C6782" t="str">
            <v>P9</v>
          </cell>
          <cell r="D6782">
            <v>861</v>
          </cell>
        </row>
        <row r="6783">
          <cell r="A6783">
            <v>664711</v>
          </cell>
          <cell r="B6783" t="str">
            <v>LABEL BACK PLEDGE OIL NZ 240mL</v>
          </cell>
          <cell r="C6783" t="str">
            <v>PC</v>
          </cell>
          <cell r="D6783">
            <v>861</v>
          </cell>
        </row>
        <row r="6784">
          <cell r="A6784">
            <v>664712</v>
          </cell>
          <cell r="B6784" t="str">
            <v>LABEL SILVER DIP         250ML</v>
          </cell>
          <cell r="C6784" t="str">
            <v>PC</v>
          </cell>
          <cell r="D6784">
            <v>861</v>
          </cell>
        </row>
        <row r="6785">
          <cell r="A6785">
            <v>664713</v>
          </cell>
          <cell r="B6785" t="str">
            <v>LABEL SILVER FOAM         150g</v>
          </cell>
          <cell r="C6785" t="str">
            <v>P9</v>
          </cell>
          <cell r="D6785">
            <v>861</v>
          </cell>
        </row>
        <row r="6786">
          <cell r="A6786">
            <v>664714</v>
          </cell>
          <cell r="B6786" t="str">
            <v>LABEL FR SILVER POLISH   200mL</v>
          </cell>
          <cell r="C6786" t="str">
            <v>PC</v>
          </cell>
          <cell r="D6786">
            <v>861</v>
          </cell>
        </row>
        <row r="6787">
          <cell r="A6787">
            <v>664715</v>
          </cell>
          <cell r="B6787" t="str">
            <v>LABEL BK SILVER POLISH   200mL</v>
          </cell>
          <cell r="C6787" t="str">
            <v>PC</v>
          </cell>
          <cell r="D6787">
            <v>861</v>
          </cell>
        </row>
        <row r="6788">
          <cell r="A6788">
            <v>664716</v>
          </cell>
          <cell r="B6788" t="str">
            <v>LABEL FR JEWELRY CARE    200mL</v>
          </cell>
          <cell r="C6788" t="str">
            <v>PC</v>
          </cell>
          <cell r="D6788">
            <v>861</v>
          </cell>
        </row>
        <row r="6789">
          <cell r="A6789">
            <v>664717</v>
          </cell>
          <cell r="B6789" t="str">
            <v>LABEL BK JEWELRY CARE    200mL</v>
          </cell>
          <cell r="C6789" t="str">
            <v>PC</v>
          </cell>
          <cell r="D6789">
            <v>861</v>
          </cell>
        </row>
        <row r="6790">
          <cell r="A6790">
            <v>664718</v>
          </cell>
          <cell r="B6790" t="str">
            <v>LEAFLET SILVER CLOTH     445mm</v>
          </cell>
          <cell r="C6790" t="str">
            <v>PC</v>
          </cell>
          <cell r="D6790">
            <v>1965</v>
          </cell>
        </row>
        <row r="6791">
          <cell r="A6791">
            <v>664718</v>
          </cell>
          <cell r="B6791" t="str">
            <v>LEAFLET SILVER CLOTH     445mm</v>
          </cell>
          <cell r="C6791" t="str">
            <v>PC</v>
          </cell>
        </row>
        <row r="6792">
          <cell r="A6792">
            <v>664719</v>
          </cell>
          <cell r="B6792" t="str">
            <v>LABEL SILVER FOAM        150GM</v>
          </cell>
          <cell r="C6792" t="str">
            <v>P9</v>
          </cell>
          <cell r="D6792">
            <v>861</v>
          </cell>
        </row>
        <row r="6793">
          <cell r="A6793">
            <v>666051</v>
          </cell>
          <cell r="B6793" t="str">
            <v>LABEL SILVER DIP FRONT 5LT</v>
          </cell>
          <cell r="C6793" t="str">
            <v>P9</v>
          </cell>
          <cell r="D6793">
            <v>7303</v>
          </cell>
        </row>
        <row r="6794">
          <cell r="A6794">
            <v>666052</v>
          </cell>
          <cell r="B6794" t="str">
            <v>LABEL SILVER DIP 5LT</v>
          </cell>
          <cell r="C6794" t="str">
            <v>P9</v>
          </cell>
          <cell r="D6794">
            <v>3865</v>
          </cell>
        </row>
        <row r="6795">
          <cell r="A6795">
            <v>666053</v>
          </cell>
          <cell r="B6795" t="str">
            <v>LABEL SHINE UP REG FRONT 5LT</v>
          </cell>
          <cell r="C6795" t="str">
            <v>P9</v>
          </cell>
          <cell r="D6795">
            <v>42300</v>
          </cell>
        </row>
        <row r="6796">
          <cell r="A6796">
            <v>666054</v>
          </cell>
          <cell r="B6796" t="str">
            <v>LABEL SHINE UP REG BACK 5LT</v>
          </cell>
          <cell r="C6796" t="str">
            <v>P9</v>
          </cell>
          <cell r="D6796">
            <v>42300</v>
          </cell>
        </row>
        <row r="6797">
          <cell r="A6797">
            <v>666057</v>
          </cell>
          <cell r="B6797" t="str">
            <v>LABEL SHINE UP LEMON FRONT 5LT</v>
          </cell>
          <cell r="C6797" t="str">
            <v>P9</v>
          </cell>
          <cell r="D6797">
            <v>42300</v>
          </cell>
        </row>
        <row r="6798">
          <cell r="A6798">
            <v>666058</v>
          </cell>
          <cell r="B6798" t="str">
            <v>LABEL SHINE UP LEMON BACK 5LT</v>
          </cell>
          <cell r="C6798" t="str">
            <v>P9</v>
          </cell>
          <cell r="D6798">
            <v>42300</v>
          </cell>
        </row>
        <row r="6799">
          <cell r="A6799">
            <v>666100</v>
          </cell>
          <cell r="B6799" t="str">
            <v>LABEL HD CLEANER CONC 5LT FR.</v>
          </cell>
          <cell r="C6799" t="str">
            <v>P9</v>
          </cell>
          <cell r="D6799">
            <v>42300</v>
          </cell>
        </row>
        <row r="6800">
          <cell r="A6800">
            <v>666101</v>
          </cell>
          <cell r="B6800" t="str">
            <v>LABEL HD CLEANER CONC 5LT BK</v>
          </cell>
          <cell r="C6800" t="str">
            <v>P9</v>
          </cell>
          <cell r="D6800">
            <v>42300</v>
          </cell>
        </row>
        <row r="6801">
          <cell r="A6801">
            <v>666103</v>
          </cell>
          <cell r="B6801" t="str">
            <v>LABEL HD CLEANER CONC 25LT</v>
          </cell>
          <cell r="C6801" t="str">
            <v>P9</v>
          </cell>
          <cell r="D6801">
            <v>42300</v>
          </cell>
        </row>
        <row r="6802">
          <cell r="A6802">
            <v>666114</v>
          </cell>
          <cell r="B6802" t="str">
            <v>LABEL NEUTRAL CLEANER 25LT</v>
          </cell>
          <cell r="C6802" t="str">
            <v>P9</v>
          </cell>
          <cell r="D6802">
            <v>42300</v>
          </cell>
        </row>
        <row r="6803">
          <cell r="A6803">
            <v>666121</v>
          </cell>
          <cell r="B6803" t="str">
            <v>LABEL DISF CLNR CONC LEMON 25L</v>
          </cell>
          <cell r="C6803" t="str">
            <v>P9</v>
          </cell>
          <cell r="D6803">
            <v>42300</v>
          </cell>
        </row>
        <row r="6804">
          <cell r="A6804">
            <v>666130</v>
          </cell>
          <cell r="B6804" t="str">
            <v>LABEL DISF CLNR CONC PINE 25LT</v>
          </cell>
          <cell r="C6804" t="str">
            <v>P9</v>
          </cell>
          <cell r="D6804">
            <v>42300</v>
          </cell>
        </row>
        <row r="6805">
          <cell r="A6805">
            <v>666139</v>
          </cell>
          <cell r="B6805" t="str">
            <v>LABEL GP DISF CLNR LEMON 25LT</v>
          </cell>
          <cell r="C6805" t="str">
            <v>P9</v>
          </cell>
          <cell r="D6805">
            <v>42300</v>
          </cell>
        </row>
        <row r="6806">
          <cell r="A6806">
            <v>666148</v>
          </cell>
          <cell r="B6806" t="str">
            <v>LABEL GP DISF CLNR PINE 25LT</v>
          </cell>
          <cell r="C6806" t="str">
            <v>P9</v>
          </cell>
          <cell r="D6806">
            <v>42300</v>
          </cell>
        </row>
        <row r="6807">
          <cell r="A6807">
            <v>666150</v>
          </cell>
          <cell r="B6807" t="str">
            <v>LABEL EUCALYPTUS DISF CLNR 25L</v>
          </cell>
          <cell r="C6807" t="str">
            <v>P9</v>
          </cell>
          <cell r="D6807">
            <v>42300</v>
          </cell>
        </row>
        <row r="6808">
          <cell r="A6808">
            <v>666151</v>
          </cell>
          <cell r="B6808" t="str">
            <v>LABEL PINE DISINFECTANT  25 LT</v>
          </cell>
          <cell r="C6808" t="str">
            <v>P9</v>
          </cell>
          <cell r="D6808">
            <v>42300</v>
          </cell>
        </row>
        <row r="6809">
          <cell r="A6809">
            <v>666152</v>
          </cell>
          <cell r="B6809" t="str">
            <v>LABEL LEMON DISINFECTANT 25 LT</v>
          </cell>
          <cell r="C6809" t="str">
            <v>P9</v>
          </cell>
          <cell r="D6809">
            <v>42300</v>
          </cell>
        </row>
        <row r="6810">
          <cell r="A6810">
            <v>666153</v>
          </cell>
          <cell r="B6810" t="str">
            <v>LABEL NO SCRUB NO RINSE  25 LT</v>
          </cell>
          <cell r="C6810" t="str">
            <v>P9</v>
          </cell>
          <cell r="D6810">
            <v>42300</v>
          </cell>
        </row>
        <row r="6811">
          <cell r="A6811">
            <v>666157</v>
          </cell>
          <cell r="B6811" t="str">
            <v>LABEL DEOD CONC SUM GARDEN 25L</v>
          </cell>
          <cell r="C6811" t="str">
            <v>P9</v>
          </cell>
          <cell r="D6811">
            <v>42300</v>
          </cell>
        </row>
        <row r="6812">
          <cell r="A6812">
            <v>666163</v>
          </cell>
          <cell r="B6812" t="str">
            <v>LABEL DEOD CONC FLORAL 5LT FR</v>
          </cell>
          <cell r="C6812" t="str">
            <v>P9</v>
          </cell>
          <cell r="D6812">
            <v>42300</v>
          </cell>
        </row>
        <row r="6813">
          <cell r="A6813">
            <v>666164</v>
          </cell>
          <cell r="B6813" t="str">
            <v>LABEL DEOD CONC FLORAL 5LT BK</v>
          </cell>
          <cell r="C6813" t="str">
            <v>P9</v>
          </cell>
          <cell r="D6813">
            <v>42300</v>
          </cell>
        </row>
        <row r="6814">
          <cell r="A6814">
            <v>666166</v>
          </cell>
          <cell r="B6814" t="str">
            <v>LABEL DEOD CONC FLORAL 25LT</v>
          </cell>
          <cell r="C6814" t="str">
            <v>P9</v>
          </cell>
          <cell r="D6814">
            <v>42300</v>
          </cell>
        </row>
        <row r="6815">
          <cell r="A6815">
            <v>666184</v>
          </cell>
          <cell r="B6815" t="str">
            <v>LABEL DEODORISER GP FLORAL 25L</v>
          </cell>
          <cell r="C6815" t="str">
            <v>P9</v>
          </cell>
          <cell r="D6815">
            <v>42300</v>
          </cell>
        </row>
        <row r="6816">
          <cell r="A6816">
            <v>666194</v>
          </cell>
          <cell r="B6816" t="str">
            <v>LABEL CARPET SPOT/STAIN 5LT FR</v>
          </cell>
          <cell r="C6816" t="str">
            <v>P9</v>
          </cell>
          <cell r="D6816">
            <v>42300</v>
          </cell>
        </row>
        <row r="6817">
          <cell r="A6817">
            <v>666195</v>
          </cell>
          <cell r="B6817" t="str">
            <v>LABEL CARPET SPOT/STAIN 5LT BK</v>
          </cell>
          <cell r="C6817" t="str">
            <v>P9</v>
          </cell>
          <cell r="D6817">
            <v>42300</v>
          </cell>
        </row>
        <row r="6818">
          <cell r="A6818">
            <v>666204</v>
          </cell>
          <cell r="B6818" t="str">
            <v>LABEL SOIL RELEASE CONC 25LT</v>
          </cell>
          <cell r="C6818" t="str">
            <v>P9</v>
          </cell>
          <cell r="D6818">
            <v>42300</v>
          </cell>
        </row>
        <row r="6819">
          <cell r="A6819">
            <v>666216</v>
          </cell>
          <cell r="B6819" t="str">
            <v>LABEL CARPET SHAMPOO 25LT</v>
          </cell>
          <cell r="C6819" t="str">
            <v>P9</v>
          </cell>
          <cell r="D6819">
            <v>42300</v>
          </cell>
        </row>
        <row r="6820">
          <cell r="A6820">
            <v>666231</v>
          </cell>
          <cell r="B6820" t="str">
            <v>LABEL GP STRIPPER 25LT</v>
          </cell>
          <cell r="C6820" t="str">
            <v>P9</v>
          </cell>
          <cell r="D6820">
            <v>42300</v>
          </cell>
        </row>
        <row r="6821">
          <cell r="A6821">
            <v>666238</v>
          </cell>
          <cell r="B6821" t="str">
            <v>LABEL SNAP BACK SPR BUFF 25LT</v>
          </cell>
          <cell r="C6821" t="str">
            <v>P9</v>
          </cell>
          <cell r="D6821">
            <v>3865</v>
          </cell>
        </row>
        <row r="6822">
          <cell r="A6822">
            <v>666249</v>
          </cell>
          <cell r="B6822" t="str">
            <v>LABEL WASH &amp; SHINE 25LT</v>
          </cell>
          <cell r="C6822" t="str">
            <v>P9</v>
          </cell>
          <cell r="D6822">
            <v>42300</v>
          </cell>
        </row>
        <row r="6823">
          <cell r="A6823">
            <v>666256</v>
          </cell>
          <cell r="B6823" t="str">
            <v>LABEL WOOD&amp;CORK FL.SEAL 5LT FR</v>
          </cell>
          <cell r="C6823" t="str">
            <v>P9</v>
          </cell>
          <cell r="D6823">
            <v>7303</v>
          </cell>
        </row>
        <row r="6824">
          <cell r="A6824">
            <v>666257</v>
          </cell>
          <cell r="B6824" t="str">
            <v>LABEL WOOD&amp;CORK FL SEAL 5LT BK</v>
          </cell>
          <cell r="C6824" t="str">
            <v>P9</v>
          </cell>
          <cell r="D6824">
            <v>7303</v>
          </cell>
        </row>
        <row r="6825">
          <cell r="A6825">
            <v>666265</v>
          </cell>
          <cell r="B6825" t="str">
            <v>LABEL POLISHING WAX PASTE 15KG</v>
          </cell>
          <cell r="C6825" t="str">
            <v>P9</v>
          </cell>
          <cell r="D6825">
            <v>42300</v>
          </cell>
        </row>
        <row r="6826">
          <cell r="A6826">
            <v>666274</v>
          </cell>
          <cell r="B6826" t="str">
            <v>LABEL POLISHING WAX LIQUID 25L</v>
          </cell>
          <cell r="C6826" t="str">
            <v>P9</v>
          </cell>
          <cell r="D6826">
            <v>42300</v>
          </cell>
        </row>
        <row r="6827">
          <cell r="A6827">
            <v>666280</v>
          </cell>
          <cell r="B6827" t="str">
            <v>LABEL CLEARWAX HD</v>
          </cell>
          <cell r="C6827" t="str">
            <v>P9</v>
          </cell>
          <cell r="D6827">
            <v>0</v>
          </cell>
        </row>
        <row r="6828">
          <cell r="A6828">
            <v>666281</v>
          </cell>
          <cell r="B6828" t="str">
            <v>LABEL CLEARWAX SLIP RETARDANT</v>
          </cell>
          <cell r="C6828" t="str">
            <v>P9</v>
          </cell>
          <cell r="D6828">
            <v>7303</v>
          </cell>
        </row>
        <row r="6829">
          <cell r="A6829">
            <v>666292</v>
          </cell>
          <cell r="B6829" t="str">
            <v>LABEL POL/WAX SLIP RETARD 25LT</v>
          </cell>
          <cell r="C6829" t="str">
            <v>P9</v>
          </cell>
          <cell r="D6829">
            <v>42300</v>
          </cell>
        </row>
        <row r="6830">
          <cell r="A6830">
            <v>666301</v>
          </cell>
          <cell r="B6830" t="str">
            <v>LABEL POL/WAX DARK STAIN 25LT</v>
          </cell>
          <cell r="C6830" t="str">
            <v>P9</v>
          </cell>
          <cell r="D6830">
            <v>3865</v>
          </cell>
        </row>
        <row r="6831">
          <cell r="A6831">
            <v>666310</v>
          </cell>
          <cell r="B6831" t="str">
            <v>LABEL MULTI SURFACE SEALER 25L</v>
          </cell>
          <cell r="C6831" t="str">
            <v>P9</v>
          </cell>
          <cell r="D6831">
            <v>42300</v>
          </cell>
        </row>
        <row r="6832">
          <cell r="A6832">
            <v>666319</v>
          </cell>
          <cell r="B6832" t="str">
            <v>LABEL ECONOMY FLOOR FINISH 25L</v>
          </cell>
          <cell r="C6832" t="str">
            <v>P9</v>
          </cell>
          <cell r="D6832">
            <v>42300</v>
          </cell>
        </row>
        <row r="6833">
          <cell r="A6833">
            <v>666328</v>
          </cell>
          <cell r="B6833" t="str">
            <v>LABEL HIGH GLOSS SEAL/FIN 25LT</v>
          </cell>
          <cell r="C6833" t="str">
            <v>P9</v>
          </cell>
          <cell r="D6833">
            <v>42300</v>
          </cell>
        </row>
        <row r="6834">
          <cell r="A6834">
            <v>666339</v>
          </cell>
          <cell r="B6834" t="str">
            <v>LABEL HD SEALER FINISH 25LT</v>
          </cell>
          <cell r="C6834" t="str">
            <v>P9</v>
          </cell>
          <cell r="D6834">
            <v>42300</v>
          </cell>
        </row>
        <row r="6835">
          <cell r="A6835">
            <v>666344</v>
          </cell>
          <cell r="B6835" t="str">
            <v>LABEL EASY MNT SEAL/FIN 5LT FR</v>
          </cell>
          <cell r="C6835" t="str">
            <v>P9</v>
          </cell>
          <cell r="D6835">
            <v>42300</v>
          </cell>
        </row>
        <row r="6836">
          <cell r="A6836">
            <v>666345</v>
          </cell>
          <cell r="B6836" t="str">
            <v>LABEL EASY MNT SEAL/FIN BK 5LT</v>
          </cell>
          <cell r="C6836" t="str">
            <v>P9</v>
          </cell>
          <cell r="D6836">
            <v>42300</v>
          </cell>
        </row>
        <row r="6837">
          <cell r="A6837">
            <v>666346</v>
          </cell>
          <cell r="B6837" t="str">
            <v>LABEL EASY MAINT SEAL/FINS 25L</v>
          </cell>
          <cell r="C6837" t="str">
            <v>P9</v>
          </cell>
          <cell r="D6837">
            <v>42300</v>
          </cell>
        </row>
        <row r="6838">
          <cell r="A6838">
            <v>666357</v>
          </cell>
          <cell r="B6838" t="str">
            <v>LABEL HD STRIPPER 25LT</v>
          </cell>
          <cell r="C6838" t="str">
            <v>P9</v>
          </cell>
          <cell r="D6838">
            <v>42300</v>
          </cell>
        </row>
        <row r="6839">
          <cell r="A6839">
            <v>666360</v>
          </cell>
          <cell r="B6839" t="str">
            <v>LABEL NO SCRUB NO RINSE 5LT FR</v>
          </cell>
          <cell r="C6839" t="str">
            <v>P9</v>
          </cell>
          <cell r="D6839">
            <v>42300</v>
          </cell>
        </row>
        <row r="6840">
          <cell r="A6840">
            <v>666361</v>
          </cell>
          <cell r="B6840" t="str">
            <v>LABEL NO SCRUB NO RINSE 5LT BK</v>
          </cell>
          <cell r="C6840" t="str">
            <v>P9</v>
          </cell>
          <cell r="D6840">
            <v>42300</v>
          </cell>
        </row>
        <row r="6841">
          <cell r="A6841">
            <v>666363</v>
          </cell>
          <cell r="B6841" t="str">
            <v>LABEL NO SCRUB NO RINSE 25LT</v>
          </cell>
          <cell r="C6841" t="str">
            <v>P9</v>
          </cell>
          <cell r="D6841">
            <v>42300</v>
          </cell>
        </row>
        <row r="6842">
          <cell r="A6842">
            <v>666367</v>
          </cell>
          <cell r="B6842" t="str">
            <v>LABEL TERRAZZO SEAL/FINISH 25L</v>
          </cell>
          <cell r="C6842" t="str">
            <v>P9</v>
          </cell>
          <cell r="D6842">
            <v>42300</v>
          </cell>
        </row>
        <row r="6843">
          <cell r="A6843">
            <v>666400</v>
          </cell>
          <cell r="B6843" t="str">
            <v>LABEL SANI BRITE</v>
          </cell>
          <cell r="C6843" t="str">
            <v>PC</v>
          </cell>
          <cell r="D6843">
            <v>7303</v>
          </cell>
        </row>
        <row r="6844">
          <cell r="A6844">
            <v>666401</v>
          </cell>
          <cell r="B6844" t="str">
            <v>LABEL HD DETERGENT FRONT 5LT</v>
          </cell>
          <cell r="C6844" t="str">
            <v>P9</v>
          </cell>
          <cell r="D6844">
            <v>42300</v>
          </cell>
        </row>
        <row r="6845">
          <cell r="A6845">
            <v>666402</v>
          </cell>
          <cell r="B6845" t="str">
            <v>LABEL HD DETERGENT BACK 5LT</v>
          </cell>
          <cell r="C6845" t="str">
            <v>P9</v>
          </cell>
          <cell r="D6845">
            <v>42300</v>
          </cell>
        </row>
        <row r="6846">
          <cell r="A6846">
            <v>666405</v>
          </cell>
          <cell r="B6846" t="str">
            <v>LABEL HD DETERGENT 25L</v>
          </cell>
          <cell r="C6846" t="str">
            <v>P9</v>
          </cell>
          <cell r="D6846">
            <v>42300</v>
          </cell>
        </row>
        <row r="6847">
          <cell r="A6847">
            <v>666409</v>
          </cell>
          <cell r="B6847" t="str">
            <v>LABEL GP DETERGENT 25L</v>
          </cell>
          <cell r="C6847" t="str">
            <v>P9</v>
          </cell>
          <cell r="D6847">
            <v>42300</v>
          </cell>
        </row>
        <row r="6848">
          <cell r="A6848">
            <v>666410</v>
          </cell>
          <cell r="B6848" t="str">
            <v>LABEL GENERAL PURPOSE DET 5LT</v>
          </cell>
          <cell r="C6848" t="str">
            <v>P9</v>
          </cell>
          <cell r="D6848">
            <v>42300</v>
          </cell>
        </row>
        <row r="6849">
          <cell r="A6849">
            <v>666413</v>
          </cell>
          <cell r="B6849" t="str">
            <v>LABEL DISHWASHING POWDER 20KG</v>
          </cell>
          <cell r="C6849" t="str">
            <v>P9</v>
          </cell>
          <cell r="D6849">
            <v>42300</v>
          </cell>
        </row>
        <row r="6850">
          <cell r="A6850">
            <v>666417</v>
          </cell>
          <cell r="B6850" t="str">
            <v>LABEL MACHINE DISHWASH LIQ 25L</v>
          </cell>
          <cell r="C6850" t="str">
            <v>P9</v>
          </cell>
          <cell r="D6850">
            <v>42300</v>
          </cell>
        </row>
        <row r="6851">
          <cell r="A6851">
            <v>666418</v>
          </cell>
          <cell r="B6851" t="str">
            <v>LABEL DISHWASHER DETERGENT 25L</v>
          </cell>
          <cell r="C6851" t="str">
            <v>P9</v>
          </cell>
          <cell r="D6851">
            <v>42300</v>
          </cell>
        </row>
        <row r="6852">
          <cell r="A6852">
            <v>666421</v>
          </cell>
          <cell r="B6852" t="str">
            <v>LABEL RINSE AID 25L</v>
          </cell>
          <cell r="C6852" t="str">
            <v>P9</v>
          </cell>
          <cell r="D6852">
            <v>42300</v>
          </cell>
        </row>
        <row r="6853">
          <cell r="A6853">
            <v>666422</v>
          </cell>
          <cell r="B6853" t="str">
            <v>LABEL RINSE AID 25LT</v>
          </cell>
          <cell r="C6853" t="str">
            <v>P9</v>
          </cell>
          <cell r="D6853">
            <v>42300</v>
          </cell>
        </row>
        <row r="6854">
          <cell r="A6854">
            <v>666425</v>
          </cell>
          <cell r="B6854" t="str">
            <v>LABEL BREAK UP FRONT 5L</v>
          </cell>
          <cell r="C6854" t="str">
            <v>P9</v>
          </cell>
          <cell r="D6854">
            <v>42300</v>
          </cell>
        </row>
        <row r="6855">
          <cell r="A6855">
            <v>666426</v>
          </cell>
          <cell r="B6855" t="str">
            <v>LABEL BREAK UP BACK 5L</v>
          </cell>
          <cell r="C6855" t="str">
            <v>P9</v>
          </cell>
          <cell r="D6855">
            <v>42300</v>
          </cell>
        </row>
        <row r="6856">
          <cell r="A6856">
            <v>666429</v>
          </cell>
          <cell r="B6856" t="str">
            <v>LABEL BREAK UP 25L</v>
          </cell>
          <cell r="C6856" t="str">
            <v>P9</v>
          </cell>
          <cell r="D6856">
            <v>42300</v>
          </cell>
        </row>
        <row r="6857">
          <cell r="A6857">
            <v>666437</v>
          </cell>
          <cell r="B6857" t="str">
            <v>LABEL POWDER CLEANSER 20KG</v>
          </cell>
          <cell r="C6857" t="str">
            <v>P9</v>
          </cell>
          <cell r="D6857">
            <v>42300</v>
          </cell>
        </row>
        <row r="6858">
          <cell r="A6858">
            <v>666450</v>
          </cell>
          <cell r="B6858" t="str">
            <v>LABEL DISHWASH PDR</v>
          </cell>
          <cell r="C6858" t="str">
            <v>P9</v>
          </cell>
          <cell r="D6858">
            <v>7303</v>
          </cell>
        </row>
        <row r="6859">
          <cell r="A6859">
            <v>666452</v>
          </cell>
          <cell r="B6859" t="str">
            <v>LABEL PRESOAK 261</v>
          </cell>
          <cell r="C6859" t="str">
            <v>PC</v>
          </cell>
          <cell r="D6859">
            <v>7303</v>
          </cell>
        </row>
        <row r="6860">
          <cell r="A6860">
            <v>666457</v>
          </cell>
          <cell r="B6860" t="str">
            <v>LABEL OVEN &amp; GRILL CLEAN FR 5L</v>
          </cell>
          <cell r="C6860" t="str">
            <v>P9</v>
          </cell>
          <cell r="D6860">
            <v>42300</v>
          </cell>
        </row>
        <row r="6861">
          <cell r="A6861">
            <v>666458</v>
          </cell>
          <cell r="B6861" t="str">
            <v>LABEL OVEN &amp; GRILL CLEAN BK 5L</v>
          </cell>
          <cell r="C6861" t="str">
            <v>P9</v>
          </cell>
          <cell r="D6861">
            <v>42300</v>
          </cell>
        </row>
        <row r="6862">
          <cell r="A6862">
            <v>666460</v>
          </cell>
          <cell r="B6862" t="str">
            <v>LABEL WAXA 15LT</v>
          </cell>
          <cell r="C6862" t="str">
            <v>P9</v>
          </cell>
          <cell r="D6862">
            <v>94558</v>
          </cell>
        </row>
        <row r="6863">
          <cell r="A6863">
            <v>666461</v>
          </cell>
          <cell r="B6863" t="str">
            <v>LABEL HOT SHOT 5LT</v>
          </cell>
          <cell r="C6863" t="str">
            <v>P9</v>
          </cell>
          <cell r="D6863">
            <v>7303</v>
          </cell>
        </row>
        <row r="6864">
          <cell r="A6864">
            <v>666470</v>
          </cell>
          <cell r="B6864" t="str">
            <v>LABEL CLNR DISINF LEMON 5LT FR</v>
          </cell>
          <cell r="C6864" t="str">
            <v>P9</v>
          </cell>
          <cell r="D6864">
            <v>42300</v>
          </cell>
        </row>
        <row r="6865">
          <cell r="A6865">
            <v>666471</v>
          </cell>
          <cell r="B6865" t="str">
            <v>LABEL CLNR DISINF LEMON 5LT BK</v>
          </cell>
          <cell r="C6865" t="str">
            <v>P9</v>
          </cell>
          <cell r="D6865">
            <v>42300</v>
          </cell>
        </row>
        <row r="6866">
          <cell r="A6866">
            <v>666472</v>
          </cell>
          <cell r="B6866" t="str">
            <v>LABEL NEUTRAL CLEANER  5 LT FR</v>
          </cell>
          <cell r="C6866" t="str">
            <v>P9</v>
          </cell>
          <cell r="D6866">
            <v>42300</v>
          </cell>
        </row>
        <row r="6867">
          <cell r="A6867">
            <v>666473</v>
          </cell>
          <cell r="B6867" t="str">
            <v>LABEL NEUTRAL CLEANER  5 LT BK</v>
          </cell>
          <cell r="C6867" t="str">
            <v>P9</v>
          </cell>
          <cell r="D6867">
            <v>42300</v>
          </cell>
        </row>
        <row r="6868">
          <cell r="A6868">
            <v>666475</v>
          </cell>
          <cell r="B6868" t="str">
            <v>LABEL HER PINE DISINF 25LT</v>
          </cell>
          <cell r="C6868" t="str">
            <v>P9</v>
          </cell>
          <cell r="D6868">
            <v>58677</v>
          </cell>
        </row>
        <row r="6869">
          <cell r="A6869">
            <v>666476</v>
          </cell>
          <cell r="B6869" t="str">
            <v>LABEL HER EUCALYPT DISINF 25LT</v>
          </cell>
          <cell r="C6869" t="str">
            <v>P9</v>
          </cell>
          <cell r="D6869">
            <v>58677</v>
          </cell>
        </row>
        <row r="6870">
          <cell r="A6870">
            <v>666477</v>
          </cell>
          <cell r="B6870" t="str">
            <v>LABEL HER LEMON DISINF 25LT</v>
          </cell>
          <cell r="C6870" t="str">
            <v>P9</v>
          </cell>
          <cell r="D6870">
            <v>58677</v>
          </cell>
        </row>
        <row r="6871">
          <cell r="A6871">
            <v>666478</v>
          </cell>
          <cell r="B6871" t="str">
            <v>LABEL HER LEMON DETERGENT 25LT</v>
          </cell>
          <cell r="C6871" t="str">
            <v>P9</v>
          </cell>
          <cell r="D6871">
            <v>58677</v>
          </cell>
        </row>
        <row r="6872">
          <cell r="A6872">
            <v>666480</v>
          </cell>
          <cell r="B6872" t="str">
            <v>LABEL HANLEY PINE DISINFECT</v>
          </cell>
          <cell r="C6872" t="str">
            <v>P9</v>
          </cell>
          <cell r="D6872">
            <v>0</v>
          </cell>
        </row>
        <row r="6873">
          <cell r="A6873">
            <v>666481</v>
          </cell>
          <cell r="B6873" t="str">
            <v>LABEL HANLEY LEMON DISINFECT</v>
          </cell>
          <cell r="C6873" t="str">
            <v>P9</v>
          </cell>
          <cell r="D6873">
            <v>0</v>
          </cell>
        </row>
        <row r="6874">
          <cell r="A6874">
            <v>666482</v>
          </cell>
          <cell r="B6874" t="str">
            <v>LABEL PROTECTOR TRIGGER FRONT</v>
          </cell>
          <cell r="C6874" t="str">
            <v>P9</v>
          </cell>
          <cell r="D6874">
            <v>6625</v>
          </cell>
        </row>
        <row r="6875">
          <cell r="A6875">
            <v>666483</v>
          </cell>
          <cell r="B6875" t="str">
            <v>LABEL PROTECTOR TRIGGER BACK</v>
          </cell>
          <cell r="C6875" t="str">
            <v>P9</v>
          </cell>
          <cell r="D6875">
            <v>6625</v>
          </cell>
        </row>
        <row r="6876">
          <cell r="A6876">
            <v>666485</v>
          </cell>
          <cell r="B6876" t="str">
            <v>LABEL SPRINT FINISH 5LT</v>
          </cell>
          <cell r="C6876" t="str">
            <v>P9</v>
          </cell>
          <cell r="D6876">
            <v>3865</v>
          </cell>
        </row>
        <row r="6877">
          <cell r="A6877">
            <v>666486</v>
          </cell>
          <cell r="B6877" t="str">
            <v>LABEL SPRINT RESTORER 5LT</v>
          </cell>
          <cell r="C6877" t="str">
            <v>P9</v>
          </cell>
          <cell r="D6877">
            <v>7303</v>
          </cell>
        </row>
        <row r="6878">
          <cell r="A6878">
            <v>666490</v>
          </cell>
          <cell r="B6878" t="str">
            <v>LABEL FLEET WASH VINYL CLEANER</v>
          </cell>
          <cell r="C6878" t="str">
            <v>P9</v>
          </cell>
          <cell r="D6878">
            <v>6625</v>
          </cell>
        </row>
        <row r="6879">
          <cell r="A6879">
            <v>666492</v>
          </cell>
          <cell r="B6879" t="str">
            <v>LABEL FLEETWASH ROAD FILM</v>
          </cell>
          <cell r="C6879" t="str">
            <v>P9</v>
          </cell>
          <cell r="D6879">
            <v>6625</v>
          </cell>
        </row>
        <row r="6880">
          <cell r="A6880">
            <v>666501</v>
          </cell>
          <cell r="B6880" t="str">
            <v>LABEL VIEW QUICK CLNR 5LT</v>
          </cell>
          <cell r="C6880" t="str">
            <v>P9</v>
          </cell>
          <cell r="D6880">
            <v>3865</v>
          </cell>
        </row>
        <row r="6881">
          <cell r="A6881">
            <v>666503</v>
          </cell>
          <cell r="B6881" t="str">
            <v>LABEL TRAF GRADE ECON FLR FIN</v>
          </cell>
          <cell r="C6881" t="str">
            <v>P9</v>
          </cell>
          <cell r="D6881">
            <v>42300</v>
          </cell>
        </row>
        <row r="6882">
          <cell r="A6882">
            <v>666504</v>
          </cell>
          <cell r="B6882" t="str">
            <v>LABEL SPR/STRIDE S/F BK    5LT</v>
          </cell>
          <cell r="C6882" t="str">
            <v>P9</v>
          </cell>
          <cell r="D6882">
            <v>42300</v>
          </cell>
        </row>
        <row r="6883">
          <cell r="A6883">
            <v>666505</v>
          </cell>
          <cell r="B6883" t="str">
            <v>LABEL SPR/STRIDE S/F FR    5LT</v>
          </cell>
          <cell r="C6883" t="str">
            <v>P9</v>
          </cell>
          <cell r="D6883">
            <v>42300</v>
          </cell>
        </row>
        <row r="6884">
          <cell r="A6884">
            <v>666507</v>
          </cell>
          <cell r="B6884" t="str">
            <v>LABEL WASH/SHINE FLR CLNR</v>
          </cell>
          <cell r="C6884" t="str">
            <v>P9</v>
          </cell>
          <cell r="D6884">
            <v>3865</v>
          </cell>
        </row>
        <row r="6885">
          <cell r="A6885">
            <v>666508</v>
          </cell>
          <cell r="B6885" t="str">
            <v>LABEL S/STRIDE EASY MAINT 5LT</v>
          </cell>
          <cell r="C6885" t="str">
            <v>P9</v>
          </cell>
          <cell r="D6885">
            <v>3865</v>
          </cell>
        </row>
        <row r="6886">
          <cell r="A6886">
            <v>666509</v>
          </cell>
          <cell r="B6886" t="str">
            <v>LABEL BREAK UP</v>
          </cell>
          <cell r="C6886" t="str">
            <v>P9</v>
          </cell>
          <cell r="D6886">
            <v>3865</v>
          </cell>
        </row>
        <row r="6887">
          <cell r="A6887">
            <v>666510</v>
          </cell>
          <cell r="B6887" t="str">
            <v>LABEL BOSS DSH/MCH PWDR  20KG</v>
          </cell>
          <cell r="C6887" t="str">
            <v>P9</v>
          </cell>
          <cell r="D6887">
            <v>42300</v>
          </cell>
        </row>
        <row r="6888">
          <cell r="A6888">
            <v>666511</v>
          </cell>
          <cell r="B6888" t="str">
            <v>LABEL D/MACHINE DET 132    25L</v>
          </cell>
          <cell r="C6888" t="str">
            <v>P9</v>
          </cell>
          <cell r="D6888">
            <v>3865</v>
          </cell>
        </row>
        <row r="6889">
          <cell r="A6889">
            <v>666512</v>
          </cell>
          <cell r="B6889" t="str">
            <v>LABEL ECONO POWER G.P DET</v>
          </cell>
          <cell r="C6889" t="str">
            <v>P9</v>
          </cell>
          <cell r="D6889">
            <v>3865</v>
          </cell>
        </row>
        <row r="6890">
          <cell r="A6890">
            <v>666513</v>
          </cell>
          <cell r="B6890" t="str">
            <v>LABEL PLAZA TERRAZO S/FIN 25LT</v>
          </cell>
          <cell r="C6890" t="str">
            <v>P9</v>
          </cell>
          <cell r="D6890">
            <v>42300</v>
          </cell>
        </row>
        <row r="6891">
          <cell r="A6891">
            <v>666514</v>
          </cell>
          <cell r="B6891" t="str">
            <v>LABEL RUGBEE SOIL REL/CON 25LT</v>
          </cell>
          <cell r="C6891" t="str">
            <v>P9</v>
          </cell>
          <cell r="D6891">
            <v>7303</v>
          </cell>
        </row>
        <row r="6892">
          <cell r="A6892">
            <v>666515</v>
          </cell>
          <cell r="B6892" t="str">
            <v>LABEL GLADE CONC DEO FLORAL</v>
          </cell>
          <cell r="C6892" t="str">
            <v>P9</v>
          </cell>
          <cell r="D6892">
            <v>7303</v>
          </cell>
        </row>
        <row r="6893">
          <cell r="A6893">
            <v>666516</v>
          </cell>
          <cell r="B6893" t="str">
            <v>LABEL GLADE S&amp;V FR DEOD    5KG</v>
          </cell>
          <cell r="C6893" t="str">
            <v>P9</v>
          </cell>
          <cell r="D6893">
            <v>3865</v>
          </cell>
        </row>
        <row r="6894">
          <cell r="A6894">
            <v>666517</v>
          </cell>
          <cell r="B6894" t="str">
            <v>LABEL GLADE S&amp;V BK DEOD    5KG</v>
          </cell>
          <cell r="C6894" t="str">
            <v>P9</v>
          </cell>
          <cell r="D6894">
            <v>3865</v>
          </cell>
        </row>
        <row r="6895">
          <cell r="A6895">
            <v>666518</v>
          </cell>
          <cell r="B6895" t="str">
            <v>LABEL BIG BARE</v>
          </cell>
          <cell r="C6895" t="str">
            <v>P9</v>
          </cell>
          <cell r="D6895">
            <v>3865</v>
          </cell>
        </row>
        <row r="6896">
          <cell r="A6896">
            <v>666519</v>
          </cell>
          <cell r="B6896" t="str">
            <v>LABEL BIG BARE FRONT</v>
          </cell>
          <cell r="C6896" t="str">
            <v>P9</v>
          </cell>
          <cell r="D6896">
            <v>7303</v>
          </cell>
        </row>
        <row r="6897">
          <cell r="A6897">
            <v>666520</v>
          </cell>
          <cell r="B6897" t="str">
            <v>LABEL RINSE AID 163</v>
          </cell>
          <cell r="C6897" t="str">
            <v>P9</v>
          </cell>
          <cell r="D6897">
            <v>3865</v>
          </cell>
        </row>
        <row r="6898">
          <cell r="A6898">
            <v>666521</v>
          </cell>
          <cell r="B6898" t="str">
            <v>LABEL DEGRESAN CLNR SANITISER</v>
          </cell>
          <cell r="C6898" t="str">
            <v>P9</v>
          </cell>
          <cell r="D6898">
            <v>7303</v>
          </cell>
        </row>
        <row r="6899">
          <cell r="A6899">
            <v>666522</v>
          </cell>
          <cell r="B6899" t="str">
            <v>LABEL BRAVO PWDR CLNR 20KG</v>
          </cell>
          <cell r="C6899" t="str">
            <v>P9</v>
          </cell>
          <cell r="D6899">
            <v>42300</v>
          </cell>
        </row>
        <row r="6900">
          <cell r="A6900">
            <v>666523</v>
          </cell>
          <cell r="B6900" t="str">
            <v>LABEL SHIELD PINE DISF</v>
          </cell>
          <cell r="C6900" t="str">
            <v>P9</v>
          </cell>
          <cell r="D6900">
            <v>3865</v>
          </cell>
        </row>
        <row r="6901">
          <cell r="A6901">
            <v>666524</v>
          </cell>
          <cell r="B6901" t="str">
            <v>LABEL SHIELD CITRUS DISF CLNR</v>
          </cell>
          <cell r="C6901" t="str">
            <v>P9</v>
          </cell>
          <cell r="D6901">
            <v>3865</v>
          </cell>
        </row>
        <row r="6902">
          <cell r="A6902">
            <v>666525</v>
          </cell>
          <cell r="B6902" t="str">
            <v>LABEL FRDOM NO SCRUB NO RINSE</v>
          </cell>
          <cell r="C6902" t="str">
            <v>P9</v>
          </cell>
          <cell r="D6902">
            <v>3865</v>
          </cell>
        </row>
        <row r="6903">
          <cell r="A6903">
            <v>666526</v>
          </cell>
          <cell r="B6903" t="str">
            <v>LABEL J SHOP 600  BK</v>
          </cell>
          <cell r="C6903" t="str">
            <v>P9</v>
          </cell>
          <cell r="D6903">
            <v>3865</v>
          </cell>
        </row>
        <row r="6904">
          <cell r="A6904">
            <v>666527</v>
          </cell>
          <cell r="B6904" t="str">
            <v>LABEL J SHOP 300  BK</v>
          </cell>
          <cell r="C6904" t="str">
            <v>P9</v>
          </cell>
          <cell r="D6904">
            <v>7303</v>
          </cell>
        </row>
        <row r="6905">
          <cell r="A6905">
            <v>666528</v>
          </cell>
          <cell r="B6905" t="str">
            <v>LABEL J SHOP 300</v>
          </cell>
          <cell r="C6905" t="str">
            <v>P9</v>
          </cell>
          <cell r="D6905">
            <v>7303</v>
          </cell>
        </row>
        <row r="6906">
          <cell r="A6906">
            <v>666529</v>
          </cell>
          <cell r="B6906" t="str">
            <v>LABEL BLUE SUDS HD DET    25LT</v>
          </cell>
          <cell r="C6906" t="str">
            <v>P9</v>
          </cell>
          <cell r="D6906">
            <v>7303</v>
          </cell>
        </row>
        <row r="6907">
          <cell r="A6907">
            <v>666530</v>
          </cell>
          <cell r="B6907" t="str">
            <v>LABEL TECHNIQUE</v>
          </cell>
          <cell r="C6907" t="str">
            <v>P9</v>
          </cell>
          <cell r="D6907">
            <v>3865</v>
          </cell>
        </row>
        <row r="6908">
          <cell r="A6908">
            <v>666531</v>
          </cell>
          <cell r="B6908" t="str">
            <v>LABEL J SHOP 600 FRONT</v>
          </cell>
          <cell r="C6908" t="str">
            <v>P9</v>
          </cell>
          <cell r="D6908">
            <v>3865</v>
          </cell>
        </row>
        <row r="6909">
          <cell r="A6909">
            <v>666532</v>
          </cell>
          <cell r="B6909" t="str">
            <v>LABEL TECHNIQUE BACK</v>
          </cell>
          <cell r="C6909" t="str">
            <v>P9</v>
          </cell>
          <cell r="D6909">
            <v>7303</v>
          </cell>
        </row>
        <row r="6910">
          <cell r="A6910">
            <v>666533</v>
          </cell>
          <cell r="B6910" t="str">
            <v>LABEL ZIP 282 OVEN &amp; GRILL 5LT</v>
          </cell>
          <cell r="C6910" t="str">
            <v>P9</v>
          </cell>
          <cell r="D6910">
            <v>3865</v>
          </cell>
        </row>
        <row r="6911">
          <cell r="A6911">
            <v>666534</v>
          </cell>
          <cell r="B6911" t="str">
            <v>LABEL FORWARD HD CLNR CONC</v>
          </cell>
          <cell r="C6911" t="str">
            <v>P9</v>
          </cell>
          <cell r="D6911">
            <v>42300</v>
          </cell>
        </row>
        <row r="6912">
          <cell r="A6912">
            <v>666535</v>
          </cell>
          <cell r="B6912" t="str">
            <v>LABEL SPARKLE GLASS CLEANER</v>
          </cell>
          <cell r="C6912" t="str">
            <v>P9</v>
          </cell>
          <cell r="D6912">
            <v>3865</v>
          </cell>
        </row>
        <row r="6913">
          <cell r="A6913">
            <v>666536</v>
          </cell>
          <cell r="B6913" t="str">
            <v>LABEL BK SPARKLE GLASS CLNR</v>
          </cell>
          <cell r="C6913" t="str">
            <v>P9</v>
          </cell>
          <cell r="D6913">
            <v>42300</v>
          </cell>
        </row>
        <row r="6914">
          <cell r="A6914">
            <v>666539</v>
          </cell>
          <cell r="B6914" t="str">
            <v>LABEL PEAK LEMON CONCENTRATED</v>
          </cell>
          <cell r="C6914" t="str">
            <v>P9</v>
          </cell>
          <cell r="D6914">
            <v>7303</v>
          </cell>
        </row>
        <row r="6915">
          <cell r="A6915">
            <v>666540</v>
          </cell>
          <cell r="B6915" t="str">
            <v>LABEL J SHOP 1000 BK</v>
          </cell>
          <cell r="C6915" t="str">
            <v>P9</v>
          </cell>
          <cell r="D6915">
            <v>7303</v>
          </cell>
        </row>
        <row r="6916">
          <cell r="A6916">
            <v>666541</v>
          </cell>
          <cell r="B6916" t="str">
            <v>LABEL J SHOP 1000 FRONT</v>
          </cell>
          <cell r="C6916" t="str">
            <v>P9</v>
          </cell>
          <cell r="D6916">
            <v>7303</v>
          </cell>
        </row>
        <row r="6917">
          <cell r="A6917">
            <v>666542</v>
          </cell>
          <cell r="B6917" t="str">
            <v>LABEL FLEETWASH HD VINYL CLNR</v>
          </cell>
          <cell r="C6917" t="str">
            <v>P9</v>
          </cell>
          <cell r="D6917">
            <v>42300</v>
          </cell>
        </row>
        <row r="6918">
          <cell r="A6918">
            <v>666544</v>
          </cell>
          <cell r="B6918" t="str">
            <v>LABEL SHINE UP FRONT 5LT</v>
          </cell>
          <cell r="C6918" t="str">
            <v>P9</v>
          </cell>
          <cell r="D6918">
            <v>42300</v>
          </cell>
        </row>
        <row r="6919">
          <cell r="A6919">
            <v>666545</v>
          </cell>
          <cell r="B6919" t="str">
            <v>LABEL SHINE UP BACK 5LT</v>
          </cell>
          <cell r="C6919" t="str">
            <v>P9</v>
          </cell>
          <cell r="D6919">
            <v>42300</v>
          </cell>
        </row>
        <row r="6920">
          <cell r="A6920">
            <v>666546</v>
          </cell>
          <cell r="B6920" t="str">
            <v>LABEL SNAP BACK (FR) S/BUF 25L</v>
          </cell>
          <cell r="C6920" t="str">
            <v>P9</v>
          </cell>
          <cell r="D6920">
            <v>7303</v>
          </cell>
        </row>
        <row r="6921">
          <cell r="A6921">
            <v>666547</v>
          </cell>
          <cell r="B6921" t="str">
            <v>LABEL SNAP BACK (BK) S/BUF 25L</v>
          </cell>
          <cell r="C6921" t="str">
            <v>PC</v>
          </cell>
          <cell r="D6921">
            <v>0</v>
          </cell>
        </row>
        <row r="6922">
          <cell r="A6922">
            <v>666548</v>
          </cell>
          <cell r="B6922" t="str">
            <v>LABEL REVEAL               5LT</v>
          </cell>
          <cell r="C6922" t="str">
            <v>P9</v>
          </cell>
          <cell r="D6922">
            <v>3865</v>
          </cell>
        </row>
        <row r="6923">
          <cell r="A6923">
            <v>666549</v>
          </cell>
          <cell r="B6923" t="str">
            <v>LABEL REVEAL BACK          5LT</v>
          </cell>
          <cell r="C6923" t="str">
            <v>P9</v>
          </cell>
          <cell r="D6923">
            <v>7303</v>
          </cell>
        </row>
        <row r="6924">
          <cell r="A6924">
            <v>666550</v>
          </cell>
          <cell r="B6924" t="str">
            <v>LABEL VECTRA S/FINISH</v>
          </cell>
          <cell r="C6924" t="str">
            <v>P9</v>
          </cell>
          <cell r="D6924">
            <v>3865</v>
          </cell>
        </row>
        <row r="6925">
          <cell r="A6925">
            <v>666551</v>
          </cell>
          <cell r="B6925" t="str">
            <v>LABEL VECTRA S/FIN BACK</v>
          </cell>
          <cell r="C6925" t="str">
            <v>P9</v>
          </cell>
          <cell r="D6925">
            <v>7303</v>
          </cell>
        </row>
        <row r="6926">
          <cell r="A6926">
            <v>666552</v>
          </cell>
          <cell r="B6926" t="str">
            <v>LABEL PRE SOAK 272</v>
          </cell>
          <cell r="C6926" t="str">
            <v>P9</v>
          </cell>
          <cell r="D6926">
            <v>42300</v>
          </cell>
        </row>
        <row r="6927">
          <cell r="A6927">
            <v>666556</v>
          </cell>
          <cell r="B6927" t="str">
            <v>LABEL SHOW PLACE</v>
          </cell>
          <cell r="C6927" t="str">
            <v>P9</v>
          </cell>
          <cell r="D6927">
            <v>3865</v>
          </cell>
        </row>
        <row r="6928">
          <cell r="A6928">
            <v>666557</v>
          </cell>
          <cell r="B6928" t="str">
            <v>LABEL SHOW PLACE BK       25LT</v>
          </cell>
          <cell r="C6928" t="str">
            <v>P9</v>
          </cell>
          <cell r="D6928">
            <v>7303</v>
          </cell>
        </row>
        <row r="6929">
          <cell r="A6929">
            <v>666558</v>
          </cell>
          <cell r="B6929" t="str">
            <v>LABEL TRAFFIC WAX FR LIQUID</v>
          </cell>
          <cell r="C6929" t="str">
            <v>P9</v>
          </cell>
          <cell r="D6929">
            <v>7303</v>
          </cell>
        </row>
        <row r="6930">
          <cell r="A6930">
            <v>666559</v>
          </cell>
          <cell r="B6930" t="str">
            <v>LABEL TRAFFIC WAX BK LIQUID</v>
          </cell>
          <cell r="C6930" t="str">
            <v>P9</v>
          </cell>
          <cell r="D6930">
            <v>3865</v>
          </cell>
        </row>
        <row r="6931">
          <cell r="A6931">
            <v>666560</v>
          </cell>
          <cell r="B6931" t="str">
            <v>LABEL WINDEX</v>
          </cell>
          <cell r="C6931" t="str">
            <v>P9</v>
          </cell>
          <cell r="D6931">
            <v>3865</v>
          </cell>
        </row>
        <row r="6932">
          <cell r="A6932">
            <v>666561</v>
          </cell>
          <cell r="B6932" t="str">
            <v>LABEL STEPOFF GP STRIPPER</v>
          </cell>
          <cell r="C6932" t="str">
            <v>P9</v>
          </cell>
          <cell r="D6932">
            <v>3865</v>
          </cell>
        </row>
        <row r="6933">
          <cell r="A6933">
            <v>666562</v>
          </cell>
          <cell r="B6933" t="str">
            <v>LABEL MR MUSCLE APC</v>
          </cell>
          <cell r="C6933" t="str">
            <v>P9</v>
          </cell>
          <cell r="D6933">
            <v>3865</v>
          </cell>
        </row>
        <row r="6934">
          <cell r="A6934">
            <v>666563</v>
          </cell>
          <cell r="B6934" t="str">
            <v>LABEL (FR) STEP OFF HD STRIPPR</v>
          </cell>
          <cell r="C6934" t="str">
            <v>P9</v>
          </cell>
          <cell r="D6934">
            <v>3865</v>
          </cell>
        </row>
        <row r="6935">
          <cell r="A6935">
            <v>666564</v>
          </cell>
          <cell r="B6935" t="str">
            <v>LABEL STEP OFF HD STRIPPR</v>
          </cell>
          <cell r="C6935" t="str">
            <v>P9</v>
          </cell>
          <cell r="D6935">
            <v>7303</v>
          </cell>
        </row>
        <row r="6936">
          <cell r="A6936">
            <v>666565</v>
          </cell>
          <cell r="B6936" t="str">
            <v>LABEL PROT TRG FR W/MINT</v>
          </cell>
          <cell r="C6936" t="str">
            <v>P9</v>
          </cell>
          <cell r="D6936">
            <v>6625</v>
          </cell>
        </row>
        <row r="6937">
          <cell r="A6937">
            <v>666566</v>
          </cell>
          <cell r="B6937" t="str">
            <v>LABEL PROT TRG BK W/MINT</v>
          </cell>
          <cell r="C6937" t="str">
            <v>P9</v>
          </cell>
          <cell r="D6937">
            <v>6625</v>
          </cell>
        </row>
        <row r="6938">
          <cell r="A6938">
            <v>666571</v>
          </cell>
          <cell r="B6938" t="str">
            <v>LABEL (FR) PEAK PINE CONC DISF</v>
          </cell>
          <cell r="C6938" t="str">
            <v>P9</v>
          </cell>
          <cell r="D6938">
            <v>57657</v>
          </cell>
        </row>
        <row r="6939">
          <cell r="A6939">
            <v>666572</v>
          </cell>
          <cell r="B6939" t="str">
            <v>LABEL (BK) PEAK PINE CONC DISF</v>
          </cell>
          <cell r="C6939" t="str">
            <v>P9</v>
          </cell>
          <cell r="D6939">
            <v>57657</v>
          </cell>
        </row>
        <row r="6940">
          <cell r="A6940">
            <v>666573</v>
          </cell>
          <cell r="B6940" t="str">
            <v>LABEL FORWARD</v>
          </cell>
          <cell r="C6940" t="str">
            <v>P9</v>
          </cell>
          <cell r="D6940">
            <v>3865</v>
          </cell>
        </row>
        <row r="6941">
          <cell r="A6941">
            <v>666574</v>
          </cell>
          <cell r="B6941" t="str">
            <v>LABEL BK FORWARD</v>
          </cell>
          <cell r="C6941" t="str">
            <v>P9</v>
          </cell>
          <cell r="D6941">
            <v>42300</v>
          </cell>
        </row>
        <row r="6942">
          <cell r="A6942">
            <v>666575</v>
          </cell>
          <cell r="B6942" t="str">
            <v>LABEL  PLAZA S/FINISH</v>
          </cell>
          <cell r="C6942" t="str">
            <v>P9</v>
          </cell>
          <cell r="D6942">
            <v>7303</v>
          </cell>
        </row>
        <row r="6943">
          <cell r="A6943">
            <v>666576</v>
          </cell>
          <cell r="B6943" t="str">
            <v>LABEL BK PLAZA S/FINISH 25LT</v>
          </cell>
          <cell r="C6943" t="str">
            <v>P9</v>
          </cell>
          <cell r="D6943">
            <v>7303</v>
          </cell>
        </row>
        <row r="6944">
          <cell r="A6944">
            <v>666577</v>
          </cell>
          <cell r="B6944" t="str">
            <v>LABEL COMPLETE S/FIN</v>
          </cell>
          <cell r="C6944" t="str">
            <v>P9</v>
          </cell>
          <cell r="D6944">
            <v>3865</v>
          </cell>
        </row>
        <row r="6945">
          <cell r="A6945">
            <v>666578</v>
          </cell>
          <cell r="B6945" t="str">
            <v>LABEL BK COMPLETE S/FIN  25LT</v>
          </cell>
          <cell r="C6945" t="str">
            <v>P9</v>
          </cell>
          <cell r="D6945">
            <v>7303</v>
          </cell>
        </row>
        <row r="6946">
          <cell r="A6946">
            <v>666579</v>
          </cell>
          <cell r="B6946" t="str">
            <v>LABEL HOUSE FOR OUTER 4*5LTCTN</v>
          </cell>
          <cell r="C6946" t="str">
            <v>P9</v>
          </cell>
          <cell r="D6946">
            <v>42300</v>
          </cell>
        </row>
        <row r="6947">
          <cell r="A6947">
            <v>666580</v>
          </cell>
          <cell r="B6947" t="str">
            <v>LABEL (FR) BOLT TRIGGER A/BRNE</v>
          </cell>
          <cell r="C6947" t="str">
            <v>P9</v>
          </cell>
          <cell r="D6947">
            <v>6625</v>
          </cell>
        </row>
        <row r="6948">
          <cell r="A6948">
            <v>666581</v>
          </cell>
          <cell r="B6948" t="str">
            <v>LABEL (BK) BOLT TRIGGER A/BRNE</v>
          </cell>
          <cell r="C6948" t="str">
            <v>P9</v>
          </cell>
          <cell r="D6948">
            <v>6625</v>
          </cell>
        </row>
        <row r="6949">
          <cell r="A6949">
            <v>666582</v>
          </cell>
          <cell r="B6949" t="str">
            <v>LABEL GO GETTER FR</v>
          </cell>
          <cell r="C6949" t="str">
            <v>P9</v>
          </cell>
          <cell r="D6949">
            <v>9207</v>
          </cell>
        </row>
        <row r="6950">
          <cell r="A6950">
            <v>666583</v>
          </cell>
          <cell r="B6950" t="str">
            <v>LABEL GO GETTER BK</v>
          </cell>
          <cell r="C6950" t="str">
            <v>P9</v>
          </cell>
          <cell r="D6950">
            <v>9207</v>
          </cell>
        </row>
        <row r="6951">
          <cell r="A6951">
            <v>666584</v>
          </cell>
          <cell r="B6951" t="str">
            <v>LABEL FR ACCUMIX LASER 1LT</v>
          </cell>
          <cell r="C6951" t="str">
            <v>P9</v>
          </cell>
          <cell r="D6951">
            <v>9207</v>
          </cell>
        </row>
        <row r="6952">
          <cell r="A6952">
            <v>666585</v>
          </cell>
          <cell r="B6952" t="str">
            <v>LABEL BK ACCUMIX LASER 1 LT</v>
          </cell>
          <cell r="C6952" t="str">
            <v>PC</v>
          </cell>
          <cell r="D6952">
            <v>9207</v>
          </cell>
        </row>
        <row r="6953">
          <cell r="A6953">
            <v>666588</v>
          </cell>
          <cell r="B6953" t="str">
            <v>LABEL BIODEGRADABLE</v>
          </cell>
          <cell r="C6953" t="str">
            <v>P9</v>
          </cell>
          <cell r="D6953">
            <v>9207</v>
          </cell>
        </row>
        <row r="6954">
          <cell r="A6954">
            <v>666589</v>
          </cell>
          <cell r="B6954" t="str">
            <v>LABEL FR SHIELD ACCUMIX 1 LT</v>
          </cell>
          <cell r="C6954" t="str">
            <v>P9</v>
          </cell>
          <cell r="D6954">
            <v>9207</v>
          </cell>
        </row>
        <row r="6955">
          <cell r="A6955">
            <v>666590</v>
          </cell>
          <cell r="B6955" t="str">
            <v>LABEL BK SHIELD ACCUMIX 1LT</v>
          </cell>
          <cell r="C6955" t="str">
            <v>P9</v>
          </cell>
          <cell r="D6955">
            <v>9207</v>
          </cell>
        </row>
        <row r="6956">
          <cell r="A6956">
            <v>666591</v>
          </cell>
          <cell r="B6956" t="str">
            <v>LABEL JX 4000 CONCRETE SEALER</v>
          </cell>
          <cell r="C6956" t="str">
            <v>P9</v>
          </cell>
          <cell r="D6956">
            <v>3865</v>
          </cell>
        </row>
        <row r="6957">
          <cell r="A6957">
            <v>666592</v>
          </cell>
          <cell r="B6957" t="str">
            <v>LABEL FREEDOM STRIPPER</v>
          </cell>
          <cell r="C6957" t="str">
            <v>P9</v>
          </cell>
          <cell r="D6957">
            <v>3865</v>
          </cell>
        </row>
        <row r="6958">
          <cell r="A6958">
            <v>666593</v>
          </cell>
          <cell r="B6958" t="str">
            <v>LABEL PRESOAK 261</v>
          </cell>
          <cell r="C6958" t="str">
            <v>P9</v>
          </cell>
          <cell r="D6958">
            <v>7303</v>
          </cell>
        </row>
        <row r="6959">
          <cell r="A6959">
            <v>666594</v>
          </cell>
          <cell r="B6959" t="str">
            <v>LABEL GLOSS COAT 205LT</v>
          </cell>
          <cell r="C6959" t="str">
            <v>PC</v>
          </cell>
          <cell r="D6959">
            <v>0</v>
          </cell>
        </row>
        <row r="6960">
          <cell r="A6960">
            <v>666595</v>
          </cell>
          <cell r="B6960" t="str">
            <v>LABEL BEFRESH</v>
          </cell>
          <cell r="C6960" t="str">
            <v>P9</v>
          </cell>
          <cell r="D6960">
            <v>3865</v>
          </cell>
        </row>
        <row r="6961">
          <cell r="A6961">
            <v>666596</v>
          </cell>
          <cell r="B6961" t="str">
            <v>LABEL RUGBEE SOIL RELEASE CONC</v>
          </cell>
          <cell r="C6961" t="str">
            <v>P9</v>
          </cell>
          <cell r="D6961">
            <v>3865</v>
          </cell>
        </row>
        <row r="6962">
          <cell r="A6962">
            <v>666597</v>
          </cell>
          <cell r="B6962" t="str">
            <v>LABEL RUGBEE CARPET SHAMPOO</v>
          </cell>
          <cell r="C6962" t="str">
            <v>P9</v>
          </cell>
          <cell r="D6962">
            <v>3865</v>
          </cell>
        </row>
        <row r="6963">
          <cell r="A6963">
            <v>666598</v>
          </cell>
          <cell r="B6963" t="str">
            <v>LABEL RUGBEE JETSTREAM PLUS</v>
          </cell>
          <cell r="C6963" t="str">
            <v>P9</v>
          </cell>
          <cell r="D6963">
            <v>3865</v>
          </cell>
        </row>
        <row r="6964">
          <cell r="A6964">
            <v>666599</v>
          </cell>
          <cell r="B6964" t="str">
            <v>LABEL RUGBEE C1UPHOLSERY CLNR</v>
          </cell>
          <cell r="C6964" t="str">
            <v>P9</v>
          </cell>
          <cell r="D6964">
            <v>3865</v>
          </cell>
        </row>
        <row r="6965">
          <cell r="A6965">
            <v>666600</v>
          </cell>
          <cell r="B6965" t="str">
            <v>LABEL RUGBEE SPOTTO HD 5LT</v>
          </cell>
          <cell r="C6965" t="str">
            <v>P9</v>
          </cell>
          <cell r="D6965">
            <v>3865</v>
          </cell>
        </row>
        <row r="6966">
          <cell r="A6966">
            <v>666601</v>
          </cell>
          <cell r="B6966" t="str">
            <v>LABEL SPOTTO 6 X 500 GM</v>
          </cell>
          <cell r="C6966" t="str">
            <v>P9</v>
          </cell>
          <cell r="D6966">
            <v>9207</v>
          </cell>
        </row>
        <row r="6967">
          <cell r="A6967">
            <v>666602</v>
          </cell>
          <cell r="B6967" t="str">
            <v>LABEL PASTE WAX 15K</v>
          </cell>
          <cell r="C6967" t="str">
            <v>P9</v>
          </cell>
          <cell r="D6967">
            <v>3865</v>
          </cell>
        </row>
        <row r="6968">
          <cell r="A6968">
            <v>666603</v>
          </cell>
          <cell r="B6968" t="str">
            <v>LABEL PASTE WAX 15 K BK</v>
          </cell>
          <cell r="C6968" t="str">
            <v>P9</v>
          </cell>
          <cell r="D6968">
            <v>7303</v>
          </cell>
        </row>
        <row r="6969">
          <cell r="A6969">
            <v>666604</v>
          </cell>
          <cell r="B6969" t="str">
            <v>LABEL RUGBEE SPOTTO 750mL FR</v>
          </cell>
          <cell r="C6969" t="str">
            <v>P9</v>
          </cell>
          <cell r="D6969">
            <v>9207</v>
          </cell>
        </row>
        <row r="6970">
          <cell r="A6970">
            <v>666605</v>
          </cell>
          <cell r="B6970" t="str">
            <v>LABEL GO GETTER 5 LT</v>
          </cell>
          <cell r="C6970" t="str">
            <v>P9</v>
          </cell>
          <cell r="D6970">
            <v>3865</v>
          </cell>
        </row>
        <row r="6971">
          <cell r="A6971">
            <v>666606</v>
          </cell>
          <cell r="B6971" t="str">
            <v>LABEL BUBBLE BUSTER 750 ML FR</v>
          </cell>
          <cell r="C6971" t="str">
            <v>P9</v>
          </cell>
          <cell r="D6971">
            <v>9207</v>
          </cell>
        </row>
        <row r="6972">
          <cell r="A6972">
            <v>666607</v>
          </cell>
          <cell r="B6972" t="str">
            <v>LABEL BUBBLE BUSTER BK 750ML</v>
          </cell>
          <cell r="C6972" t="str">
            <v>P9</v>
          </cell>
          <cell r="D6972">
            <v>9207</v>
          </cell>
        </row>
        <row r="6973">
          <cell r="A6973">
            <v>666608</v>
          </cell>
          <cell r="B6973" t="str">
            <v>LABEL FLORANCE RUGBEE</v>
          </cell>
          <cell r="C6973" t="str">
            <v>P9</v>
          </cell>
          <cell r="D6973">
            <v>3865</v>
          </cell>
        </row>
        <row r="6974">
          <cell r="A6974">
            <v>666609</v>
          </cell>
          <cell r="B6974" t="str">
            <v>LABEL QUAT LEVEL 1.6% W/W</v>
          </cell>
          <cell r="C6974" t="str">
            <v>P9</v>
          </cell>
          <cell r="D6974">
            <v>91067</v>
          </cell>
        </row>
        <row r="6975">
          <cell r="A6975">
            <v>666610</v>
          </cell>
          <cell r="B6975" t="str">
            <v>LABEL NEW FORMULA</v>
          </cell>
          <cell r="C6975" t="str">
            <v>P9</v>
          </cell>
          <cell r="D6975">
            <v>7303</v>
          </cell>
        </row>
        <row r="6976">
          <cell r="A6976">
            <v>666611</v>
          </cell>
          <cell r="B6976" t="str">
            <v>LABEL SCULTPURE</v>
          </cell>
          <cell r="C6976" t="str">
            <v>P9</v>
          </cell>
          <cell r="D6976">
            <v>3865</v>
          </cell>
        </row>
        <row r="6977">
          <cell r="A6977">
            <v>666612</v>
          </cell>
          <cell r="B6977" t="str">
            <v>LABEL EMERALD OPTIMUM</v>
          </cell>
          <cell r="C6977" t="str">
            <v>P9</v>
          </cell>
          <cell r="D6977">
            <v>3865</v>
          </cell>
        </row>
        <row r="6978">
          <cell r="A6978">
            <v>666613</v>
          </cell>
          <cell r="B6978" t="str">
            <v>LABEL RUGBEE SPOTTO 750mL BK</v>
          </cell>
          <cell r="C6978" t="str">
            <v>P9</v>
          </cell>
          <cell r="D6978">
            <v>9207</v>
          </cell>
        </row>
        <row r="6979">
          <cell r="A6979">
            <v>666615</v>
          </cell>
          <cell r="B6979" t="str">
            <v>LABEL END BAC 5 LT</v>
          </cell>
          <cell r="C6979" t="str">
            <v>P9</v>
          </cell>
          <cell r="D6979">
            <v>3865</v>
          </cell>
        </row>
        <row r="6980">
          <cell r="A6980">
            <v>666616</v>
          </cell>
          <cell r="B6980" t="str">
            <v>LABEL A/SHIELD THERMO</v>
          </cell>
          <cell r="C6980" t="str">
            <v>P9</v>
          </cell>
          <cell r="D6980">
            <v>0</v>
          </cell>
        </row>
        <row r="6981">
          <cell r="A6981">
            <v>666617</v>
          </cell>
          <cell r="B6981" t="str">
            <v>LABEL APN STICKER I/AID T/PCK</v>
          </cell>
          <cell r="C6981" t="str">
            <v>P9</v>
          </cell>
          <cell r="D6981">
            <v>9207</v>
          </cell>
        </row>
        <row r="6982">
          <cell r="A6982">
            <v>666618</v>
          </cell>
          <cell r="B6982" t="str">
            <v>LABEL APN BLANK</v>
          </cell>
          <cell r="C6982" t="str">
            <v>P9</v>
          </cell>
          <cell r="D6982">
            <v>9207</v>
          </cell>
        </row>
        <row r="6983">
          <cell r="A6983">
            <v>666619</v>
          </cell>
          <cell r="B6983" t="str">
            <v>LABEL PROMOTIONAL LIMITED OFFE</v>
          </cell>
          <cell r="C6983" t="str">
            <v>P9</v>
          </cell>
          <cell r="D6983">
            <v>9207</v>
          </cell>
        </row>
        <row r="6984">
          <cell r="A6984">
            <v>666620</v>
          </cell>
          <cell r="B6984" t="str">
            <v>LABEL SIGNATURE</v>
          </cell>
          <cell r="C6984" t="str">
            <v>P9</v>
          </cell>
          <cell r="D6984">
            <v>3865</v>
          </cell>
        </row>
        <row r="6985">
          <cell r="A6985">
            <v>666621</v>
          </cell>
          <cell r="B6985" t="str">
            <v>LABEL GLADE POTPOURRI</v>
          </cell>
          <cell r="C6985" t="str">
            <v>P9</v>
          </cell>
          <cell r="D6985">
            <v>3865</v>
          </cell>
        </row>
        <row r="6986">
          <cell r="A6986">
            <v>666623</v>
          </cell>
          <cell r="B6986" t="str">
            <v>FLYER</v>
          </cell>
          <cell r="C6986" t="str">
            <v>P9</v>
          </cell>
          <cell r="D6986">
            <v>0</v>
          </cell>
        </row>
        <row r="6987">
          <cell r="A6987">
            <v>666624</v>
          </cell>
          <cell r="B6987" t="str">
            <v>LABEL WILD BERRY</v>
          </cell>
          <cell r="C6987" t="str">
            <v>P9</v>
          </cell>
          <cell r="D6987">
            <v>3865</v>
          </cell>
        </row>
        <row r="6988">
          <cell r="A6988">
            <v>666626</v>
          </cell>
          <cell r="B6988" t="str">
            <v>LABEL REVEAL  1.89LT</v>
          </cell>
          <cell r="C6988" t="str">
            <v>P9</v>
          </cell>
          <cell r="D6988">
            <v>7303</v>
          </cell>
        </row>
        <row r="6989">
          <cell r="A6989">
            <v>666627</v>
          </cell>
          <cell r="B6989" t="str">
            <v>LABEL CREW  1.89LT</v>
          </cell>
          <cell r="C6989" t="str">
            <v>P9</v>
          </cell>
          <cell r="D6989">
            <v>3865</v>
          </cell>
        </row>
        <row r="6990">
          <cell r="A6990">
            <v>666628</v>
          </cell>
          <cell r="B6990" t="str">
            <v>LABEL GLANCE 1.89LT</v>
          </cell>
          <cell r="C6990" t="str">
            <v>P9</v>
          </cell>
          <cell r="D6990">
            <v>3865</v>
          </cell>
        </row>
        <row r="6991">
          <cell r="A6991">
            <v>666650</v>
          </cell>
          <cell r="B6991" t="str">
            <v>LABEL GLASSWASH 145</v>
          </cell>
          <cell r="C6991" t="str">
            <v>P9</v>
          </cell>
          <cell r="D6991">
            <v>3865</v>
          </cell>
        </row>
        <row r="6992">
          <cell r="A6992">
            <v>666700</v>
          </cell>
          <cell r="B6992" t="str">
            <v>LABEL HALSA SHAM CHAMOMILE</v>
          </cell>
          <cell r="C6992" t="str">
            <v>P9</v>
          </cell>
          <cell r="D6992">
            <v>6625</v>
          </cell>
        </row>
        <row r="6993">
          <cell r="A6993">
            <v>666701</v>
          </cell>
          <cell r="B6993" t="str">
            <v>LABEL HALSA SHAM MARIGOLD</v>
          </cell>
          <cell r="C6993" t="str">
            <v>P9</v>
          </cell>
          <cell r="D6993">
            <v>6625</v>
          </cell>
        </row>
        <row r="6994">
          <cell r="A6994">
            <v>666702</v>
          </cell>
          <cell r="B6994" t="str">
            <v>LABEL HALSA SHAM WALNUT LEAVES</v>
          </cell>
          <cell r="C6994" t="str">
            <v>P9</v>
          </cell>
          <cell r="D6994">
            <v>6625</v>
          </cell>
        </row>
        <row r="6995">
          <cell r="A6995">
            <v>666703</v>
          </cell>
          <cell r="B6995" t="str">
            <v>LABEL HALSA SHAM GINGER ROOT</v>
          </cell>
          <cell r="C6995" t="str">
            <v>P9</v>
          </cell>
          <cell r="D6995">
            <v>6625</v>
          </cell>
        </row>
        <row r="6996">
          <cell r="A6996">
            <v>666704</v>
          </cell>
          <cell r="B6996" t="str">
            <v>LABEL HALSA COND CHAMOMILE</v>
          </cell>
          <cell r="C6996" t="str">
            <v>P9</v>
          </cell>
          <cell r="D6996">
            <v>6625</v>
          </cell>
        </row>
        <row r="6997">
          <cell r="A6997">
            <v>666705</v>
          </cell>
          <cell r="B6997" t="str">
            <v>LABEL HALSA COND MARIGOLD</v>
          </cell>
          <cell r="C6997" t="str">
            <v>P9</v>
          </cell>
          <cell r="D6997">
            <v>6625</v>
          </cell>
        </row>
        <row r="6998">
          <cell r="A6998">
            <v>666706</v>
          </cell>
          <cell r="B6998" t="str">
            <v>LABEL HALSA COND WALNUT LEAVES</v>
          </cell>
          <cell r="C6998" t="str">
            <v>P9</v>
          </cell>
          <cell r="D6998">
            <v>6625</v>
          </cell>
        </row>
        <row r="6999">
          <cell r="A6999">
            <v>666707</v>
          </cell>
          <cell r="B6999" t="str">
            <v>LABEL HALSA COND GINGER ROOT</v>
          </cell>
          <cell r="C6999" t="str">
            <v>P9</v>
          </cell>
          <cell r="D6999">
            <v>6625</v>
          </cell>
        </row>
        <row r="7000">
          <cell r="A7000">
            <v>666708</v>
          </cell>
          <cell r="B7000" t="str">
            <v>LABEL HALSA SHAM CHAMOMILE BK</v>
          </cell>
          <cell r="C7000" t="str">
            <v>P9</v>
          </cell>
          <cell r="D7000">
            <v>6625</v>
          </cell>
        </row>
        <row r="7001">
          <cell r="A7001">
            <v>666709</v>
          </cell>
          <cell r="B7001" t="str">
            <v>LABEL HALSA SHAM MARIGOLD BK</v>
          </cell>
          <cell r="C7001" t="str">
            <v>P9</v>
          </cell>
          <cell r="D7001">
            <v>6625</v>
          </cell>
        </row>
        <row r="7002">
          <cell r="A7002">
            <v>666710</v>
          </cell>
          <cell r="B7002" t="str">
            <v>LABEL HALSA SHAM W/LEAVES BK</v>
          </cell>
          <cell r="C7002" t="str">
            <v>P9</v>
          </cell>
          <cell r="D7002">
            <v>6625</v>
          </cell>
        </row>
        <row r="7003">
          <cell r="A7003">
            <v>666711</v>
          </cell>
          <cell r="B7003" t="str">
            <v>LABEL HALSA SHAM GINGER ROOT B</v>
          </cell>
          <cell r="C7003" t="str">
            <v>P9</v>
          </cell>
          <cell r="D7003">
            <v>6625</v>
          </cell>
        </row>
        <row r="7004">
          <cell r="A7004">
            <v>666712</v>
          </cell>
          <cell r="B7004" t="str">
            <v>LABEL HALSA COND CHAMOMILE BK</v>
          </cell>
          <cell r="C7004" t="str">
            <v>P9</v>
          </cell>
          <cell r="D7004">
            <v>6625</v>
          </cell>
        </row>
        <row r="7005">
          <cell r="A7005">
            <v>666713</v>
          </cell>
          <cell r="B7005" t="str">
            <v>LABEL HALSA COND MARIGOLD BK</v>
          </cell>
          <cell r="C7005" t="str">
            <v>P9</v>
          </cell>
          <cell r="D7005">
            <v>6625</v>
          </cell>
        </row>
        <row r="7006">
          <cell r="A7006">
            <v>666714</v>
          </cell>
          <cell r="B7006" t="str">
            <v>LABEL HALSA COND W/LEAVES BK</v>
          </cell>
          <cell r="C7006" t="str">
            <v>P9</v>
          </cell>
          <cell r="D7006">
            <v>6625</v>
          </cell>
        </row>
        <row r="7007">
          <cell r="A7007">
            <v>666715</v>
          </cell>
          <cell r="B7007" t="str">
            <v>LABEL HALSA COND GINGER ROOT B</v>
          </cell>
          <cell r="C7007" t="str">
            <v>P9</v>
          </cell>
          <cell r="D7007">
            <v>6625</v>
          </cell>
        </row>
        <row r="7008">
          <cell r="A7008">
            <v>666716</v>
          </cell>
          <cell r="B7008" t="str">
            <v>LABEL HALSA COND G/ROOT OLD BK</v>
          </cell>
          <cell r="C7008" t="str">
            <v>P9</v>
          </cell>
          <cell r="D7008">
            <v>6625</v>
          </cell>
        </row>
        <row r="7009">
          <cell r="A7009">
            <v>666900</v>
          </cell>
          <cell r="B7009" t="str">
            <v>BOT LIFEGUARD D/CLR 500ML</v>
          </cell>
          <cell r="C7009" t="str">
            <v>P9</v>
          </cell>
          <cell r="D7009">
            <v>38028</v>
          </cell>
        </row>
        <row r="7010">
          <cell r="A7010">
            <v>666901</v>
          </cell>
          <cell r="B7010" t="str">
            <v>CAP LIFEGUARD US SHOUT PSH/PUL</v>
          </cell>
          <cell r="C7010" t="str">
            <v>P9</v>
          </cell>
          <cell r="D7010">
            <v>38031</v>
          </cell>
        </row>
        <row r="7011">
          <cell r="A7011">
            <v>666902</v>
          </cell>
          <cell r="B7011" t="str">
            <v>CTN LIFEGUARD   500ML</v>
          </cell>
          <cell r="C7011" t="str">
            <v>P9</v>
          </cell>
          <cell r="D7011">
            <v>81900</v>
          </cell>
        </row>
        <row r="7012">
          <cell r="A7012">
            <v>670015</v>
          </cell>
          <cell r="B7012" t="str">
            <v>CAN GLADE FLORAL BOUQUET 400GM</v>
          </cell>
          <cell r="C7012" t="str">
            <v>P0</v>
          </cell>
          <cell r="D7012">
            <v>50735</v>
          </cell>
        </row>
        <row r="7013">
          <cell r="A7013">
            <v>670020</v>
          </cell>
          <cell r="B7013" t="str">
            <v>CAN GLADE COUNTRY GARDEN 400GM</v>
          </cell>
          <cell r="C7013" t="str">
            <v>P0</v>
          </cell>
          <cell r="D7013">
            <v>50735</v>
          </cell>
        </row>
        <row r="7014">
          <cell r="A7014">
            <v>670020</v>
          </cell>
          <cell r="B7014" t="str">
            <v>CAN GLADE COUNTRY GARDEN 400GM</v>
          </cell>
          <cell r="C7014" t="str">
            <v>P9</v>
          </cell>
        </row>
        <row r="7015">
          <cell r="A7015">
            <v>670025</v>
          </cell>
          <cell r="B7015" t="str">
            <v>CAN RAID COMM.CIK RESID 660 ML</v>
          </cell>
          <cell r="C7015" t="str">
            <v>P9</v>
          </cell>
          <cell r="D7015">
            <v>50735</v>
          </cell>
        </row>
        <row r="7016">
          <cell r="A7016">
            <v>670026</v>
          </cell>
          <cell r="B7016" t="str">
            <v>CAN RAID COMM CIK RESID  450gm</v>
          </cell>
          <cell r="C7016" t="str">
            <v>P0</v>
          </cell>
          <cell r="D7016">
            <v>50735</v>
          </cell>
        </row>
        <row r="7017">
          <cell r="A7017">
            <v>670030</v>
          </cell>
          <cell r="B7017" t="str">
            <v>CAN RAID COMM.RIVER GUM 630 ML</v>
          </cell>
          <cell r="C7017" t="str">
            <v>P9</v>
          </cell>
          <cell r="D7017">
            <v>50735</v>
          </cell>
        </row>
        <row r="7018">
          <cell r="A7018">
            <v>670031</v>
          </cell>
          <cell r="B7018" t="str">
            <v>CAN RAID COMM RIVER GUM  450gm</v>
          </cell>
          <cell r="C7018" t="str">
            <v>P0</v>
          </cell>
          <cell r="D7018">
            <v>50735</v>
          </cell>
        </row>
        <row r="7019">
          <cell r="A7019">
            <v>670035</v>
          </cell>
          <cell r="B7019" t="str">
            <v>CAN RAID COMM.FIK GERMK 680 ML</v>
          </cell>
          <cell r="C7019" t="str">
            <v>P9</v>
          </cell>
          <cell r="D7019">
            <v>50735</v>
          </cell>
        </row>
        <row r="7020">
          <cell r="A7020">
            <v>670036</v>
          </cell>
          <cell r="B7020" t="str">
            <v>CAN RAID COMM ODOURLESS  450gm</v>
          </cell>
          <cell r="C7020" t="str">
            <v>P0</v>
          </cell>
          <cell r="D7020">
            <v>50735</v>
          </cell>
        </row>
        <row r="7021">
          <cell r="A7021">
            <v>670040</v>
          </cell>
          <cell r="B7021" t="str">
            <v>CAN MULTI SUPER-LEMON   500 GM</v>
          </cell>
          <cell r="C7021" t="str">
            <v>P0</v>
          </cell>
          <cell r="D7021">
            <v>50735</v>
          </cell>
        </row>
        <row r="7022">
          <cell r="A7022">
            <v>670041</v>
          </cell>
          <cell r="B7022" t="str">
            <v>CAN MULTI SUPER-LEMON   500 GM</v>
          </cell>
          <cell r="C7022" t="str">
            <v>P0</v>
          </cell>
          <cell r="D7022">
            <v>50735</v>
          </cell>
        </row>
        <row r="7023">
          <cell r="A7023">
            <v>670045</v>
          </cell>
          <cell r="B7023" t="str">
            <v>CAN MULTI SUPER-SPRING/FR500GM</v>
          </cell>
          <cell r="C7023" t="str">
            <v>P0</v>
          </cell>
          <cell r="D7023">
            <v>50735</v>
          </cell>
        </row>
        <row r="7024">
          <cell r="A7024">
            <v>670045</v>
          </cell>
          <cell r="B7024" t="str">
            <v>CAN MULTI SUPER-SPRING/FR500GM</v>
          </cell>
          <cell r="C7024" t="str">
            <v>P9</v>
          </cell>
        </row>
        <row r="7025">
          <cell r="A7025">
            <v>670046</v>
          </cell>
          <cell r="B7025" t="str">
            <v>CAN MULTI SUPER-SPRING/FR500GM</v>
          </cell>
          <cell r="C7025" t="str">
            <v>P0</v>
          </cell>
          <cell r="D7025">
            <v>50735</v>
          </cell>
        </row>
        <row r="7026">
          <cell r="A7026">
            <v>670050</v>
          </cell>
          <cell r="B7026" t="str">
            <v>CAN PLEDGE SHINE UP     500 GM</v>
          </cell>
          <cell r="C7026" t="str">
            <v>P0</v>
          </cell>
          <cell r="D7026">
            <v>50735</v>
          </cell>
        </row>
        <row r="7027">
          <cell r="A7027">
            <v>670051</v>
          </cell>
          <cell r="B7027" t="str">
            <v>CAN PLEDGE SHINE UP     500 GM</v>
          </cell>
          <cell r="C7027" t="str">
            <v>P0</v>
          </cell>
          <cell r="D7027">
            <v>50735</v>
          </cell>
        </row>
        <row r="7028">
          <cell r="A7028">
            <v>670055</v>
          </cell>
          <cell r="B7028" t="str">
            <v>CAN PLEDGE WOODRICH     500 GM</v>
          </cell>
          <cell r="C7028" t="str">
            <v>P0</v>
          </cell>
          <cell r="D7028">
            <v>50735</v>
          </cell>
        </row>
        <row r="7029">
          <cell r="A7029">
            <v>670056</v>
          </cell>
          <cell r="B7029" t="str">
            <v>CAN PLEDGE WOODRICH     500 GM</v>
          </cell>
          <cell r="C7029" t="str">
            <v>P0</v>
          </cell>
          <cell r="D7029">
            <v>50735</v>
          </cell>
        </row>
        <row r="7030">
          <cell r="A7030">
            <v>670060</v>
          </cell>
          <cell r="B7030" t="str">
            <v>CAN RAID COMM LOW IRRIT 520 ML</v>
          </cell>
          <cell r="C7030" t="str">
            <v>P9</v>
          </cell>
          <cell r="D7030">
            <v>50735</v>
          </cell>
        </row>
        <row r="7031">
          <cell r="A7031">
            <v>670061</v>
          </cell>
          <cell r="B7031" t="str">
            <v>CAN RAID COMM LOW IRRIT  300gm</v>
          </cell>
          <cell r="C7031" t="str">
            <v>P0</v>
          </cell>
          <cell r="D7031">
            <v>50735</v>
          </cell>
        </row>
        <row r="7032">
          <cell r="A7032">
            <v>671010</v>
          </cell>
          <cell r="B7032" t="str">
            <v>LABEL ENHANCE SOAP      700 ML</v>
          </cell>
          <cell r="C7032" t="str">
            <v>P6</v>
          </cell>
          <cell r="D7032">
            <v>70</v>
          </cell>
        </row>
        <row r="7033">
          <cell r="A7033">
            <v>671011</v>
          </cell>
          <cell r="B7033" t="str">
            <v>LABEL GMATIC ES TUN</v>
          </cell>
          <cell r="C7033" t="str">
            <v>P9</v>
          </cell>
          <cell r="D7033">
            <v>9207</v>
          </cell>
        </row>
        <row r="7034">
          <cell r="A7034">
            <v>671012</v>
          </cell>
          <cell r="B7034" t="str">
            <v>LABEL GMATIC VB TUN</v>
          </cell>
          <cell r="C7034" t="str">
            <v>P9</v>
          </cell>
          <cell r="D7034">
            <v>9207</v>
          </cell>
        </row>
        <row r="7035">
          <cell r="A7035">
            <v>671013</v>
          </cell>
          <cell r="B7035" t="str">
            <v>LABEL GMATIC MM TUN</v>
          </cell>
          <cell r="C7035" t="str">
            <v>P9</v>
          </cell>
          <cell r="D7035">
            <v>9207</v>
          </cell>
        </row>
        <row r="7036">
          <cell r="A7036">
            <v>671014</v>
          </cell>
          <cell r="B7036" t="str">
            <v>LABEL TYPE TEST CERTIFICATION</v>
          </cell>
          <cell r="C7036" t="str">
            <v>PC</v>
          </cell>
          <cell r="D7036">
            <v>70</v>
          </cell>
        </row>
        <row r="7037">
          <cell r="A7037">
            <v>671015</v>
          </cell>
          <cell r="B7037" t="str">
            <v>LABEL BRAVO CREAM CLN   750 ML</v>
          </cell>
          <cell r="C7037" t="str">
            <v>PC</v>
          </cell>
          <cell r="D7037">
            <v>9207</v>
          </cell>
        </row>
        <row r="7038">
          <cell r="A7038">
            <v>671020</v>
          </cell>
          <cell r="B7038" t="str">
            <v>LABEL END BAC           750 ML</v>
          </cell>
          <cell r="C7038" t="str">
            <v>PC</v>
          </cell>
          <cell r="D7038">
            <v>9207</v>
          </cell>
        </row>
        <row r="7039">
          <cell r="A7039">
            <v>671025</v>
          </cell>
          <cell r="B7039" t="str">
            <v>LABEL GO GETTER         750 ML</v>
          </cell>
          <cell r="C7039" t="str">
            <v>PC</v>
          </cell>
          <cell r="D7039">
            <v>9207</v>
          </cell>
        </row>
        <row r="7040">
          <cell r="A7040">
            <v>671030</v>
          </cell>
          <cell r="B7040" t="str">
            <v>LABEL 3 WAY             750 ML</v>
          </cell>
          <cell r="C7040" t="str">
            <v>PC</v>
          </cell>
          <cell r="D7040">
            <v>9207</v>
          </cell>
        </row>
        <row r="7041">
          <cell r="A7041">
            <v>671035</v>
          </cell>
          <cell r="B7041" t="str">
            <v>LABEL RUGBEE SPOTTER FR 750ML</v>
          </cell>
          <cell r="C7041" t="str">
            <v>PC</v>
          </cell>
          <cell r="D7041">
            <v>9207</v>
          </cell>
        </row>
        <row r="7042">
          <cell r="A7042">
            <v>671036</v>
          </cell>
          <cell r="B7042" t="str">
            <v>LABEL RUGBEE SPOTTER BK 750 ML</v>
          </cell>
          <cell r="C7042" t="str">
            <v>PC</v>
          </cell>
          <cell r="D7042">
            <v>9207</v>
          </cell>
        </row>
        <row r="7043">
          <cell r="A7043">
            <v>671037</v>
          </cell>
          <cell r="B7043" t="str">
            <v>LABEL C/S FR GP SPOTTER 750ML</v>
          </cell>
          <cell r="C7043" t="str">
            <v>PC</v>
          </cell>
          <cell r="D7043">
            <v>43688</v>
          </cell>
        </row>
        <row r="7044">
          <cell r="A7044">
            <v>671038</v>
          </cell>
          <cell r="B7044" t="str">
            <v>LABEL C/S BK GP SPOTTER 750ML</v>
          </cell>
          <cell r="C7044" t="str">
            <v>PC</v>
          </cell>
          <cell r="D7044">
            <v>43688</v>
          </cell>
        </row>
        <row r="7045">
          <cell r="A7045">
            <v>671039</v>
          </cell>
          <cell r="B7045" t="str">
            <v>LABEL C/S HD SPOTTER     500ML</v>
          </cell>
          <cell r="C7045" t="str">
            <v>PC</v>
          </cell>
          <cell r="D7045">
            <v>9207</v>
          </cell>
        </row>
        <row r="7046">
          <cell r="A7046">
            <v>671040</v>
          </cell>
          <cell r="B7046" t="str">
            <v>LABEL SPARKLE FR        750 ML</v>
          </cell>
          <cell r="C7046" t="str">
            <v>PC</v>
          </cell>
          <cell r="D7046">
            <v>9207</v>
          </cell>
        </row>
        <row r="7047">
          <cell r="A7047">
            <v>671041</v>
          </cell>
          <cell r="B7047" t="str">
            <v>LABEL SPARKLE BK        750 ML</v>
          </cell>
          <cell r="C7047" t="str">
            <v>PC</v>
          </cell>
          <cell r="D7047">
            <v>9207</v>
          </cell>
        </row>
        <row r="7048">
          <cell r="A7048">
            <v>671042</v>
          </cell>
          <cell r="B7048" t="str">
            <v>LABEL C/S BK HD SPOTTER 750ML</v>
          </cell>
          <cell r="C7048" t="str">
            <v>PC</v>
          </cell>
          <cell r="D7048">
            <v>9207</v>
          </cell>
        </row>
        <row r="7049">
          <cell r="A7049">
            <v>671043</v>
          </cell>
          <cell r="B7049" t="str">
            <v>LABEL C/S DEFOAMER       750ML</v>
          </cell>
          <cell r="C7049" t="str">
            <v>PC</v>
          </cell>
          <cell r="D7049">
            <v>9207</v>
          </cell>
        </row>
        <row r="7050">
          <cell r="A7050">
            <v>671045</v>
          </cell>
          <cell r="B7050" t="str">
            <v>LABEL T/DUCK INDUSTL FR 750 ML</v>
          </cell>
          <cell r="C7050" t="str">
            <v>P9</v>
          </cell>
          <cell r="D7050">
            <v>9207</v>
          </cell>
        </row>
        <row r="7051">
          <cell r="A7051">
            <v>671046</v>
          </cell>
          <cell r="B7051" t="str">
            <v>LABEL T/DUCK INDUSTL BK 750 ML</v>
          </cell>
          <cell r="C7051" t="str">
            <v>P9</v>
          </cell>
          <cell r="D7051">
            <v>9207</v>
          </cell>
        </row>
        <row r="7052">
          <cell r="A7052">
            <v>671055</v>
          </cell>
          <cell r="B7052" t="str">
            <v>LABEL TRAFFIC WAX PASTE 4KG</v>
          </cell>
          <cell r="C7052" t="str">
            <v>PC</v>
          </cell>
          <cell r="D7052">
            <v>3865</v>
          </cell>
        </row>
        <row r="7053">
          <cell r="A7053">
            <v>671060</v>
          </cell>
          <cell r="B7053" t="str">
            <v>LABEL TRAFFIC WAX LIQUID 20 KG</v>
          </cell>
          <cell r="C7053" t="str">
            <v>PC</v>
          </cell>
          <cell r="D7053">
            <v>3865</v>
          </cell>
        </row>
        <row r="7054">
          <cell r="A7054">
            <v>671065</v>
          </cell>
          <cell r="B7054" t="str">
            <v>LABEL TRAFFIC WAX PASTE 15KG</v>
          </cell>
          <cell r="C7054" t="str">
            <v>PC</v>
          </cell>
          <cell r="D7054">
            <v>3865</v>
          </cell>
        </row>
        <row r="7055">
          <cell r="A7055">
            <v>671085</v>
          </cell>
          <cell r="B7055" t="str">
            <v>LABEL GLAD BEAD MED BROK 15 GM</v>
          </cell>
          <cell r="C7055" t="str">
            <v>PC</v>
          </cell>
          <cell r="D7055">
            <v>3865</v>
          </cell>
        </row>
        <row r="7056">
          <cell r="A7056">
            <v>671090</v>
          </cell>
          <cell r="B7056" t="str">
            <v>LABEL GLAD BEAD MOU HEAT 15 GM</v>
          </cell>
          <cell r="C7056" t="str">
            <v>PC</v>
          </cell>
          <cell r="D7056">
            <v>3865</v>
          </cell>
        </row>
        <row r="7057">
          <cell r="A7057">
            <v>671100</v>
          </cell>
          <cell r="B7057" t="str">
            <v>LABEL TUN PROFESSIONAL</v>
          </cell>
          <cell r="C7057" t="str">
            <v>PC</v>
          </cell>
          <cell r="D7057">
            <v>9207</v>
          </cell>
        </row>
        <row r="7058">
          <cell r="A7058">
            <v>671100</v>
          </cell>
          <cell r="B7058" t="str">
            <v>LABEL TUN PROFESSIONAL</v>
          </cell>
          <cell r="C7058" t="str">
            <v>P9</v>
          </cell>
        </row>
        <row r="7059">
          <cell r="A7059">
            <v>671110</v>
          </cell>
          <cell r="B7059" t="str">
            <v>LABEL DUZZIT CREAM CLN  750 ML</v>
          </cell>
          <cell r="C7059" t="str">
            <v>PC</v>
          </cell>
          <cell r="D7059">
            <v>9207</v>
          </cell>
        </row>
        <row r="7060">
          <cell r="A7060">
            <v>671110</v>
          </cell>
          <cell r="B7060" t="str">
            <v>LABEL DUZZIT CREAM CLN  750 ML</v>
          </cell>
          <cell r="C7060" t="str">
            <v>PC</v>
          </cell>
        </row>
        <row r="7061">
          <cell r="A7061">
            <v>671200</v>
          </cell>
          <cell r="B7061" t="str">
            <v>LABEL SB FRESHEN-UP</v>
          </cell>
          <cell r="C7061" t="str">
            <v>PC</v>
          </cell>
          <cell r="D7061">
            <v>3865</v>
          </cell>
        </row>
        <row r="7062">
          <cell r="A7062">
            <v>671201</v>
          </cell>
          <cell r="B7062" t="str">
            <v>LABEL SB KNOCKOUT</v>
          </cell>
          <cell r="C7062" t="str">
            <v>PC</v>
          </cell>
          <cell r="D7062">
            <v>3865</v>
          </cell>
        </row>
        <row r="7063">
          <cell r="A7063">
            <v>671202</v>
          </cell>
          <cell r="B7063" t="str">
            <v>LABEL SB FORWARD</v>
          </cell>
          <cell r="C7063" t="str">
            <v>PC</v>
          </cell>
          <cell r="D7063">
            <v>3865</v>
          </cell>
        </row>
        <row r="7064">
          <cell r="A7064">
            <v>671203</v>
          </cell>
          <cell r="B7064" t="str">
            <v>LABEL SB GOODSENSE</v>
          </cell>
          <cell r="C7064" t="str">
            <v>PC</v>
          </cell>
          <cell r="D7064">
            <v>3865</v>
          </cell>
        </row>
        <row r="7065">
          <cell r="A7065">
            <v>671204</v>
          </cell>
          <cell r="B7065" t="str">
            <v>LABEL SB TASKFORCE</v>
          </cell>
          <cell r="C7065" t="str">
            <v>PC</v>
          </cell>
          <cell r="D7065">
            <v>3865</v>
          </cell>
        </row>
        <row r="7066">
          <cell r="A7066">
            <v>671205</v>
          </cell>
          <cell r="B7066" t="str">
            <v>LABEL SB SPARKLE</v>
          </cell>
          <cell r="C7066" t="str">
            <v>PC</v>
          </cell>
          <cell r="D7066">
            <v>3865</v>
          </cell>
        </row>
        <row r="7067">
          <cell r="A7067">
            <v>671206</v>
          </cell>
          <cell r="B7067" t="str">
            <v>LABEL SB SNAPBACK</v>
          </cell>
          <cell r="C7067" t="str">
            <v>PC</v>
          </cell>
          <cell r="D7067">
            <v>3865</v>
          </cell>
        </row>
        <row r="7068">
          <cell r="A7068">
            <v>671207</v>
          </cell>
          <cell r="B7068" t="str">
            <v>LABEL SB DEGRESAN</v>
          </cell>
          <cell r="C7068" t="str">
            <v>PC</v>
          </cell>
          <cell r="D7068">
            <v>3865</v>
          </cell>
        </row>
        <row r="7069">
          <cell r="A7069">
            <v>671208</v>
          </cell>
          <cell r="B7069" t="str">
            <v>LABEL SB BREAK-UP</v>
          </cell>
          <cell r="C7069" t="str">
            <v>PC</v>
          </cell>
          <cell r="D7069">
            <v>0</v>
          </cell>
        </row>
        <row r="7070">
          <cell r="A7070">
            <v>671209</v>
          </cell>
          <cell r="B7070" t="str">
            <v>LABEL SB CLEAN AIR</v>
          </cell>
          <cell r="C7070" t="str">
            <v>PC</v>
          </cell>
          <cell r="D7070">
            <v>0</v>
          </cell>
        </row>
        <row r="7071">
          <cell r="A7071">
            <v>671210</v>
          </cell>
          <cell r="B7071" t="str">
            <v>LABEL SB PLEDGE</v>
          </cell>
          <cell r="C7071" t="str">
            <v>PC</v>
          </cell>
          <cell r="D7071">
            <v>0</v>
          </cell>
        </row>
        <row r="7072">
          <cell r="A7072">
            <v>671211</v>
          </cell>
          <cell r="B7072" t="str">
            <v>LABEL SB SHIELD DISINFECTANT</v>
          </cell>
          <cell r="C7072" t="str">
            <v>PC</v>
          </cell>
          <cell r="D7072">
            <v>0</v>
          </cell>
        </row>
        <row r="7073">
          <cell r="A7073">
            <v>671212</v>
          </cell>
          <cell r="B7073" t="str">
            <v>LABEL SB CLEARCLEAN PLUS</v>
          </cell>
          <cell r="C7073" t="str">
            <v>PC</v>
          </cell>
          <cell r="D7073">
            <v>0</v>
          </cell>
        </row>
        <row r="7074">
          <cell r="A7074">
            <v>671213</v>
          </cell>
          <cell r="B7074" t="str">
            <v>LABEL SB VIEW QUICK</v>
          </cell>
          <cell r="C7074" t="str">
            <v>PC</v>
          </cell>
          <cell r="D7074">
            <v>0</v>
          </cell>
        </row>
        <row r="7075">
          <cell r="A7075">
            <v>671214</v>
          </cell>
          <cell r="B7075" t="str">
            <v>LABEL SB REVEAL</v>
          </cell>
          <cell r="C7075" t="str">
            <v>PC</v>
          </cell>
          <cell r="D7075">
            <v>0</v>
          </cell>
        </row>
        <row r="7076">
          <cell r="A7076">
            <v>671215</v>
          </cell>
          <cell r="B7076" t="str">
            <v>LABEL SB JEYES DISO</v>
          </cell>
          <cell r="C7076" t="str">
            <v>PC</v>
          </cell>
          <cell r="D7076">
            <v>0</v>
          </cell>
        </row>
        <row r="7077">
          <cell r="A7077">
            <v>671216</v>
          </cell>
          <cell r="B7077" t="str">
            <v>LABEL SB SANIBRITE</v>
          </cell>
          <cell r="C7077" t="str">
            <v>PC</v>
          </cell>
          <cell r="D7077">
            <v>0</v>
          </cell>
        </row>
        <row r="7078">
          <cell r="A7078">
            <v>671217</v>
          </cell>
          <cell r="B7078" t="str">
            <v>LABEL SB ZIP</v>
          </cell>
          <cell r="C7078" t="str">
            <v>PC</v>
          </cell>
          <cell r="D7078">
            <v>0</v>
          </cell>
        </row>
        <row r="7079">
          <cell r="A7079">
            <v>671230</v>
          </cell>
          <cell r="B7079" t="str">
            <v>LABEL SCP BREAK UP</v>
          </cell>
          <cell r="C7079" t="str">
            <v>PC</v>
          </cell>
          <cell r="D7079">
            <v>0</v>
          </cell>
        </row>
        <row r="7080">
          <cell r="A7080">
            <v>671231</v>
          </cell>
          <cell r="B7080" t="str">
            <v>LABEL SCP J 512</v>
          </cell>
          <cell r="C7080" t="str">
            <v>PC</v>
          </cell>
          <cell r="D7080">
            <v>0</v>
          </cell>
        </row>
        <row r="7081">
          <cell r="A7081">
            <v>671232</v>
          </cell>
          <cell r="B7081" t="str">
            <v>LABEL SCP DEGRESAN</v>
          </cell>
          <cell r="C7081" t="str">
            <v>PC</v>
          </cell>
          <cell r="D7081">
            <v>0</v>
          </cell>
        </row>
        <row r="7082">
          <cell r="A7082">
            <v>671233</v>
          </cell>
          <cell r="B7082" t="str">
            <v>LABEL SCP SPARKLE</v>
          </cell>
          <cell r="C7082" t="str">
            <v>PC</v>
          </cell>
          <cell r="D7082">
            <v>0</v>
          </cell>
        </row>
        <row r="7083">
          <cell r="A7083">
            <v>671234</v>
          </cell>
          <cell r="B7083" t="str">
            <v>LABEL SCP FRESHEN UP</v>
          </cell>
          <cell r="C7083" t="str">
            <v>PC</v>
          </cell>
          <cell r="D7083">
            <v>0</v>
          </cell>
        </row>
        <row r="7084">
          <cell r="A7084">
            <v>671235</v>
          </cell>
          <cell r="B7084" t="str">
            <v>LABEL SCP TASKFORCE</v>
          </cell>
          <cell r="C7084" t="str">
            <v>PC</v>
          </cell>
          <cell r="D7084">
            <v>0</v>
          </cell>
        </row>
        <row r="7085">
          <cell r="A7085">
            <v>671236</v>
          </cell>
          <cell r="B7085" t="str">
            <v>LABEL SCP WIPEOUT</v>
          </cell>
          <cell r="C7085" t="str">
            <v>PC</v>
          </cell>
          <cell r="D7085">
            <v>0</v>
          </cell>
        </row>
        <row r="7086">
          <cell r="A7086">
            <v>671300</v>
          </cell>
          <cell r="B7086" t="str">
            <v>LABEL MM CREAM CLEANER  750 ML</v>
          </cell>
          <cell r="C7086" t="str">
            <v>PC</v>
          </cell>
          <cell r="D7086">
            <v>9207</v>
          </cell>
        </row>
        <row r="7087">
          <cell r="A7087">
            <v>672010</v>
          </cell>
          <cell r="B7087" t="str">
            <v>LABEL BASECOAT BK        25 LT</v>
          </cell>
          <cell r="C7087" t="str">
            <v>P9</v>
          </cell>
          <cell r="D7087">
            <v>3865</v>
          </cell>
        </row>
        <row r="7088">
          <cell r="A7088">
            <v>672011</v>
          </cell>
          <cell r="B7088" t="str">
            <v>LABEL JPRO ANTI-CHLOR BK   25L</v>
          </cell>
          <cell r="C7088" t="str">
            <v>PC</v>
          </cell>
          <cell r="D7088">
            <v>70</v>
          </cell>
        </row>
        <row r="7089">
          <cell r="A7089">
            <v>672012</v>
          </cell>
          <cell r="B7089" t="str">
            <v>LABEL JPRO BUILDER BK      25L</v>
          </cell>
          <cell r="C7089" t="str">
            <v>PC</v>
          </cell>
          <cell r="D7089">
            <v>70</v>
          </cell>
        </row>
        <row r="7090">
          <cell r="A7090">
            <v>672013</v>
          </cell>
          <cell r="B7090" t="str">
            <v>LABEL JPRO ALX STARCH     25KG</v>
          </cell>
          <cell r="C7090" t="str">
            <v>PC</v>
          </cell>
          <cell r="D7090">
            <v>70</v>
          </cell>
        </row>
        <row r="7091">
          <cell r="A7091">
            <v>672014</v>
          </cell>
          <cell r="B7091" t="str">
            <v>LABEL JPRO DETERGENT BK    25L</v>
          </cell>
          <cell r="C7091" t="str">
            <v>PC</v>
          </cell>
          <cell r="D7091">
            <v>70</v>
          </cell>
        </row>
        <row r="7092">
          <cell r="A7092">
            <v>672015</v>
          </cell>
          <cell r="B7092" t="str">
            <v>LABEL BREAK UP BK        25 LT</v>
          </cell>
          <cell r="C7092" t="str">
            <v>PC</v>
          </cell>
          <cell r="D7092">
            <v>3865</v>
          </cell>
        </row>
        <row r="7093">
          <cell r="A7093">
            <v>672016</v>
          </cell>
          <cell r="B7093" t="str">
            <v>LABEL JPRO OXY BLEACH BK   25L</v>
          </cell>
          <cell r="C7093" t="str">
            <v>PC</v>
          </cell>
          <cell r="D7093">
            <v>70</v>
          </cell>
        </row>
        <row r="7094">
          <cell r="A7094">
            <v>672017</v>
          </cell>
          <cell r="B7094" t="str">
            <v>LABEL JPRO SOFTENER BK     25L</v>
          </cell>
          <cell r="C7094" t="str">
            <v>PC</v>
          </cell>
          <cell r="D7094">
            <v>70</v>
          </cell>
        </row>
        <row r="7095">
          <cell r="A7095">
            <v>672018</v>
          </cell>
          <cell r="B7095" t="str">
            <v>LABEL CLEAN AIR BK       25 LT</v>
          </cell>
          <cell r="C7095" t="str">
            <v>PC</v>
          </cell>
          <cell r="D7095">
            <v>3865</v>
          </cell>
        </row>
        <row r="7096">
          <cell r="A7096">
            <v>672019</v>
          </cell>
          <cell r="B7096" t="str">
            <v>LABEL JPRO SOUR BK         25L</v>
          </cell>
          <cell r="C7096" t="str">
            <v>PC</v>
          </cell>
          <cell r="D7096">
            <v>70</v>
          </cell>
        </row>
        <row r="7097">
          <cell r="A7097">
            <v>672020</v>
          </cell>
          <cell r="B7097" t="str">
            <v>LABEL CLEARCLEAN PLUS BK 25 LT</v>
          </cell>
          <cell r="C7097" t="str">
            <v>PC</v>
          </cell>
          <cell r="D7097">
            <v>3865</v>
          </cell>
        </row>
        <row r="7098">
          <cell r="A7098">
            <v>672021</v>
          </cell>
          <cell r="B7098" t="str">
            <v>LABEL PROMENADE BK       25 LT</v>
          </cell>
          <cell r="C7098" t="str">
            <v>PC</v>
          </cell>
          <cell r="D7098">
            <v>3865</v>
          </cell>
        </row>
        <row r="7099">
          <cell r="A7099">
            <v>672022</v>
          </cell>
          <cell r="B7099" t="str">
            <v>LABEL JPRO SPOT &amp; STAIN BK 25L</v>
          </cell>
          <cell r="C7099" t="str">
            <v>PC</v>
          </cell>
          <cell r="D7099">
            <v>70</v>
          </cell>
        </row>
        <row r="7100">
          <cell r="A7100">
            <v>672023</v>
          </cell>
          <cell r="B7100" t="str">
            <v>LABEL JPRO WATER COND BK   25L</v>
          </cell>
          <cell r="C7100" t="str">
            <v>PC</v>
          </cell>
          <cell r="D7100">
            <v>70</v>
          </cell>
        </row>
        <row r="7101">
          <cell r="A7101">
            <v>672024</v>
          </cell>
          <cell r="B7101" t="str">
            <v>LABEL JPRO CHLORINE BK     25L</v>
          </cell>
          <cell r="C7101" t="str">
            <v>PC</v>
          </cell>
          <cell r="D7101">
            <v>70</v>
          </cell>
        </row>
        <row r="7102">
          <cell r="A7102">
            <v>672025</v>
          </cell>
          <cell r="B7102" t="str">
            <v>LABEL COMPLETE BK        25 LT</v>
          </cell>
          <cell r="C7102" t="str">
            <v>PC</v>
          </cell>
          <cell r="D7102">
            <v>3865</v>
          </cell>
        </row>
        <row r="7103">
          <cell r="A7103">
            <v>672026</v>
          </cell>
          <cell r="B7103" t="str">
            <v>LABEL JPRO WATER COND FR   25L</v>
          </cell>
          <cell r="C7103" t="str">
            <v>PC</v>
          </cell>
          <cell r="D7103">
            <v>70</v>
          </cell>
        </row>
        <row r="7104">
          <cell r="A7104">
            <v>672027</v>
          </cell>
          <cell r="B7104" t="str">
            <v>LABEL JPRO SPOT &amp; STAIN FR 25L</v>
          </cell>
          <cell r="C7104" t="str">
            <v>PC</v>
          </cell>
          <cell r="D7104">
            <v>70</v>
          </cell>
        </row>
        <row r="7105">
          <cell r="A7105">
            <v>672028</v>
          </cell>
          <cell r="B7105" t="str">
            <v>LABEL JPRO SOUR FR         25L</v>
          </cell>
          <cell r="C7105" t="str">
            <v>PC</v>
          </cell>
          <cell r="D7105">
            <v>70</v>
          </cell>
        </row>
        <row r="7106">
          <cell r="A7106">
            <v>672029</v>
          </cell>
          <cell r="B7106" t="str">
            <v>LABEL JPRO SOFTENER FR     25L</v>
          </cell>
          <cell r="C7106" t="str">
            <v>PC</v>
          </cell>
          <cell r="D7106">
            <v>70</v>
          </cell>
        </row>
        <row r="7107">
          <cell r="A7107">
            <v>672030</v>
          </cell>
          <cell r="B7107" t="str">
            <v>LABEL DETERGENT 132 BK   25 LT</v>
          </cell>
          <cell r="C7107" t="str">
            <v>PC</v>
          </cell>
          <cell r="D7107">
            <v>3865</v>
          </cell>
        </row>
        <row r="7108">
          <cell r="A7108">
            <v>672031</v>
          </cell>
          <cell r="B7108" t="str">
            <v>LABEL JPRO OXY BLEACH FR   25L</v>
          </cell>
          <cell r="C7108" t="str">
            <v>PC</v>
          </cell>
          <cell r="D7108">
            <v>70</v>
          </cell>
        </row>
        <row r="7109">
          <cell r="A7109">
            <v>672032</v>
          </cell>
          <cell r="B7109" t="str">
            <v>LABEL JPRO DETERGENT FR    25L</v>
          </cell>
          <cell r="C7109" t="str">
            <v>PC</v>
          </cell>
          <cell r="D7109">
            <v>70</v>
          </cell>
        </row>
        <row r="7110">
          <cell r="A7110">
            <v>672033</v>
          </cell>
          <cell r="B7110" t="str">
            <v>LABEL JPRO CHLORINE FR     25L</v>
          </cell>
          <cell r="C7110" t="str">
            <v>PC</v>
          </cell>
          <cell r="D7110">
            <v>70</v>
          </cell>
        </row>
        <row r="7111">
          <cell r="A7111">
            <v>672034</v>
          </cell>
          <cell r="B7111" t="str">
            <v>LABEL JPRO BUILDER FR      25L</v>
          </cell>
          <cell r="C7111" t="str">
            <v>PC</v>
          </cell>
          <cell r="D7111">
            <v>70</v>
          </cell>
        </row>
        <row r="7112">
          <cell r="A7112">
            <v>672035</v>
          </cell>
          <cell r="B7112" t="str">
            <v>LABEL EMERALD BK         25 LT</v>
          </cell>
          <cell r="C7112" t="str">
            <v>PC</v>
          </cell>
          <cell r="D7112">
            <v>3865</v>
          </cell>
        </row>
        <row r="7113">
          <cell r="A7113">
            <v>672036</v>
          </cell>
          <cell r="B7113" t="str">
            <v>LABEL JPRO ANTI-CHLOR FR   25L</v>
          </cell>
          <cell r="C7113" t="str">
            <v>PC</v>
          </cell>
          <cell r="D7113">
            <v>70</v>
          </cell>
        </row>
        <row r="7114">
          <cell r="A7114">
            <v>672037</v>
          </cell>
          <cell r="B7114" t="str">
            <v>LABEL CHARGE SAMPLE PACK</v>
          </cell>
          <cell r="C7114" t="str">
            <v>PC</v>
          </cell>
          <cell r="D7114">
            <v>70</v>
          </cell>
        </row>
        <row r="7115">
          <cell r="A7115">
            <v>672038</v>
          </cell>
          <cell r="B7115" t="str">
            <v>LABEL DETERGENT 132 FR   25 LT</v>
          </cell>
          <cell r="C7115" t="str">
            <v>PC</v>
          </cell>
          <cell r="D7115">
            <v>3865</v>
          </cell>
        </row>
        <row r="7116">
          <cell r="A7116">
            <v>672039</v>
          </cell>
          <cell r="B7116" t="str">
            <v>LABEL BREAK UP FR        25 LT</v>
          </cell>
          <cell r="C7116" t="str">
            <v>PC</v>
          </cell>
          <cell r="D7116">
            <v>3865</v>
          </cell>
        </row>
        <row r="7117">
          <cell r="A7117">
            <v>672040</v>
          </cell>
          <cell r="B7117" t="str">
            <v>LABEL FORWARD HD CLN BK  25 LT</v>
          </cell>
          <cell r="C7117" t="str">
            <v>PC</v>
          </cell>
          <cell r="D7117">
            <v>3865</v>
          </cell>
        </row>
        <row r="7118">
          <cell r="A7118">
            <v>672041</v>
          </cell>
          <cell r="B7118" t="str">
            <v>LABEL FORWARD HD CLN FR  25 LT</v>
          </cell>
          <cell r="C7118" t="str">
            <v>PC</v>
          </cell>
          <cell r="D7118">
            <v>3865</v>
          </cell>
        </row>
        <row r="7119">
          <cell r="A7119">
            <v>672042</v>
          </cell>
          <cell r="B7119" t="str">
            <v>LABEL VIEW QUICK FR      25 LT</v>
          </cell>
          <cell r="C7119" t="str">
            <v>PC</v>
          </cell>
          <cell r="D7119">
            <v>3865</v>
          </cell>
        </row>
        <row r="7120">
          <cell r="A7120">
            <v>672043</v>
          </cell>
          <cell r="B7120" t="str">
            <v>LABEL BASECOAT FR        25 LT</v>
          </cell>
          <cell r="C7120" t="str">
            <v>P9</v>
          </cell>
          <cell r="D7120">
            <v>3865</v>
          </cell>
        </row>
        <row r="7121">
          <cell r="A7121">
            <v>672044</v>
          </cell>
          <cell r="B7121" t="str">
            <v>LABEL CLEAN AIR FR       25 LT</v>
          </cell>
          <cell r="C7121" t="str">
            <v>PC</v>
          </cell>
          <cell r="D7121">
            <v>3865</v>
          </cell>
        </row>
        <row r="7122">
          <cell r="A7122">
            <v>672045</v>
          </cell>
          <cell r="B7122" t="str">
            <v>LABEL FORWARD SPRING BK  25 LT</v>
          </cell>
          <cell r="C7122" t="str">
            <v>PC</v>
          </cell>
          <cell r="D7122">
            <v>3865</v>
          </cell>
        </row>
        <row r="7123">
          <cell r="A7123">
            <v>672046</v>
          </cell>
          <cell r="B7123" t="str">
            <v>LABEL CLEARCLEAN PLUS FR 25 LT</v>
          </cell>
          <cell r="C7123" t="str">
            <v>PC</v>
          </cell>
          <cell r="D7123">
            <v>3865</v>
          </cell>
        </row>
        <row r="7124">
          <cell r="A7124">
            <v>672047</v>
          </cell>
          <cell r="B7124" t="str">
            <v>LABEL PROMENADE FR       25 LT</v>
          </cell>
          <cell r="C7124" t="str">
            <v>PC</v>
          </cell>
          <cell r="D7124">
            <v>3865</v>
          </cell>
        </row>
        <row r="7125">
          <cell r="A7125">
            <v>672048</v>
          </cell>
          <cell r="B7125" t="str">
            <v>LABEL COMPLETE FR        25 LT</v>
          </cell>
          <cell r="C7125" t="str">
            <v>PC</v>
          </cell>
          <cell r="D7125">
            <v>3865</v>
          </cell>
        </row>
        <row r="7126">
          <cell r="A7126">
            <v>672049</v>
          </cell>
          <cell r="B7126" t="str">
            <v>LABEL EMERALD FR         25 LT</v>
          </cell>
          <cell r="C7126" t="str">
            <v>PC</v>
          </cell>
          <cell r="D7126">
            <v>3865</v>
          </cell>
        </row>
        <row r="7127">
          <cell r="A7127">
            <v>672050</v>
          </cell>
          <cell r="B7127" t="str">
            <v>LABEL FREEDOM STRIPP BK  25 LT</v>
          </cell>
          <cell r="C7127" t="str">
            <v>PC</v>
          </cell>
          <cell r="D7127">
            <v>3865</v>
          </cell>
        </row>
        <row r="7128">
          <cell r="A7128">
            <v>672051</v>
          </cell>
          <cell r="B7128" t="str">
            <v>LABEL PRONTO BK          25 LT</v>
          </cell>
          <cell r="C7128" t="str">
            <v>PC</v>
          </cell>
          <cell r="D7128">
            <v>3865</v>
          </cell>
        </row>
        <row r="7129">
          <cell r="A7129">
            <v>672052</v>
          </cell>
          <cell r="B7129" t="str">
            <v>LABEL FORWARD SPRING FR  25 LT</v>
          </cell>
          <cell r="C7129" t="str">
            <v>PC</v>
          </cell>
          <cell r="D7129">
            <v>3865</v>
          </cell>
        </row>
        <row r="7130">
          <cell r="A7130">
            <v>672053</v>
          </cell>
          <cell r="B7130" t="str">
            <v>LABEL FREEDOM STRIPP FR  25 LT</v>
          </cell>
          <cell r="C7130" t="str">
            <v>PC</v>
          </cell>
          <cell r="D7130">
            <v>3865</v>
          </cell>
        </row>
        <row r="7131">
          <cell r="A7131">
            <v>672054</v>
          </cell>
          <cell r="B7131" t="str">
            <v>LABEL PRONTO FR          25 LT</v>
          </cell>
          <cell r="C7131" t="str">
            <v>PC</v>
          </cell>
          <cell r="D7131">
            <v>3865</v>
          </cell>
        </row>
        <row r="7132">
          <cell r="A7132">
            <v>672055</v>
          </cell>
          <cell r="B7132" t="str">
            <v>LABEL FRESHEN-UP BK      25 LT</v>
          </cell>
          <cell r="C7132" t="str">
            <v>PC</v>
          </cell>
          <cell r="D7132">
            <v>3865</v>
          </cell>
        </row>
        <row r="7133">
          <cell r="A7133">
            <v>672056</v>
          </cell>
          <cell r="B7133" t="str">
            <v>LABEL FRESHEN-UP FR      25 LT</v>
          </cell>
          <cell r="C7133" t="str">
            <v>PC</v>
          </cell>
          <cell r="D7133">
            <v>3865</v>
          </cell>
        </row>
        <row r="7134">
          <cell r="A7134">
            <v>672057</v>
          </cell>
          <cell r="B7134" t="str">
            <v>LABEL GLASSWASH 145 FR   25 LT</v>
          </cell>
          <cell r="C7134" t="str">
            <v>P9</v>
          </cell>
          <cell r="D7134">
            <v>3865</v>
          </cell>
        </row>
        <row r="7135">
          <cell r="A7135">
            <v>672058</v>
          </cell>
          <cell r="B7135" t="str">
            <v>LABEL KNOCKOUT FR        25 LT</v>
          </cell>
          <cell r="C7135" t="str">
            <v>PC</v>
          </cell>
          <cell r="D7135">
            <v>3865</v>
          </cell>
        </row>
        <row r="7136">
          <cell r="A7136">
            <v>672059</v>
          </cell>
          <cell r="B7136" t="str">
            <v>LABEL PENECLEAN FR       25 LT</v>
          </cell>
          <cell r="C7136" t="str">
            <v>PC</v>
          </cell>
          <cell r="D7136">
            <v>3865</v>
          </cell>
        </row>
        <row r="7137">
          <cell r="A7137">
            <v>672060</v>
          </cell>
          <cell r="B7137" t="str">
            <v>LABEL GLASSWASH 145 BK   25 LT</v>
          </cell>
          <cell r="C7137" t="str">
            <v>P9</v>
          </cell>
          <cell r="D7137">
            <v>3865</v>
          </cell>
        </row>
        <row r="7138">
          <cell r="A7138">
            <v>672061</v>
          </cell>
          <cell r="B7138" t="str">
            <v>LABEL REVEAL FR          25 LT</v>
          </cell>
          <cell r="C7138" t="str">
            <v>PC</v>
          </cell>
          <cell r="D7138">
            <v>3865</v>
          </cell>
        </row>
        <row r="7139">
          <cell r="A7139">
            <v>672062</v>
          </cell>
          <cell r="B7139" t="str">
            <v>LABEL RINSE AID 163 FR   25 LT</v>
          </cell>
          <cell r="C7139" t="str">
            <v>PC</v>
          </cell>
          <cell r="D7139">
            <v>3865</v>
          </cell>
        </row>
        <row r="7140">
          <cell r="A7140">
            <v>672063</v>
          </cell>
          <cell r="B7140" t="str">
            <v>LABEL C/S GP EXTRACT FR   25LT</v>
          </cell>
          <cell r="C7140" t="str">
            <v>PC</v>
          </cell>
          <cell r="D7140">
            <v>3865</v>
          </cell>
        </row>
        <row r="7141">
          <cell r="A7141">
            <v>672064</v>
          </cell>
          <cell r="B7141" t="str">
            <v>LABEL SCULPTURE FR       25 LT</v>
          </cell>
          <cell r="C7141" t="str">
            <v>PC</v>
          </cell>
          <cell r="D7141">
            <v>3865</v>
          </cell>
        </row>
        <row r="7142">
          <cell r="A7142">
            <v>672065</v>
          </cell>
          <cell r="B7142" t="str">
            <v>LABEL KNOCKOUT BK        25 LT</v>
          </cell>
          <cell r="C7142" t="str">
            <v>PC</v>
          </cell>
          <cell r="D7142">
            <v>3865</v>
          </cell>
        </row>
        <row r="7143">
          <cell r="A7143">
            <v>672066</v>
          </cell>
          <cell r="B7143" t="str">
            <v>LABEL SHIELD CITRUS FR   25 LT</v>
          </cell>
          <cell r="C7143" t="str">
            <v>PC</v>
          </cell>
          <cell r="D7143">
            <v>3865</v>
          </cell>
        </row>
        <row r="7144">
          <cell r="A7144">
            <v>672067</v>
          </cell>
          <cell r="B7144" t="str">
            <v>LABEL SHIELD PINE FR     25 LT</v>
          </cell>
          <cell r="C7144" t="str">
            <v>PC</v>
          </cell>
          <cell r="D7144">
            <v>3865</v>
          </cell>
        </row>
        <row r="7145">
          <cell r="A7145">
            <v>672068</v>
          </cell>
          <cell r="B7145" t="str">
            <v>LABEL SHOWPLACE FR       25 LT</v>
          </cell>
          <cell r="C7145" t="str">
            <v>PC</v>
          </cell>
          <cell r="D7145">
            <v>3865</v>
          </cell>
        </row>
        <row r="7146">
          <cell r="A7146">
            <v>672069</v>
          </cell>
          <cell r="B7146" t="str">
            <v>LABEL BRITE MAINTAINER FR  25L</v>
          </cell>
          <cell r="C7146" t="str">
            <v>PC</v>
          </cell>
          <cell r="D7146">
            <v>3865</v>
          </cell>
        </row>
        <row r="7147">
          <cell r="A7147">
            <v>672070</v>
          </cell>
          <cell r="B7147" t="str">
            <v>LABEL PENECLEAN BK       25 LT</v>
          </cell>
          <cell r="C7147" t="str">
            <v>PC</v>
          </cell>
          <cell r="D7147">
            <v>3865</v>
          </cell>
        </row>
        <row r="7148">
          <cell r="A7148">
            <v>672071</v>
          </cell>
          <cell r="B7148" t="str">
            <v>LABEL SIGNATURE FR       25 LT</v>
          </cell>
          <cell r="C7148" t="str">
            <v>PC</v>
          </cell>
          <cell r="D7148">
            <v>3865</v>
          </cell>
        </row>
        <row r="7149">
          <cell r="A7149">
            <v>672072</v>
          </cell>
          <cell r="B7149" t="str">
            <v>LABEL SPOTLITE FR        25 LT</v>
          </cell>
          <cell r="C7149" t="str">
            <v>PC</v>
          </cell>
          <cell r="D7149">
            <v>3865</v>
          </cell>
        </row>
        <row r="7150">
          <cell r="A7150">
            <v>672073</v>
          </cell>
          <cell r="B7150" t="str">
            <v>LABEL STEP OFF FR        25 LT</v>
          </cell>
          <cell r="C7150" t="str">
            <v>PC</v>
          </cell>
          <cell r="D7150">
            <v>3865</v>
          </cell>
        </row>
        <row r="7151">
          <cell r="A7151">
            <v>672074</v>
          </cell>
          <cell r="B7151" t="str">
            <v>LABEL STRIPEZE FR        25 LT</v>
          </cell>
          <cell r="C7151" t="str">
            <v>PC</v>
          </cell>
          <cell r="D7151">
            <v>3865</v>
          </cell>
        </row>
        <row r="7152">
          <cell r="A7152">
            <v>672075</v>
          </cell>
          <cell r="B7152" t="str">
            <v>LABEL REVEAL BK          25 LT</v>
          </cell>
          <cell r="C7152" t="str">
            <v>PC</v>
          </cell>
          <cell r="D7152">
            <v>3865</v>
          </cell>
        </row>
        <row r="7153">
          <cell r="A7153">
            <v>672076</v>
          </cell>
          <cell r="B7153" t="str">
            <v>LABEL PLAZA FR           25 LT</v>
          </cell>
          <cell r="C7153" t="str">
            <v>PC</v>
          </cell>
          <cell r="D7153">
            <v>70</v>
          </cell>
        </row>
        <row r="7154">
          <cell r="A7154">
            <v>672077</v>
          </cell>
          <cell r="B7154" t="str">
            <v>LABEL PLAZA BK           25 LT</v>
          </cell>
          <cell r="C7154" t="str">
            <v>PC</v>
          </cell>
          <cell r="D7154">
            <v>70</v>
          </cell>
        </row>
        <row r="7155">
          <cell r="A7155">
            <v>672078</v>
          </cell>
          <cell r="B7155" t="str">
            <v>LABEL JONSEAL 220 FR     25 LT</v>
          </cell>
          <cell r="C7155" t="str">
            <v>PC</v>
          </cell>
          <cell r="D7155">
            <v>70</v>
          </cell>
        </row>
        <row r="7156">
          <cell r="A7156">
            <v>672079</v>
          </cell>
          <cell r="B7156" t="str">
            <v>LABEL JONSEAL 220 BK     25 LT</v>
          </cell>
          <cell r="C7156" t="str">
            <v>PC</v>
          </cell>
          <cell r="D7156">
            <v>70</v>
          </cell>
        </row>
        <row r="7157">
          <cell r="A7157">
            <v>672080</v>
          </cell>
          <cell r="B7157" t="str">
            <v>LABEL RINSE AID 163 BK   25 LT</v>
          </cell>
          <cell r="C7157" t="str">
            <v>PC</v>
          </cell>
          <cell r="D7157">
            <v>3865</v>
          </cell>
        </row>
        <row r="7158">
          <cell r="A7158">
            <v>672081</v>
          </cell>
          <cell r="B7158" t="str">
            <v>LABEL TASKFORCE FR       25 LT</v>
          </cell>
          <cell r="C7158" t="str">
            <v>PC</v>
          </cell>
          <cell r="D7158">
            <v>3865</v>
          </cell>
        </row>
        <row r="7159">
          <cell r="A7159">
            <v>672082</v>
          </cell>
          <cell r="B7159" t="str">
            <v>LABEL GO GETTER FR       25 LT</v>
          </cell>
          <cell r="C7159" t="str">
            <v>PC</v>
          </cell>
          <cell r="D7159">
            <v>3865</v>
          </cell>
        </row>
        <row r="7160">
          <cell r="A7160">
            <v>672083</v>
          </cell>
          <cell r="B7160" t="str">
            <v>LABEL CERAMICA FR        25 LT</v>
          </cell>
          <cell r="C7160" t="str">
            <v>PC</v>
          </cell>
          <cell r="D7160">
            <v>3865</v>
          </cell>
        </row>
        <row r="7161">
          <cell r="A7161">
            <v>672084</v>
          </cell>
          <cell r="B7161" t="str">
            <v>LABEL C/S SOIL RELEA FR  25 LT</v>
          </cell>
          <cell r="C7161" t="str">
            <v>PC</v>
          </cell>
          <cell r="D7161">
            <v>0</v>
          </cell>
        </row>
        <row r="7162">
          <cell r="A7162">
            <v>672086</v>
          </cell>
          <cell r="B7162" t="str">
            <v>LABEL C/S GP EXTRACT BK   25LT</v>
          </cell>
          <cell r="C7162" t="str">
            <v>PC</v>
          </cell>
          <cell r="D7162">
            <v>3865</v>
          </cell>
        </row>
        <row r="7163">
          <cell r="A7163">
            <v>672087</v>
          </cell>
          <cell r="B7163" t="str">
            <v>LABEL C/S HD EXTRACT PL FR 5LT</v>
          </cell>
          <cell r="C7163" t="str">
            <v>PC</v>
          </cell>
          <cell r="D7163">
            <v>3865</v>
          </cell>
        </row>
        <row r="7164">
          <cell r="A7164">
            <v>672088</v>
          </cell>
          <cell r="B7164" t="str">
            <v>LABEL TECHNIQUE FR       25 LT</v>
          </cell>
          <cell r="C7164" t="str">
            <v>PC</v>
          </cell>
          <cell r="D7164">
            <v>3865</v>
          </cell>
        </row>
        <row r="7165">
          <cell r="A7165">
            <v>672089</v>
          </cell>
          <cell r="B7165" t="str">
            <v>LABEL VECTRA FR          25 LT</v>
          </cell>
          <cell r="C7165" t="str">
            <v>PC</v>
          </cell>
          <cell r="D7165">
            <v>3865</v>
          </cell>
        </row>
        <row r="7166">
          <cell r="A7166">
            <v>672090</v>
          </cell>
          <cell r="B7166" t="str">
            <v>LABEL SCULPTURE BK       25 LT</v>
          </cell>
          <cell r="C7166" t="str">
            <v>PC</v>
          </cell>
          <cell r="D7166">
            <v>3865</v>
          </cell>
        </row>
        <row r="7167">
          <cell r="A7167">
            <v>672091</v>
          </cell>
          <cell r="B7167" t="str">
            <v>LABEL MIRROR             25 LT</v>
          </cell>
          <cell r="C7167" t="str">
            <v>PC</v>
          </cell>
          <cell r="D7167">
            <v>0</v>
          </cell>
        </row>
        <row r="7168">
          <cell r="A7168">
            <v>672092</v>
          </cell>
          <cell r="B7168" t="str">
            <v>LABEL DETERGENT132        20LT</v>
          </cell>
          <cell r="C7168" t="str">
            <v>PC</v>
          </cell>
          <cell r="D7168">
            <v>3865</v>
          </cell>
        </row>
        <row r="7169">
          <cell r="A7169">
            <v>672093</v>
          </cell>
          <cell r="B7169" t="str">
            <v>LABEL RINSE AID           20LT</v>
          </cell>
          <cell r="C7169" t="str">
            <v>PC</v>
          </cell>
          <cell r="D7169">
            <v>3865</v>
          </cell>
        </row>
        <row r="7170">
          <cell r="A7170">
            <v>672094</v>
          </cell>
          <cell r="B7170" t="str">
            <v>LABEL EMERALD             20LT</v>
          </cell>
          <cell r="C7170" t="str">
            <v>PC</v>
          </cell>
          <cell r="D7170">
            <v>3865</v>
          </cell>
        </row>
        <row r="7171">
          <cell r="A7171">
            <v>672095</v>
          </cell>
          <cell r="B7171" t="str">
            <v>LABEL SHIELD CITRUS BK   25 LT</v>
          </cell>
          <cell r="C7171" t="str">
            <v>PC</v>
          </cell>
          <cell r="D7171">
            <v>3865</v>
          </cell>
        </row>
        <row r="7172">
          <cell r="A7172">
            <v>672100</v>
          </cell>
          <cell r="B7172" t="str">
            <v>LABEL SHIELD PINE BK     25 LT</v>
          </cell>
          <cell r="C7172" t="str">
            <v>PC</v>
          </cell>
          <cell r="D7172">
            <v>3865</v>
          </cell>
        </row>
        <row r="7173">
          <cell r="A7173">
            <v>672105</v>
          </cell>
          <cell r="B7173" t="str">
            <v>LABEL SHOWPLACE BK       25 LT</v>
          </cell>
          <cell r="C7173" t="str">
            <v>PC</v>
          </cell>
          <cell r="D7173">
            <v>3865</v>
          </cell>
        </row>
        <row r="7174">
          <cell r="A7174">
            <v>672106</v>
          </cell>
          <cell r="B7174" t="str">
            <v>LABEL BRITE MAINTAINER BK  25L</v>
          </cell>
          <cell r="C7174" t="str">
            <v>PC</v>
          </cell>
          <cell r="D7174">
            <v>3865</v>
          </cell>
        </row>
        <row r="7175">
          <cell r="A7175">
            <v>672110</v>
          </cell>
          <cell r="B7175" t="str">
            <v>LABEL SIGNATURE BK       25 LT</v>
          </cell>
          <cell r="C7175" t="str">
            <v>PC</v>
          </cell>
          <cell r="D7175">
            <v>3865</v>
          </cell>
        </row>
        <row r="7176">
          <cell r="A7176">
            <v>672115</v>
          </cell>
          <cell r="B7176" t="str">
            <v>LABEL SPOTLITE BK        25 LT</v>
          </cell>
          <cell r="C7176" t="str">
            <v>PC</v>
          </cell>
          <cell r="D7176">
            <v>3865</v>
          </cell>
        </row>
        <row r="7177">
          <cell r="A7177">
            <v>672120</v>
          </cell>
          <cell r="B7177" t="str">
            <v>LABEL STEP OFF BK        25 LT</v>
          </cell>
          <cell r="C7177" t="str">
            <v>PC</v>
          </cell>
          <cell r="D7177">
            <v>3865</v>
          </cell>
        </row>
        <row r="7178">
          <cell r="A7178">
            <v>672125</v>
          </cell>
          <cell r="B7178" t="str">
            <v>LABEL STRIPEZE BK        25 LT</v>
          </cell>
          <cell r="C7178" t="str">
            <v>PC</v>
          </cell>
          <cell r="D7178">
            <v>3865</v>
          </cell>
        </row>
        <row r="7179">
          <cell r="A7179">
            <v>672130</v>
          </cell>
          <cell r="B7179" t="str">
            <v>LABEL TASKFORCE BK       25 LT</v>
          </cell>
          <cell r="C7179" t="str">
            <v>PC</v>
          </cell>
          <cell r="D7179">
            <v>3865</v>
          </cell>
        </row>
        <row r="7180">
          <cell r="A7180">
            <v>672131</v>
          </cell>
          <cell r="B7180" t="str">
            <v>LABEL GO GETTER BK       25 LT</v>
          </cell>
          <cell r="C7180" t="str">
            <v>PC</v>
          </cell>
          <cell r="D7180">
            <v>3865</v>
          </cell>
        </row>
        <row r="7181">
          <cell r="A7181">
            <v>672132</v>
          </cell>
          <cell r="B7181" t="str">
            <v>LABEL CERAMICA BK        25 LT</v>
          </cell>
          <cell r="C7181" t="str">
            <v>PC</v>
          </cell>
          <cell r="D7181">
            <v>3865</v>
          </cell>
        </row>
        <row r="7182">
          <cell r="A7182">
            <v>672133</v>
          </cell>
          <cell r="B7182" t="str">
            <v>LABEL C/S SOIL RELEA BK  25 LT</v>
          </cell>
          <cell r="C7182" t="str">
            <v>PC</v>
          </cell>
          <cell r="D7182">
            <v>0</v>
          </cell>
        </row>
        <row r="7183">
          <cell r="A7183">
            <v>672134</v>
          </cell>
          <cell r="B7183" t="str">
            <v>LABEL C/S HD EXTRACT PL BK 5LT</v>
          </cell>
          <cell r="C7183" t="str">
            <v>PC</v>
          </cell>
          <cell r="D7183">
            <v>3865</v>
          </cell>
        </row>
        <row r="7184">
          <cell r="A7184">
            <v>672135</v>
          </cell>
          <cell r="B7184" t="str">
            <v>LABEL TECHNIQUE BK       25 LT</v>
          </cell>
          <cell r="C7184" t="str">
            <v>PC</v>
          </cell>
          <cell r="D7184">
            <v>3865</v>
          </cell>
        </row>
        <row r="7185">
          <cell r="A7185">
            <v>672136</v>
          </cell>
          <cell r="B7185" t="str">
            <v>LABEL REVEAL JF          2.5 L</v>
          </cell>
          <cell r="C7185" t="str">
            <v>PC</v>
          </cell>
          <cell r="D7185">
            <v>70</v>
          </cell>
        </row>
        <row r="7186">
          <cell r="A7186">
            <v>672137</v>
          </cell>
          <cell r="B7186" t="str">
            <v>LABEL SPARKLE JF         2.5 L</v>
          </cell>
          <cell r="C7186" t="str">
            <v>PC</v>
          </cell>
          <cell r="D7186">
            <v>70</v>
          </cell>
        </row>
        <row r="7187">
          <cell r="A7187">
            <v>672138</v>
          </cell>
          <cell r="B7187" t="str">
            <v>LABEL ASSET JF           2.5 L</v>
          </cell>
          <cell r="C7187" t="str">
            <v>PC</v>
          </cell>
          <cell r="D7187">
            <v>70</v>
          </cell>
        </row>
        <row r="7188">
          <cell r="A7188">
            <v>672139</v>
          </cell>
          <cell r="B7188" t="str">
            <v>LABEL STRIDE JF          2.5 L</v>
          </cell>
          <cell r="C7188" t="str">
            <v>PC</v>
          </cell>
          <cell r="D7188">
            <v>70</v>
          </cell>
        </row>
        <row r="7189">
          <cell r="A7189">
            <v>672140</v>
          </cell>
          <cell r="B7189" t="str">
            <v>LABEL VECTRA BK          25 LT</v>
          </cell>
          <cell r="C7189" t="str">
            <v>PC</v>
          </cell>
          <cell r="D7189">
            <v>3865</v>
          </cell>
        </row>
        <row r="7190">
          <cell r="A7190">
            <v>672141</v>
          </cell>
          <cell r="B7190" t="str">
            <v>LABEL BREAK UP JF        2.5 L</v>
          </cell>
          <cell r="C7190" t="str">
            <v>PC</v>
          </cell>
          <cell r="D7190">
            <v>70</v>
          </cell>
        </row>
        <row r="7191">
          <cell r="A7191">
            <v>672142</v>
          </cell>
          <cell r="B7191" t="str">
            <v>LABEL VANISH JF          2.5 L</v>
          </cell>
          <cell r="C7191" t="str">
            <v>PC</v>
          </cell>
          <cell r="D7191">
            <v>70</v>
          </cell>
        </row>
        <row r="7192">
          <cell r="A7192">
            <v>672143</v>
          </cell>
          <cell r="B7192" t="str">
            <v>LABEL FUTURE JF          2.5 L</v>
          </cell>
          <cell r="C7192" t="str">
            <v>PC</v>
          </cell>
          <cell r="D7192">
            <v>70</v>
          </cell>
        </row>
        <row r="7193">
          <cell r="A7193">
            <v>672144</v>
          </cell>
          <cell r="B7193" t="str">
            <v>LABEL FORWARD JF         2.5 L</v>
          </cell>
          <cell r="C7193" t="str">
            <v>PC</v>
          </cell>
          <cell r="D7193">
            <v>70</v>
          </cell>
        </row>
        <row r="7194">
          <cell r="A7194">
            <v>672145</v>
          </cell>
          <cell r="B7194" t="str">
            <v>LABEL VIEW QUICK BK      25 LT</v>
          </cell>
          <cell r="C7194" t="str">
            <v>PC</v>
          </cell>
          <cell r="D7194">
            <v>3865</v>
          </cell>
        </row>
        <row r="7195">
          <cell r="A7195">
            <v>672146</v>
          </cell>
          <cell r="B7195" t="str">
            <v>LABEL C/S EXTRACTION JF  2.5 L</v>
          </cell>
          <cell r="C7195" t="str">
            <v>PC</v>
          </cell>
          <cell r="D7195">
            <v>70</v>
          </cell>
        </row>
        <row r="7196">
          <cell r="A7196">
            <v>672147</v>
          </cell>
          <cell r="B7196" t="str">
            <v>LABEL FRESHEN-UP JF      2.5 L</v>
          </cell>
          <cell r="C7196" t="str">
            <v>PC</v>
          </cell>
          <cell r="D7196">
            <v>70</v>
          </cell>
        </row>
        <row r="7197">
          <cell r="A7197">
            <v>672148</v>
          </cell>
          <cell r="B7197" t="str">
            <v>LABEL VIREX PLUS JF      2.5 L</v>
          </cell>
          <cell r="C7197" t="str">
            <v>PC</v>
          </cell>
          <cell r="D7197">
            <v>70</v>
          </cell>
        </row>
        <row r="7198">
          <cell r="A7198">
            <v>672149</v>
          </cell>
          <cell r="B7198" t="str">
            <v>LABEL DEGRESAN JF        2.5 L</v>
          </cell>
          <cell r="C7198" t="str">
            <v>PC</v>
          </cell>
          <cell r="D7198">
            <v>70</v>
          </cell>
        </row>
        <row r="7199">
          <cell r="A7199">
            <v>672150</v>
          </cell>
          <cell r="B7199" t="str">
            <v>LABEL BRAVO CREAM CLN BK  5 LT</v>
          </cell>
          <cell r="C7199" t="str">
            <v>PC</v>
          </cell>
          <cell r="D7199">
            <v>3865</v>
          </cell>
        </row>
        <row r="7200">
          <cell r="A7200">
            <v>672151</v>
          </cell>
          <cell r="B7200" t="str">
            <v>LABEL TASKFORCE JF       2.5 L</v>
          </cell>
          <cell r="C7200" t="str">
            <v>PC</v>
          </cell>
          <cell r="D7200">
            <v>70</v>
          </cell>
        </row>
        <row r="7201">
          <cell r="A7201">
            <v>672152</v>
          </cell>
          <cell r="B7201" t="str">
            <v>LABEL BRAVO CREAM CLN FR  5 LT</v>
          </cell>
          <cell r="C7201" t="str">
            <v>PC</v>
          </cell>
          <cell r="D7201">
            <v>3865</v>
          </cell>
        </row>
        <row r="7202">
          <cell r="A7202">
            <v>672153</v>
          </cell>
          <cell r="B7202" t="str">
            <v>LABEL BREAK UP FR         5 LT</v>
          </cell>
          <cell r="C7202" t="str">
            <v>PC</v>
          </cell>
          <cell r="D7202">
            <v>3865</v>
          </cell>
        </row>
        <row r="7203">
          <cell r="A7203">
            <v>672154</v>
          </cell>
          <cell r="B7203" t="str">
            <v>LABEL FORWARD HD CLRN FR  5 LT</v>
          </cell>
          <cell r="C7203" t="str">
            <v>PC</v>
          </cell>
          <cell r="D7203">
            <v>3865</v>
          </cell>
        </row>
        <row r="7204">
          <cell r="A7204">
            <v>672155</v>
          </cell>
          <cell r="B7204" t="str">
            <v>LABEL ZIP OVEN CLEANER BK 5 LT</v>
          </cell>
          <cell r="C7204" t="str">
            <v>PC</v>
          </cell>
          <cell r="D7204">
            <v>3865</v>
          </cell>
        </row>
        <row r="7205">
          <cell r="A7205">
            <v>672156</v>
          </cell>
          <cell r="B7205" t="str">
            <v>LABEL ZIP OVEN CLEANER FR 5 LT</v>
          </cell>
          <cell r="C7205" t="str">
            <v>PC</v>
          </cell>
          <cell r="D7205">
            <v>3865</v>
          </cell>
        </row>
        <row r="7206">
          <cell r="A7206">
            <v>672157</v>
          </cell>
          <cell r="B7206" t="str">
            <v>LABEL JEYPINE ORIGINAL FR 5 LT</v>
          </cell>
          <cell r="C7206" t="str">
            <v>PC</v>
          </cell>
          <cell r="D7206">
            <v>3865</v>
          </cell>
        </row>
        <row r="7207">
          <cell r="A7207">
            <v>672158</v>
          </cell>
          <cell r="B7207" t="str">
            <v>LABEL VIEW QUICK FR       5 LT</v>
          </cell>
          <cell r="C7207" t="str">
            <v>PC</v>
          </cell>
          <cell r="D7207">
            <v>3865</v>
          </cell>
        </row>
        <row r="7208">
          <cell r="A7208">
            <v>672159</v>
          </cell>
          <cell r="B7208" t="str">
            <v>LABEL STRIPEZE FR         5 LT</v>
          </cell>
          <cell r="C7208" t="str">
            <v>PC</v>
          </cell>
          <cell r="D7208">
            <v>3865</v>
          </cell>
        </row>
        <row r="7209">
          <cell r="A7209">
            <v>672160</v>
          </cell>
          <cell r="B7209" t="str">
            <v>LABEL PRIDE OVEN CLN BK   5 LT</v>
          </cell>
          <cell r="C7209" t="str">
            <v>PC</v>
          </cell>
          <cell r="D7209">
            <v>3865</v>
          </cell>
        </row>
        <row r="7210">
          <cell r="A7210">
            <v>672161</v>
          </cell>
          <cell r="B7210" t="str">
            <v>LABEL PRIDE OVEN CLN FR   5 LT</v>
          </cell>
          <cell r="C7210" t="str">
            <v>PC</v>
          </cell>
          <cell r="D7210">
            <v>3865</v>
          </cell>
        </row>
        <row r="7211">
          <cell r="A7211">
            <v>672162</v>
          </cell>
          <cell r="B7211" t="str">
            <v>LABEL FREEDOM JF         2.5 L</v>
          </cell>
          <cell r="C7211" t="str">
            <v>PC</v>
          </cell>
          <cell r="D7211">
            <v>70</v>
          </cell>
        </row>
        <row r="7212">
          <cell r="A7212">
            <v>672163</v>
          </cell>
          <cell r="B7212" t="str">
            <v>LABEL BOOSTER STRIP  FR   5 LT</v>
          </cell>
          <cell r="C7212" t="str">
            <v>PC</v>
          </cell>
          <cell r="D7212">
            <v>3865</v>
          </cell>
        </row>
        <row r="7213">
          <cell r="A7213">
            <v>672164</v>
          </cell>
          <cell r="B7213" t="str">
            <v>LABEL BOOSTER STRIP  BK   5 LT</v>
          </cell>
          <cell r="C7213" t="str">
            <v>PC</v>
          </cell>
          <cell r="D7213">
            <v>3865</v>
          </cell>
        </row>
        <row r="7214">
          <cell r="A7214">
            <v>672165</v>
          </cell>
          <cell r="B7214" t="str">
            <v>LABEL MR MM GLASS FR      2 LT</v>
          </cell>
          <cell r="C7214" t="str">
            <v>PC</v>
          </cell>
          <cell r="D7214">
            <v>3865</v>
          </cell>
        </row>
        <row r="7215">
          <cell r="A7215">
            <v>672166</v>
          </cell>
          <cell r="B7215" t="str">
            <v>LABEL MR MM GLASS BK      2 LT</v>
          </cell>
          <cell r="C7215" t="str">
            <v>PC</v>
          </cell>
          <cell r="D7215">
            <v>3865</v>
          </cell>
        </row>
        <row r="7216">
          <cell r="A7216">
            <v>672167</v>
          </cell>
          <cell r="B7216" t="str">
            <v>LABEL UHS W146 FR         5 LT</v>
          </cell>
          <cell r="C7216" t="str">
            <v>PC</v>
          </cell>
          <cell r="D7216">
            <v>3865</v>
          </cell>
        </row>
        <row r="7217">
          <cell r="A7217">
            <v>672168</v>
          </cell>
          <cell r="B7217" t="str">
            <v>LABEL UHS W146 BK         5 LT</v>
          </cell>
          <cell r="C7217" t="str">
            <v>PC</v>
          </cell>
          <cell r="D7217">
            <v>3865</v>
          </cell>
        </row>
        <row r="7218">
          <cell r="A7218">
            <v>672170</v>
          </cell>
          <cell r="B7218" t="str">
            <v>LABEL FORWARD AX FR     946 ML</v>
          </cell>
          <cell r="C7218" t="str">
            <v>PC</v>
          </cell>
          <cell r="D7218">
            <v>3865</v>
          </cell>
        </row>
        <row r="7219">
          <cell r="A7219">
            <v>672171</v>
          </cell>
          <cell r="B7219" t="str">
            <v>LABEL FORWARD AX BK     946 ML</v>
          </cell>
          <cell r="C7219" t="str">
            <v>PC</v>
          </cell>
          <cell r="D7219">
            <v>3865</v>
          </cell>
        </row>
        <row r="7220">
          <cell r="A7220">
            <v>672172</v>
          </cell>
          <cell r="B7220" t="str">
            <v>LABEL CAREFREE SATIN FR   5 LT</v>
          </cell>
          <cell r="C7220" t="str">
            <v>PC</v>
          </cell>
          <cell r="D7220">
            <v>3865</v>
          </cell>
        </row>
        <row r="7221">
          <cell r="A7221">
            <v>672173</v>
          </cell>
          <cell r="B7221" t="str">
            <v>LABEL CAREFREE SATIN BK   5 LT</v>
          </cell>
          <cell r="C7221" t="str">
            <v>PC</v>
          </cell>
          <cell r="D7221">
            <v>3865</v>
          </cell>
        </row>
        <row r="7222">
          <cell r="A7222">
            <v>672180</v>
          </cell>
          <cell r="B7222" t="str">
            <v>LABEL REVEAL SC         1.89 L</v>
          </cell>
          <cell r="C7222" t="str">
            <v>PP</v>
          </cell>
          <cell r="D7222">
            <v>160</v>
          </cell>
        </row>
        <row r="7223">
          <cell r="A7223">
            <v>672185</v>
          </cell>
          <cell r="B7223" t="str">
            <v>LABEL STRIDE SC         1.89 L</v>
          </cell>
          <cell r="C7223" t="str">
            <v>PC</v>
          </cell>
          <cell r="D7223">
            <v>160</v>
          </cell>
        </row>
        <row r="7224">
          <cell r="A7224">
            <v>672190</v>
          </cell>
          <cell r="B7224" t="str">
            <v>LABEL VIREX SC          1.89 L</v>
          </cell>
          <cell r="C7224" t="str">
            <v>PC</v>
          </cell>
          <cell r="D7224">
            <v>160</v>
          </cell>
        </row>
        <row r="7225">
          <cell r="A7225">
            <v>672195</v>
          </cell>
          <cell r="B7225" t="str">
            <v>LABEL FUTURE SC         1.89 L</v>
          </cell>
          <cell r="C7225" t="str">
            <v>PC</v>
          </cell>
          <cell r="D7225">
            <v>160</v>
          </cell>
        </row>
        <row r="7226">
          <cell r="A7226">
            <v>672200</v>
          </cell>
          <cell r="B7226" t="str">
            <v>LABEL FRESHEN-UP SC        2 L</v>
          </cell>
          <cell r="C7226" t="str">
            <v>PC</v>
          </cell>
          <cell r="D7226">
            <v>160</v>
          </cell>
        </row>
        <row r="7227">
          <cell r="A7227">
            <v>672202</v>
          </cell>
          <cell r="B7227" t="str">
            <v>LABEL ASSET SC           1.89L</v>
          </cell>
          <cell r="C7227" t="str">
            <v>PP</v>
          </cell>
          <cell r="D7227">
            <v>160</v>
          </cell>
        </row>
        <row r="7228">
          <cell r="A7228">
            <v>672205</v>
          </cell>
          <cell r="B7228" t="str">
            <v>LABEL SPARKLE SC        1.89 L</v>
          </cell>
          <cell r="C7228" t="str">
            <v>PC</v>
          </cell>
          <cell r="D7228">
            <v>160</v>
          </cell>
        </row>
        <row r="7229">
          <cell r="A7229">
            <v>672210</v>
          </cell>
          <cell r="B7229" t="str">
            <v>LABEL SPRAYFILM SC         2 L</v>
          </cell>
          <cell r="C7229" t="str">
            <v>PC</v>
          </cell>
          <cell r="D7229">
            <v>160</v>
          </cell>
        </row>
        <row r="7230">
          <cell r="A7230">
            <v>672211</v>
          </cell>
          <cell r="B7230" t="str">
            <v>LABEL GLADEMATIC DEC/ADR</v>
          </cell>
          <cell r="C7230" t="str">
            <v>PC</v>
          </cell>
          <cell r="D7230">
            <v>3865</v>
          </cell>
        </row>
        <row r="7231">
          <cell r="A7231">
            <v>672215</v>
          </cell>
          <cell r="B7231" t="str">
            <v>LABEL FORWARD - SC      1.89 L</v>
          </cell>
          <cell r="C7231" t="str">
            <v>PC</v>
          </cell>
          <cell r="D7231">
            <v>160</v>
          </cell>
        </row>
        <row r="7232">
          <cell r="A7232">
            <v>672216</v>
          </cell>
          <cell r="B7232" t="str">
            <v>LABEL BREAK UP SC       1.89 L</v>
          </cell>
          <cell r="C7232" t="str">
            <v>PP</v>
          </cell>
          <cell r="D7232">
            <v>160</v>
          </cell>
        </row>
        <row r="7233">
          <cell r="A7233">
            <v>672217</v>
          </cell>
          <cell r="B7233" t="str">
            <v>LABEL J512 SC           1.89 L</v>
          </cell>
          <cell r="C7233" t="str">
            <v>PC</v>
          </cell>
          <cell r="D7233">
            <v>160</v>
          </cell>
        </row>
        <row r="7234">
          <cell r="A7234">
            <v>672218</v>
          </cell>
          <cell r="B7234" t="str">
            <v>LABEL WIPEOUT SC        1.89 L</v>
          </cell>
          <cell r="C7234" t="str">
            <v>PC</v>
          </cell>
          <cell r="D7234">
            <v>160</v>
          </cell>
        </row>
        <row r="7235">
          <cell r="A7235">
            <v>672219</v>
          </cell>
          <cell r="B7235" t="str">
            <v>LABEL BREAK UP FP       1.89 L</v>
          </cell>
          <cell r="C7235" t="str">
            <v>PC</v>
          </cell>
          <cell r="D7235">
            <v>3865</v>
          </cell>
        </row>
        <row r="7236">
          <cell r="A7236">
            <v>672225</v>
          </cell>
          <cell r="B7236" t="str">
            <v>LABEL VANISH SC          2.0 L</v>
          </cell>
          <cell r="C7236" t="str">
            <v>PP</v>
          </cell>
          <cell r="D7236">
            <v>160</v>
          </cell>
        </row>
        <row r="7237">
          <cell r="A7237">
            <v>672230</v>
          </cell>
          <cell r="B7237" t="str">
            <v>LABEL BASECOAT BK         5 LT</v>
          </cell>
          <cell r="C7237" t="str">
            <v>PC</v>
          </cell>
          <cell r="D7237">
            <v>3865</v>
          </cell>
        </row>
        <row r="7238">
          <cell r="A7238">
            <v>672231</v>
          </cell>
          <cell r="B7238" t="str">
            <v>LABEL BASECOAT FR         5 LT</v>
          </cell>
          <cell r="C7238" t="str">
            <v>PC</v>
          </cell>
          <cell r="D7238">
            <v>3865</v>
          </cell>
        </row>
        <row r="7239">
          <cell r="A7239">
            <v>672232</v>
          </cell>
          <cell r="B7239" t="str">
            <v>LABEL BIG BARE FR         5 LT</v>
          </cell>
          <cell r="C7239" t="str">
            <v>PC</v>
          </cell>
          <cell r="D7239">
            <v>3865</v>
          </cell>
        </row>
        <row r="7240">
          <cell r="A7240">
            <v>672233</v>
          </cell>
          <cell r="B7240" t="str">
            <v>LABEL PROMENADE FR        5 LT</v>
          </cell>
          <cell r="C7240" t="str">
            <v>PC</v>
          </cell>
          <cell r="D7240">
            <v>3865</v>
          </cell>
        </row>
        <row r="7241">
          <cell r="A7241">
            <v>672234</v>
          </cell>
          <cell r="B7241" t="str">
            <v>LABEL CLEAN AIR FR        5 LT</v>
          </cell>
          <cell r="C7241" t="str">
            <v>PC</v>
          </cell>
          <cell r="D7241">
            <v>3865</v>
          </cell>
        </row>
        <row r="7242">
          <cell r="A7242">
            <v>672235</v>
          </cell>
          <cell r="B7242" t="str">
            <v>LABEL BIG BARE BK         5 LT</v>
          </cell>
          <cell r="C7242" t="str">
            <v>PC</v>
          </cell>
          <cell r="D7242">
            <v>3865</v>
          </cell>
        </row>
        <row r="7243">
          <cell r="A7243">
            <v>672236</v>
          </cell>
          <cell r="B7243" t="str">
            <v>LABEL PROMENADE BK        5 LT</v>
          </cell>
          <cell r="C7243" t="str">
            <v>PC</v>
          </cell>
          <cell r="D7243">
            <v>3865</v>
          </cell>
        </row>
        <row r="7244">
          <cell r="A7244">
            <v>672237</v>
          </cell>
          <cell r="B7244" t="str">
            <v>LABEL 200 LITRE STICKER</v>
          </cell>
          <cell r="C7244" t="str">
            <v>PC</v>
          </cell>
          <cell r="D7244">
            <v>3865</v>
          </cell>
        </row>
        <row r="7245">
          <cell r="A7245">
            <v>672238</v>
          </cell>
          <cell r="B7245" t="str">
            <v>LABEL CLEARCLEAN PLUS FR  5 LT</v>
          </cell>
          <cell r="C7245" t="str">
            <v>PC</v>
          </cell>
          <cell r="D7245">
            <v>3865</v>
          </cell>
        </row>
        <row r="7246">
          <cell r="A7246">
            <v>672239</v>
          </cell>
          <cell r="B7246" t="str">
            <v>LABEL COMPLETE FR         5 LT</v>
          </cell>
          <cell r="C7246" t="str">
            <v>PC</v>
          </cell>
          <cell r="D7246">
            <v>3865</v>
          </cell>
        </row>
        <row r="7247">
          <cell r="A7247">
            <v>672240</v>
          </cell>
          <cell r="B7247" t="str">
            <v>LABEL BREAK UP BK         5 LT</v>
          </cell>
          <cell r="C7247" t="str">
            <v>PC</v>
          </cell>
          <cell r="D7247">
            <v>3865</v>
          </cell>
        </row>
        <row r="7248">
          <cell r="A7248">
            <v>672241</v>
          </cell>
          <cell r="B7248" t="str">
            <v>LABEL J512 FR             5 LT</v>
          </cell>
          <cell r="C7248" t="str">
            <v>PC</v>
          </cell>
          <cell r="D7248">
            <v>3865</v>
          </cell>
        </row>
        <row r="7249">
          <cell r="A7249">
            <v>672242</v>
          </cell>
          <cell r="B7249" t="str">
            <v>LABEL PAN CLEAN FR        5 LT</v>
          </cell>
          <cell r="C7249" t="str">
            <v>PC</v>
          </cell>
          <cell r="D7249">
            <v>3865</v>
          </cell>
        </row>
        <row r="7250">
          <cell r="A7250">
            <v>672243</v>
          </cell>
          <cell r="B7250" t="str">
            <v>LABEL CLEAN AIR BK        5 LT</v>
          </cell>
          <cell r="C7250" t="str">
            <v>PC</v>
          </cell>
          <cell r="D7250">
            <v>3865</v>
          </cell>
        </row>
        <row r="7251">
          <cell r="A7251">
            <v>672244</v>
          </cell>
          <cell r="B7251" t="str">
            <v>LABEL DEGRESAN FR         5 LT</v>
          </cell>
          <cell r="C7251" t="str">
            <v>PC</v>
          </cell>
          <cell r="D7251">
            <v>3865</v>
          </cell>
        </row>
        <row r="7252">
          <cell r="A7252">
            <v>672245</v>
          </cell>
          <cell r="B7252" t="str">
            <v>LABEL CLEARCLEAN PLUS BK  5 LT</v>
          </cell>
          <cell r="C7252" t="str">
            <v>PC</v>
          </cell>
          <cell r="D7252">
            <v>3865</v>
          </cell>
        </row>
        <row r="7253">
          <cell r="A7253">
            <v>672246</v>
          </cell>
          <cell r="B7253" t="str">
            <v>LABEL WIPEOUT FR          5 LT</v>
          </cell>
          <cell r="C7253" t="str">
            <v>PC</v>
          </cell>
          <cell r="D7253">
            <v>3865</v>
          </cell>
        </row>
        <row r="7254">
          <cell r="A7254">
            <v>672247</v>
          </cell>
          <cell r="B7254" t="str">
            <v>LABEL C/S HD EXTRACT FR   25LT</v>
          </cell>
          <cell r="C7254" t="str">
            <v>PC</v>
          </cell>
          <cell r="D7254">
            <v>3865</v>
          </cell>
        </row>
        <row r="7255">
          <cell r="A7255">
            <v>672248</v>
          </cell>
          <cell r="B7255" t="str">
            <v>LABEL C/S FOAM SHAMPOO FR 25LT</v>
          </cell>
          <cell r="C7255" t="str">
            <v>PC</v>
          </cell>
          <cell r="D7255">
            <v>0</v>
          </cell>
        </row>
        <row r="7256">
          <cell r="A7256">
            <v>672249</v>
          </cell>
          <cell r="B7256" t="str">
            <v>LABEL CERAMICA FR         5 LT</v>
          </cell>
          <cell r="C7256" t="str">
            <v>PC</v>
          </cell>
          <cell r="D7256">
            <v>3865</v>
          </cell>
        </row>
        <row r="7257">
          <cell r="A7257">
            <v>672250</v>
          </cell>
          <cell r="B7257" t="str">
            <v>LABEL COMPLETE BK         5 LT</v>
          </cell>
          <cell r="C7257" t="str">
            <v>PC</v>
          </cell>
          <cell r="D7257">
            <v>3865</v>
          </cell>
        </row>
        <row r="7258">
          <cell r="A7258">
            <v>672251</v>
          </cell>
          <cell r="B7258" t="str">
            <v>LABEL J512 BK             5 LT</v>
          </cell>
          <cell r="C7258" t="str">
            <v>PC</v>
          </cell>
          <cell r="D7258">
            <v>3865</v>
          </cell>
        </row>
        <row r="7259">
          <cell r="A7259">
            <v>672252</v>
          </cell>
          <cell r="B7259" t="str">
            <v>LABEL PAN CLEAN BK        5 LT</v>
          </cell>
          <cell r="C7259" t="str">
            <v>PC</v>
          </cell>
          <cell r="D7259">
            <v>3865</v>
          </cell>
        </row>
        <row r="7260">
          <cell r="A7260">
            <v>672253</v>
          </cell>
          <cell r="B7260" t="str">
            <v>LABEL WIPEOUT BK          5 LT</v>
          </cell>
          <cell r="C7260" t="str">
            <v>PC</v>
          </cell>
          <cell r="D7260">
            <v>3865</v>
          </cell>
        </row>
        <row r="7261">
          <cell r="A7261">
            <v>672254</v>
          </cell>
          <cell r="B7261" t="str">
            <v>LABEL C/S SOIL RELEASE    5 LT</v>
          </cell>
          <cell r="C7261" t="str">
            <v>PC</v>
          </cell>
          <cell r="D7261">
            <v>3865</v>
          </cell>
        </row>
        <row r="7262">
          <cell r="A7262">
            <v>672255</v>
          </cell>
          <cell r="B7262" t="str">
            <v>LABEL DEGRESAN BK         5 LT</v>
          </cell>
          <cell r="C7262" t="str">
            <v>PC</v>
          </cell>
          <cell r="D7262">
            <v>3865</v>
          </cell>
        </row>
        <row r="7263">
          <cell r="A7263">
            <v>672256</v>
          </cell>
          <cell r="B7263" t="str">
            <v>LABEL C/S HD EXTRACT BK   25LT</v>
          </cell>
          <cell r="C7263" t="str">
            <v>PC</v>
          </cell>
          <cell r="D7263">
            <v>3865</v>
          </cell>
        </row>
        <row r="7264">
          <cell r="A7264">
            <v>672257</v>
          </cell>
          <cell r="B7264" t="str">
            <v>LABEL C/S FOAM SHAMPOO BK 25LT</v>
          </cell>
          <cell r="C7264" t="str">
            <v>PC</v>
          </cell>
          <cell r="D7264">
            <v>0</v>
          </cell>
        </row>
        <row r="7265">
          <cell r="A7265">
            <v>672258</v>
          </cell>
          <cell r="B7265" t="str">
            <v>LABEL CERAMICA BK         5 LT</v>
          </cell>
          <cell r="C7265" t="str">
            <v>PC</v>
          </cell>
          <cell r="D7265">
            <v>3865</v>
          </cell>
        </row>
        <row r="7266">
          <cell r="A7266">
            <v>672259</v>
          </cell>
          <cell r="B7266" t="str">
            <v>LABEL BOSS POWDER         10KG</v>
          </cell>
          <cell r="C7266" t="str">
            <v>PC</v>
          </cell>
          <cell r="D7266">
            <v>0</v>
          </cell>
        </row>
        <row r="7267">
          <cell r="A7267">
            <v>672260</v>
          </cell>
          <cell r="B7267" t="str">
            <v>LABEL EMERALD BK          5 LT</v>
          </cell>
          <cell r="C7267" t="str">
            <v>PC</v>
          </cell>
          <cell r="D7267">
            <v>3865</v>
          </cell>
        </row>
        <row r="7268">
          <cell r="A7268">
            <v>672261</v>
          </cell>
          <cell r="B7268" t="str">
            <v>LABEL EMERALD FR          5 LT</v>
          </cell>
          <cell r="C7268" t="str">
            <v>PC</v>
          </cell>
          <cell r="D7268">
            <v>3865</v>
          </cell>
        </row>
        <row r="7269">
          <cell r="A7269">
            <v>672262</v>
          </cell>
          <cell r="B7269" t="str">
            <v>LABEL END BAC FR          5 LT</v>
          </cell>
          <cell r="C7269" t="str">
            <v>P9</v>
          </cell>
          <cell r="D7269">
            <v>3865</v>
          </cell>
        </row>
        <row r="7270">
          <cell r="A7270">
            <v>672263</v>
          </cell>
          <cell r="B7270" t="str">
            <v>LABEL ENHANCE SOAP FR     5 LT</v>
          </cell>
          <cell r="C7270" t="str">
            <v>PC</v>
          </cell>
          <cell r="D7270">
            <v>3865</v>
          </cell>
        </row>
        <row r="7271">
          <cell r="A7271">
            <v>672264</v>
          </cell>
          <cell r="B7271" t="str">
            <v>LABEL FORWARD SPRING FR   5 LT</v>
          </cell>
          <cell r="C7271" t="str">
            <v>PC</v>
          </cell>
          <cell r="D7271">
            <v>3865</v>
          </cell>
        </row>
        <row r="7272">
          <cell r="A7272">
            <v>672265</v>
          </cell>
          <cell r="B7272" t="str">
            <v>LABEL END BAC BK          5 LT</v>
          </cell>
          <cell r="C7272" t="str">
            <v>P9</v>
          </cell>
          <cell r="D7272">
            <v>3865</v>
          </cell>
        </row>
        <row r="7273">
          <cell r="A7273">
            <v>672266</v>
          </cell>
          <cell r="B7273" t="str">
            <v>LABEL FREEDOM STRIPPER FR 5 LT</v>
          </cell>
          <cell r="C7273" t="str">
            <v>PC</v>
          </cell>
          <cell r="D7273">
            <v>3865</v>
          </cell>
        </row>
        <row r="7274">
          <cell r="A7274">
            <v>672267</v>
          </cell>
          <cell r="B7274" t="str">
            <v>LABEL PRONTO FR           5 LT</v>
          </cell>
          <cell r="C7274" t="str">
            <v>PC</v>
          </cell>
          <cell r="D7274">
            <v>3865</v>
          </cell>
        </row>
        <row r="7275">
          <cell r="A7275">
            <v>672268</v>
          </cell>
          <cell r="B7275" t="str">
            <v>LABEL FRESHEN-UP FR       5 LT</v>
          </cell>
          <cell r="C7275" t="str">
            <v>PC</v>
          </cell>
          <cell r="D7275">
            <v>3865</v>
          </cell>
        </row>
        <row r="7276">
          <cell r="A7276">
            <v>672269</v>
          </cell>
          <cell r="B7276" t="str">
            <v>LABEL GLASSWASH 145 FR    5 LT</v>
          </cell>
          <cell r="C7276" t="str">
            <v>PC</v>
          </cell>
          <cell r="D7276">
            <v>3865</v>
          </cell>
        </row>
        <row r="7277">
          <cell r="A7277">
            <v>672270</v>
          </cell>
          <cell r="B7277" t="str">
            <v>LABEL ENHANCE SOAP BK     5 LT</v>
          </cell>
          <cell r="C7277" t="str">
            <v>PC</v>
          </cell>
          <cell r="D7277">
            <v>3865</v>
          </cell>
        </row>
        <row r="7278">
          <cell r="A7278">
            <v>672271</v>
          </cell>
          <cell r="B7278" t="str">
            <v>LABEL GO GETTER FR        5 LT</v>
          </cell>
          <cell r="C7278" t="str">
            <v>PC</v>
          </cell>
          <cell r="D7278">
            <v>3865</v>
          </cell>
        </row>
        <row r="7279">
          <cell r="A7279">
            <v>672272</v>
          </cell>
          <cell r="B7279" t="str">
            <v>LABEL GOODSENSE FR        5 LT</v>
          </cell>
          <cell r="C7279" t="str">
            <v>PC</v>
          </cell>
          <cell r="D7279">
            <v>3865</v>
          </cell>
        </row>
        <row r="7280">
          <cell r="A7280">
            <v>672273</v>
          </cell>
          <cell r="B7280" t="str">
            <v>LABEL 3 WAY FR            5 LT</v>
          </cell>
          <cell r="C7280" t="str">
            <v>PC</v>
          </cell>
          <cell r="D7280">
            <v>3865</v>
          </cell>
        </row>
        <row r="7281">
          <cell r="A7281">
            <v>672274</v>
          </cell>
          <cell r="B7281" t="str">
            <v>LABEL JEYES FLD FLOWER FR 5 LT</v>
          </cell>
          <cell r="C7281" t="str">
            <v>P9</v>
          </cell>
          <cell r="D7281">
            <v>3865</v>
          </cell>
        </row>
        <row r="7282">
          <cell r="A7282">
            <v>672275</v>
          </cell>
          <cell r="B7282" t="str">
            <v>LABEL PLAZA FR            5 LT</v>
          </cell>
          <cell r="C7282" t="str">
            <v>PC</v>
          </cell>
          <cell r="D7282">
            <v>70</v>
          </cell>
        </row>
        <row r="7283">
          <cell r="A7283">
            <v>672276</v>
          </cell>
          <cell r="B7283" t="str">
            <v>LABEL JEYES PEACH BLOS FR 5 LT</v>
          </cell>
          <cell r="C7283" t="str">
            <v>PC</v>
          </cell>
          <cell r="D7283">
            <v>3865</v>
          </cell>
        </row>
        <row r="7284">
          <cell r="A7284">
            <v>672277</v>
          </cell>
          <cell r="B7284" t="str">
            <v>LABEL JEYPINE CONC FR     5 LT</v>
          </cell>
          <cell r="C7284" t="str">
            <v>PC</v>
          </cell>
          <cell r="D7284">
            <v>3865</v>
          </cell>
        </row>
        <row r="7285">
          <cell r="A7285">
            <v>672278</v>
          </cell>
          <cell r="B7285" t="str">
            <v>LABEL KNOCKOUT FR         5 LT</v>
          </cell>
          <cell r="C7285" t="str">
            <v>PC</v>
          </cell>
          <cell r="D7285">
            <v>3865</v>
          </cell>
        </row>
        <row r="7286">
          <cell r="A7286">
            <v>672279</v>
          </cell>
          <cell r="B7286" t="str">
            <v>LABEL MR MM GLASS CLN FR  5 LT</v>
          </cell>
          <cell r="C7286" t="str">
            <v>PC</v>
          </cell>
          <cell r="D7286">
            <v>3865</v>
          </cell>
        </row>
        <row r="7287">
          <cell r="A7287">
            <v>672280</v>
          </cell>
          <cell r="B7287" t="str">
            <v>LABEL FORWARD HD CLRN BK  5 LT</v>
          </cell>
          <cell r="C7287" t="str">
            <v>PC</v>
          </cell>
          <cell r="D7287">
            <v>3865</v>
          </cell>
        </row>
        <row r="7288">
          <cell r="A7288">
            <v>672281</v>
          </cell>
          <cell r="B7288" t="str">
            <v>LABEL PENECLEAN FR        5 LT</v>
          </cell>
          <cell r="C7288" t="str">
            <v>PC</v>
          </cell>
          <cell r="D7288">
            <v>3865</v>
          </cell>
        </row>
        <row r="7289">
          <cell r="A7289">
            <v>672282</v>
          </cell>
          <cell r="B7289" t="str">
            <v>LABEL PLEDGE SHINE UP FR  5 LT</v>
          </cell>
          <cell r="C7289" t="str">
            <v>P9</v>
          </cell>
          <cell r="D7289">
            <v>3865</v>
          </cell>
        </row>
        <row r="7290">
          <cell r="A7290">
            <v>672283</v>
          </cell>
          <cell r="B7290" t="str">
            <v>LABEL REVEAL FR           5 LT</v>
          </cell>
          <cell r="C7290" t="str">
            <v>PC</v>
          </cell>
          <cell r="D7290">
            <v>3865</v>
          </cell>
        </row>
        <row r="7291">
          <cell r="A7291">
            <v>672284</v>
          </cell>
          <cell r="B7291" t="str">
            <v>LABEL C/S GP EXTRACT FR   5 LT</v>
          </cell>
          <cell r="C7291" t="str">
            <v>PC</v>
          </cell>
          <cell r="D7291">
            <v>3865</v>
          </cell>
        </row>
        <row r="7292">
          <cell r="A7292">
            <v>672285</v>
          </cell>
          <cell r="B7292" t="str">
            <v>LABEL FORWARD SPRING BK   5 LT</v>
          </cell>
          <cell r="C7292" t="str">
            <v>PC</v>
          </cell>
          <cell r="D7292">
            <v>3865</v>
          </cell>
        </row>
        <row r="7293">
          <cell r="A7293">
            <v>672286</v>
          </cell>
          <cell r="B7293" t="str">
            <v>LABEL C/S FOAM SHAMPOO FR 5 LT</v>
          </cell>
          <cell r="C7293" t="str">
            <v>PC</v>
          </cell>
          <cell r="D7293">
            <v>3865</v>
          </cell>
        </row>
        <row r="7294">
          <cell r="A7294">
            <v>672287</v>
          </cell>
          <cell r="B7294" t="str">
            <v>LABEL C/S BONNET CLEAN FR 5 LT</v>
          </cell>
          <cell r="C7294" t="str">
            <v>PC</v>
          </cell>
          <cell r="D7294">
            <v>3865</v>
          </cell>
        </row>
        <row r="7295">
          <cell r="A7295">
            <v>672288</v>
          </cell>
          <cell r="B7295" t="str">
            <v>LABEL C/S BONNET CLEAN FR 25LT</v>
          </cell>
          <cell r="C7295" t="str">
            <v>P9</v>
          </cell>
          <cell r="D7295">
            <v>3865</v>
          </cell>
        </row>
        <row r="7296">
          <cell r="A7296">
            <v>672289</v>
          </cell>
          <cell r="B7296" t="str">
            <v>LABEL SCULPTURE FR        5 LT</v>
          </cell>
          <cell r="C7296" t="str">
            <v>PC</v>
          </cell>
          <cell r="D7296">
            <v>3865</v>
          </cell>
        </row>
        <row r="7297">
          <cell r="A7297">
            <v>672290</v>
          </cell>
          <cell r="B7297" t="str">
            <v>LABEL FREEDOM STRIPPER BK 5 LT</v>
          </cell>
          <cell r="C7297" t="str">
            <v>PC</v>
          </cell>
          <cell r="D7297">
            <v>3865</v>
          </cell>
        </row>
        <row r="7298">
          <cell r="A7298">
            <v>672291</v>
          </cell>
          <cell r="B7298" t="str">
            <v>LABEL PRONTO BK           5 LT</v>
          </cell>
          <cell r="C7298" t="str">
            <v>PC</v>
          </cell>
          <cell r="D7298">
            <v>3865</v>
          </cell>
        </row>
        <row r="7299">
          <cell r="A7299">
            <v>672292</v>
          </cell>
          <cell r="B7299" t="str">
            <v>LABEL SHIELD CITRUS FR    5 LT</v>
          </cell>
          <cell r="C7299" t="str">
            <v>PC</v>
          </cell>
          <cell r="D7299">
            <v>3865</v>
          </cell>
        </row>
        <row r="7300">
          <cell r="A7300">
            <v>672293</v>
          </cell>
          <cell r="B7300" t="str">
            <v>LABEL SHIELD PINE FR      5 LT</v>
          </cell>
          <cell r="C7300" t="str">
            <v>PC</v>
          </cell>
          <cell r="D7300">
            <v>3865</v>
          </cell>
        </row>
        <row r="7301">
          <cell r="A7301">
            <v>672294</v>
          </cell>
          <cell r="B7301" t="str">
            <v>LABEL SHOWPLACE FR        5 LT</v>
          </cell>
          <cell r="C7301" t="str">
            <v>PC</v>
          </cell>
          <cell r="D7301">
            <v>3865</v>
          </cell>
        </row>
        <row r="7302">
          <cell r="A7302">
            <v>672295</v>
          </cell>
          <cell r="B7302" t="str">
            <v>LABEL FRESHEN-UP BK       5 LT</v>
          </cell>
          <cell r="C7302" t="str">
            <v>PC</v>
          </cell>
          <cell r="D7302">
            <v>3865</v>
          </cell>
        </row>
        <row r="7303">
          <cell r="A7303">
            <v>672296</v>
          </cell>
          <cell r="B7303" t="str">
            <v>LABEL BRITE MAINTAIN FR    5LT</v>
          </cell>
          <cell r="C7303" t="str">
            <v>PC</v>
          </cell>
          <cell r="D7303">
            <v>3865</v>
          </cell>
        </row>
        <row r="7304">
          <cell r="A7304">
            <v>672297</v>
          </cell>
          <cell r="B7304" t="str">
            <v>LABEL SIGNATURE FR        5 LT</v>
          </cell>
          <cell r="C7304" t="str">
            <v>PC</v>
          </cell>
          <cell r="D7304">
            <v>3865</v>
          </cell>
        </row>
        <row r="7305">
          <cell r="A7305">
            <v>672298</v>
          </cell>
          <cell r="B7305" t="str">
            <v>LABEL SNAPBACK FR         5 LT</v>
          </cell>
          <cell r="C7305" t="str">
            <v>PC</v>
          </cell>
          <cell r="D7305">
            <v>3865</v>
          </cell>
        </row>
        <row r="7306">
          <cell r="A7306">
            <v>672299</v>
          </cell>
          <cell r="B7306" t="str">
            <v>LABEL SPARKLE FR          5 LT</v>
          </cell>
          <cell r="C7306" t="str">
            <v>PC</v>
          </cell>
          <cell r="D7306">
            <v>3865</v>
          </cell>
        </row>
        <row r="7307">
          <cell r="A7307">
            <v>672300</v>
          </cell>
          <cell r="B7307" t="str">
            <v>LABEL GLASSWASH 145 BK    5 LT</v>
          </cell>
          <cell r="C7307" t="str">
            <v>PC</v>
          </cell>
          <cell r="D7307">
            <v>3865</v>
          </cell>
        </row>
        <row r="7308">
          <cell r="A7308">
            <v>672301</v>
          </cell>
          <cell r="B7308" t="str">
            <v>LABEL SPOTLITE FR         5 LT</v>
          </cell>
          <cell r="C7308" t="str">
            <v>PC</v>
          </cell>
          <cell r="D7308">
            <v>3865</v>
          </cell>
        </row>
        <row r="7309">
          <cell r="A7309">
            <v>672302</v>
          </cell>
          <cell r="B7309" t="str">
            <v>LABEL STEP OFF FR         5 LT</v>
          </cell>
          <cell r="C7309" t="str">
            <v>PC</v>
          </cell>
          <cell r="D7309">
            <v>3865</v>
          </cell>
        </row>
        <row r="7310">
          <cell r="A7310">
            <v>672303</v>
          </cell>
          <cell r="B7310" t="str">
            <v>LABEL TASKFORCE FR        5 LT</v>
          </cell>
          <cell r="C7310" t="str">
            <v>PC</v>
          </cell>
          <cell r="D7310">
            <v>3865</v>
          </cell>
        </row>
        <row r="7311">
          <cell r="A7311">
            <v>672304</v>
          </cell>
          <cell r="B7311" t="str">
            <v>LABEL TECHNIQUE FR        5 LT</v>
          </cell>
          <cell r="C7311" t="str">
            <v>PC</v>
          </cell>
          <cell r="D7311">
            <v>3865</v>
          </cell>
        </row>
        <row r="7312">
          <cell r="A7312">
            <v>672305</v>
          </cell>
          <cell r="B7312" t="str">
            <v>LABEL GO GETTER BK        5 LT</v>
          </cell>
          <cell r="C7312" t="str">
            <v>PC</v>
          </cell>
          <cell r="D7312">
            <v>3865</v>
          </cell>
        </row>
        <row r="7313">
          <cell r="A7313">
            <v>672306</v>
          </cell>
          <cell r="B7313" t="str">
            <v>LABEL VECTRA FR           5 LT</v>
          </cell>
          <cell r="C7313" t="str">
            <v>PC</v>
          </cell>
          <cell r="D7313">
            <v>3865</v>
          </cell>
        </row>
        <row r="7314">
          <cell r="A7314">
            <v>672307</v>
          </cell>
          <cell r="B7314" t="str">
            <v>LABEL MARATHON FR         5 LT</v>
          </cell>
          <cell r="C7314" t="str">
            <v>PC</v>
          </cell>
          <cell r="D7314">
            <v>3865</v>
          </cell>
        </row>
        <row r="7315">
          <cell r="A7315">
            <v>672308</v>
          </cell>
          <cell r="B7315" t="str">
            <v>LABEL TRAFFIC GRADE FR    5 LT</v>
          </cell>
          <cell r="C7315" t="str">
            <v>PC</v>
          </cell>
          <cell r="D7315">
            <v>3865</v>
          </cell>
        </row>
        <row r="7316">
          <cell r="A7316">
            <v>672309</v>
          </cell>
          <cell r="B7316" t="str">
            <v>LABEL MARATHON FR        25 LT</v>
          </cell>
          <cell r="C7316" t="str">
            <v>PC</v>
          </cell>
          <cell r="D7316">
            <v>3865</v>
          </cell>
        </row>
        <row r="7317">
          <cell r="A7317">
            <v>672310</v>
          </cell>
          <cell r="B7317" t="str">
            <v>LABEL GOODSENSE BK        5 LT</v>
          </cell>
          <cell r="C7317" t="str">
            <v>PC</v>
          </cell>
          <cell r="D7317">
            <v>3865</v>
          </cell>
        </row>
        <row r="7318">
          <cell r="A7318">
            <v>672311</v>
          </cell>
          <cell r="B7318" t="str">
            <v>LABEL DUZZIT FR           5 LT</v>
          </cell>
          <cell r="C7318" t="str">
            <v>PC</v>
          </cell>
          <cell r="D7318">
            <v>3865</v>
          </cell>
        </row>
        <row r="7319">
          <cell r="A7319">
            <v>672312</v>
          </cell>
          <cell r="B7319" t="str">
            <v>LABEL RINSE AID 163 FR    5 LT</v>
          </cell>
          <cell r="C7319" t="str">
            <v>PC</v>
          </cell>
          <cell r="D7319">
            <v>3865</v>
          </cell>
        </row>
        <row r="7320">
          <cell r="A7320">
            <v>672313</v>
          </cell>
          <cell r="B7320" t="str">
            <v>LABEL SNAPBACK FR        25 LT</v>
          </cell>
          <cell r="C7320" t="str">
            <v>PC</v>
          </cell>
          <cell r="D7320">
            <v>3865</v>
          </cell>
        </row>
        <row r="7321">
          <cell r="A7321">
            <v>672314</v>
          </cell>
          <cell r="B7321" t="str">
            <v>LABEL MM OVEN CLEAN FR   5 LT</v>
          </cell>
          <cell r="C7321" t="str">
            <v>PC</v>
          </cell>
          <cell r="D7321">
            <v>3865</v>
          </cell>
        </row>
        <row r="7322">
          <cell r="A7322">
            <v>672315</v>
          </cell>
          <cell r="B7322" t="str">
            <v>LABEL 3 WAY BK            5 LT</v>
          </cell>
          <cell r="C7322" t="str">
            <v>PC</v>
          </cell>
          <cell r="D7322">
            <v>3865</v>
          </cell>
        </row>
        <row r="7323">
          <cell r="A7323">
            <v>672316</v>
          </cell>
          <cell r="B7323" t="str">
            <v>LABEL MM CREAM CLEAN FR   5 LT</v>
          </cell>
          <cell r="C7323" t="str">
            <v>PC</v>
          </cell>
          <cell r="D7323">
            <v>3865</v>
          </cell>
        </row>
        <row r="7324">
          <cell r="A7324">
            <v>672317</v>
          </cell>
          <cell r="B7324" t="str">
            <v>LABEL PRESOAK 261         10KG</v>
          </cell>
          <cell r="C7324" t="str">
            <v>PC</v>
          </cell>
          <cell r="D7324">
            <v>0</v>
          </cell>
        </row>
        <row r="7325">
          <cell r="A7325">
            <v>672318</v>
          </cell>
          <cell r="B7325" t="str">
            <v>LABEL PLAZA BK            5 LT</v>
          </cell>
          <cell r="C7325" t="str">
            <v>PC</v>
          </cell>
          <cell r="D7325">
            <v>70</v>
          </cell>
        </row>
        <row r="7326">
          <cell r="A7326">
            <v>672319</v>
          </cell>
          <cell r="B7326" t="str">
            <v>LABEL JONSEAL 220 FR      5 LT</v>
          </cell>
          <cell r="C7326" t="str">
            <v>PC</v>
          </cell>
          <cell r="D7326">
            <v>70</v>
          </cell>
        </row>
        <row r="7327">
          <cell r="A7327">
            <v>672320</v>
          </cell>
          <cell r="B7327" t="str">
            <v>LABEL JEYES FLD FLOWER BK 5 LT</v>
          </cell>
          <cell r="C7327" t="str">
            <v>P9</v>
          </cell>
          <cell r="D7327">
            <v>3865</v>
          </cell>
        </row>
        <row r="7328">
          <cell r="A7328">
            <v>672321</v>
          </cell>
          <cell r="B7328" t="str">
            <v>LABEL JONSEAL 220 BK      5 LT</v>
          </cell>
          <cell r="C7328" t="str">
            <v>PC</v>
          </cell>
          <cell r="D7328">
            <v>70</v>
          </cell>
        </row>
        <row r="7329">
          <cell r="A7329">
            <v>672330</v>
          </cell>
          <cell r="B7329" t="str">
            <v>LABEL JEYES PEACH BLOS BK 5 LT</v>
          </cell>
          <cell r="C7329" t="str">
            <v>PC</v>
          </cell>
          <cell r="D7329">
            <v>3865</v>
          </cell>
        </row>
        <row r="7330">
          <cell r="A7330">
            <v>672335</v>
          </cell>
          <cell r="B7330" t="str">
            <v>LABEL JEYPINE CONC BK     5 LT</v>
          </cell>
          <cell r="C7330" t="str">
            <v>PC</v>
          </cell>
          <cell r="D7330">
            <v>3865</v>
          </cell>
        </row>
        <row r="7331">
          <cell r="A7331">
            <v>672340</v>
          </cell>
          <cell r="B7331" t="str">
            <v>LABEL JEYPINE ORIGINAL BK 5 LT</v>
          </cell>
          <cell r="C7331" t="str">
            <v>PC</v>
          </cell>
          <cell r="D7331">
            <v>3865</v>
          </cell>
        </row>
        <row r="7332">
          <cell r="A7332">
            <v>672345</v>
          </cell>
          <cell r="B7332" t="str">
            <v>LABEL KNOCKOUT BK         5 LT</v>
          </cell>
          <cell r="C7332" t="str">
            <v>PC</v>
          </cell>
          <cell r="D7332">
            <v>3865</v>
          </cell>
        </row>
        <row r="7333">
          <cell r="A7333">
            <v>672350</v>
          </cell>
          <cell r="B7333" t="str">
            <v>LABEL MR MM GLASS CLN BK  5 LT</v>
          </cell>
          <cell r="C7333" t="str">
            <v>PC</v>
          </cell>
          <cell r="D7333">
            <v>3865</v>
          </cell>
        </row>
        <row r="7334">
          <cell r="A7334">
            <v>672355</v>
          </cell>
          <cell r="B7334" t="str">
            <v>LABEL PENECLEAN BK        5 LT</v>
          </cell>
          <cell r="C7334" t="str">
            <v>PC</v>
          </cell>
          <cell r="D7334">
            <v>3865</v>
          </cell>
        </row>
        <row r="7335">
          <cell r="A7335">
            <v>672360</v>
          </cell>
          <cell r="B7335" t="str">
            <v>LABEL PLEDGE SHINE UP BK  5 LT</v>
          </cell>
          <cell r="C7335" t="str">
            <v>P9</v>
          </cell>
          <cell r="D7335">
            <v>3865</v>
          </cell>
        </row>
        <row r="7336">
          <cell r="A7336">
            <v>672361</v>
          </cell>
          <cell r="B7336" t="str">
            <v>LABEL PLEDGE SHINE UP BK  5 LT</v>
          </cell>
          <cell r="C7336" t="str">
            <v>PC</v>
          </cell>
          <cell r="D7336">
            <v>70</v>
          </cell>
        </row>
        <row r="7337">
          <cell r="A7337">
            <v>672365</v>
          </cell>
          <cell r="B7337" t="str">
            <v>LABEL REVEAL BK           5 LT</v>
          </cell>
          <cell r="C7337" t="str">
            <v>PC</v>
          </cell>
          <cell r="D7337">
            <v>3865</v>
          </cell>
        </row>
        <row r="7338">
          <cell r="A7338">
            <v>672371</v>
          </cell>
          <cell r="B7338" t="str">
            <v>LABEL C/S GP EXTRACT BK   5 LT</v>
          </cell>
          <cell r="C7338" t="str">
            <v>PC</v>
          </cell>
          <cell r="D7338">
            <v>3865</v>
          </cell>
        </row>
        <row r="7339">
          <cell r="A7339">
            <v>672372</v>
          </cell>
          <cell r="B7339" t="str">
            <v>LABEL PLEDGE SHINE UP FR  5 LT</v>
          </cell>
          <cell r="C7339" t="str">
            <v>PC</v>
          </cell>
          <cell r="D7339">
            <v>70</v>
          </cell>
        </row>
        <row r="7340">
          <cell r="A7340">
            <v>672376</v>
          </cell>
          <cell r="B7340" t="str">
            <v>LABEL C/S FOAM SHAMPOO BK 5 LT</v>
          </cell>
          <cell r="C7340" t="str">
            <v>PC</v>
          </cell>
          <cell r="D7340">
            <v>3865</v>
          </cell>
        </row>
        <row r="7341">
          <cell r="A7341">
            <v>672381</v>
          </cell>
          <cell r="B7341" t="str">
            <v>LABEL C/S BONNET CLEAN BK 5 LT</v>
          </cell>
          <cell r="C7341" t="str">
            <v>PC</v>
          </cell>
          <cell r="D7341">
            <v>3865</v>
          </cell>
        </row>
        <row r="7342">
          <cell r="A7342">
            <v>672382</v>
          </cell>
          <cell r="B7342" t="str">
            <v>LABEL C/S BONNET CLEAN BK 25LT</v>
          </cell>
          <cell r="C7342" t="str">
            <v>P9</v>
          </cell>
          <cell r="D7342">
            <v>3865</v>
          </cell>
        </row>
        <row r="7343">
          <cell r="A7343">
            <v>672390</v>
          </cell>
          <cell r="B7343" t="str">
            <v>LABEL SCULPTURE BK        5 LT</v>
          </cell>
          <cell r="C7343" t="str">
            <v>PC</v>
          </cell>
          <cell r="D7343">
            <v>3865</v>
          </cell>
        </row>
        <row r="7344">
          <cell r="A7344">
            <v>672395</v>
          </cell>
          <cell r="B7344" t="str">
            <v>LABEL SHIELD CITRUS BK    5 LT</v>
          </cell>
          <cell r="C7344" t="str">
            <v>PC</v>
          </cell>
          <cell r="D7344">
            <v>3865</v>
          </cell>
        </row>
        <row r="7345">
          <cell r="A7345">
            <v>672400</v>
          </cell>
          <cell r="B7345" t="str">
            <v>LABEL SHIELD PINE BK      5 LT</v>
          </cell>
          <cell r="C7345" t="str">
            <v>PC</v>
          </cell>
          <cell r="D7345">
            <v>3865</v>
          </cell>
        </row>
        <row r="7346">
          <cell r="A7346">
            <v>672405</v>
          </cell>
          <cell r="B7346" t="str">
            <v>LABEL SHOWPLACE BK        5 LT</v>
          </cell>
          <cell r="C7346" t="str">
            <v>PC</v>
          </cell>
          <cell r="D7346">
            <v>3865</v>
          </cell>
        </row>
        <row r="7347">
          <cell r="A7347">
            <v>672406</v>
          </cell>
          <cell r="B7347" t="str">
            <v>LABEL BRITE MAINTAIN BK    5LT</v>
          </cell>
          <cell r="C7347" t="str">
            <v>PC</v>
          </cell>
          <cell r="D7347">
            <v>3865</v>
          </cell>
        </row>
        <row r="7348">
          <cell r="A7348">
            <v>672410</v>
          </cell>
          <cell r="B7348" t="str">
            <v>LABEL SIGNATURE BK        5 LT</v>
          </cell>
          <cell r="C7348" t="str">
            <v>PC</v>
          </cell>
          <cell r="D7348">
            <v>3865</v>
          </cell>
        </row>
        <row r="7349">
          <cell r="A7349">
            <v>672415</v>
          </cell>
          <cell r="B7349" t="str">
            <v>LABEL SNAPBACK BK         5 LT</v>
          </cell>
          <cell r="C7349" t="str">
            <v>PC</v>
          </cell>
          <cell r="D7349">
            <v>3865</v>
          </cell>
        </row>
        <row r="7350">
          <cell r="A7350">
            <v>672420</v>
          </cell>
          <cell r="B7350" t="str">
            <v>LABEL SPARKLE BK          5 LT</v>
          </cell>
          <cell r="C7350" t="str">
            <v>PC</v>
          </cell>
          <cell r="D7350">
            <v>3865</v>
          </cell>
        </row>
        <row r="7351">
          <cell r="A7351">
            <v>672425</v>
          </cell>
          <cell r="B7351" t="str">
            <v>LABEL SPOTLITE BK         5 LT</v>
          </cell>
          <cell r="C7351" t="str">
            <v>PC</v>
          </cell>
          <cell r="D7351">
            <v>3865</v>
          </cell>
        </row>
        <row r="7352">
          <cell r="A7352">
            <v>672430</v>
          </cell>
          <cell r="B7352" t="str">
            <v>LABEL STEP OFF BK         5 LT</v>
          </cell>
          <cell r="C7352" t="str">
            <v>PC</v>
          </cell>
          <cell r="D7352">
            <v>3865</v>
          </cell>
        </row>
        <row r="7353">
          <cell r="A7353">
            <v>672435</v>
          </cell>
          <cell r="B7353" t="str">
            <v>LABEL STRIPEZE BK         5 LT</v>
          </cell>
          <cell r="C7353" t="str">
            <v>PC</v>
          </cell>
          <cell r="D7353">
            <v>3865</v>
          </cell>
        </row>
        <row r="7354">
          <cell r="A7354">
            <v>672440</v>
          </cell>
          <cell r="B7354" t="str">
            <v>LABEL TASKFORCE BK        5 LT</v>
          </cell>
          <cell r="C7354" t="str">
            <v>PC</v>
          </cell>
          <cell r="D7354">
            <v>3865</v>
          </cell>
        </row>
        <row r="7355">
          <cell r="A7355">
            <v>672445</v>
          </cell>
          <cell r="B7355" t="str">
            <v>LABEL TECHNIQUE BK        5 LT</v>
          </cell>
          <cell r="C7355" t="str">
            <v>PC</v>
          </cell>
          <cell r="D7355">
            <v>3865</v>
          </cell>
        </row>
        <row r="7356">
          <cell r="A7356">
            <v>672450</v>
          </cell>
          <cell r="B7356" t="str">
            <v>LABEL VECTRA BK           5 LT</v>
          </cell>
          <cell r="C7356" t="str">
            <v>PC</v>
          </cell>
          <cell r="D7356">
            <v>3865</v>
          </cell>
        </row>
        <row r="7357">
          <cell r="A7357">
            <v>672455</v>
          </cell>
          <cell r="B7357" t="str">
            <v>LABEL VIEW QUICK BK       5 LT</v>
          </cell>
          <cell r="C7357" t="str">
            <v>PC</v>
          </cell>
          <cell r="D7357">
            <v>3865</v>
          </cell>
        </row>
        <row r="7358">
          <cell r="A7358">
            <v>672460</v>
          </cell>
          <cell r="B7358" t="str">
            <v>LABEL REVEAL AX FR      946 ML</v>
          </cell>
          <cell r="C7358" t="str">
            <v>PP</v>
          </cell>
          <cell r="D7358">
            <v>86</v>
          </cell>
        </row>
        <row r="7359">
          <cell r="A7359">
            <v>672461</v>
          </cell>
          <cell r="B7359" t="str">
            <v>LABEL REVEAL AX BK      946 ML</v>
          </cell>
          <cell r="C7359" t="str">
            <v>PP</v>
          </cell>
          <cell r="D7359">
            <v>86</v>
          </cell>
        </row>
        <row r="7360">
          <cell r="A7360">
            <v>672462</v>
          </cell>
          <cell r="B7360" t="str">
            <v>LABEL TASKFORCE AX BK      1 L</v>
          </cell>
          <cell r="C7360" t="str">
            <v>PC</v>
          </cell>
          <cell r="D7360">
            <v>70</v>
          </cell>
        </row>
        <row r="7361">
          <cell r="A7361">
            <v>672465</v>
          </cell>
          <cell r="B7361" t="str">
            <v>LABEL STRIDE AX FR      946 ML</v>
          </cell>
          <cell r="C7361" t="str">
            <v>PC</v>
          </cell>
          <cell r="D7361">
            <v>86</v>
          </cell>
        </row>
        <row r="7362">
          <cell r="A7362">
            <v>672466</v>
          </cell>
          <cell r="B7362" t="str">
            <v>LABEL STRIDE AX BK      946 ML</v>
          </cell>
          <cell r="C7362" t="str">
            <v>PC</v>
          </cell>
          <cell r="D7362">
            <v>86</v>
          </cell>
        </row>
        <row r="7363">
          <cell r="A7363">
            <v>672467</v>
          </cell>
          <cell r="B7363" t="str">
            <v>LABEL TASKFORCE AX FR      1 L</v>
          </cell>
          <cell r="C7363" t="str">
            <v>PC</v>
          </cell>
          <cell r="D7363">
            <v>70</v>
          </cell>
        </row>
        <row r="7364">
          <cell r="A7364">
            <v>672470</v>
          </cell>
          <cell r="B7364" t="str">
            <v>LABEL VIREX AX FR       946 ML</v>
          </cell>
          <cell r="C7364" t="str">
            <v>PC</v>
          </cell>
          <cell r="D7364">
            <v>3865</v>
          </cell>
        </row>
        <row r="7365">
          <cell r="A7365">
            <v>672471</v>
          </cell>
          <cell r="B7365" t="str">
            <v>LABEL VIREX AX BK       946 ML</v>
          </cell>
          <cell r="C7365" t="str">
            <v>PC</v>
          </cell>
          <cell r="D7365">
            <v>3865</v>
          </cell>
        </row>
        <row r="7366">
          <cell r="A7366">
            <v>672475</v>
          </cell>
          <cell r="B7366" t="str">
            <v>LABEL SANI-BRITE          10KG</v>
          </cell>
          <cell r="C7366" t="str">
            <v>P9</v>
          </cell>
          <cell r="D7366">
            <v>3865</v>
          </cell>
        </row>
        <row r="7367">
          <cell r="A7367">
            <v>672480</v>
          </cell>
          <cell r="B7367" t="str">
            <v>LABEL MARATHON BK         5 LT</v>
          </cell>
          <cell r="C7367" t="str">
            <v>PC</v>
          </cell>
          <cell r="D7367">
            <v>3865</v>
          </cell>
        </row>
        <row r="7368">
          <cell r="A7368">
            <v>672485</v>
          </cell>
          <cell r="B7368" t="str">
            <v>LABEL TRAFFIC GRADE BK    5 LT</v>
          </cell>
          <cell r="C7368" t="str">
            <v>PC</v>
          </cell>
          <cell r="D7368">
            <v>3865</v>
          </cell>
        </row>
        <row r="7369">
          <cell r="A7369">
            <v>672490</v>
          </cell>
          <cell r="B7369" t="str">
            <v>LABEL MARATHON BK        25 LT</v>
          </cell>
          <cell r="C7369" t="str">
            <v>PC</v>
          </cell>
          <cell r="D7369">
            <v>3865</v>
          </cell>
        </row>
        <row r="7370">
          <cell r="A7370">
            <v>672495</v>
          </cell>
          <cell r="B7370" t="str">
            <v>LABEL DUZZIT BK           5 LT</v>
          </cell>
          <cell r="C7370" t="str">
            <v>PC</v>
          </cell>
          <cell r="D7370">
            <v>3865</v>
          </cell>
        </row>
        <row r="7371">
          <cell r="A7371">
            <v>672500</v>
          </cell>
          <cell r="B7371" t="str">
            <v>LABEL SB SPRAYFILM SC</v>
          </cell>
          <cell r="C7371" t="str">
            <v>PC</v>
          </cell>
          <cell r="D7371">
            <v>3865</v>
          </cell>
        </row>
        <row r="7372">
          <cell r="A7372">
            <v>672501</v>
          </cell>
          <cell r="B7372" t="str">
            <v>LABEL SB FORWARD</v>
          </cell>
          <cell r="C7372" t="str">
            <v>PC</v>
          </cell>
          <cell r="D7372">
            <v>3865</v>
          </cell>
        </row>
        <row r="7373">
          <cell r="A7373">
            <v>672502</v>
          </cell>
          <cell r="B7373" t="str">
            <v>LABEL SB FUTURE SC</v>
          </cell>
          <cell r="C7373" t="str">
            <v>PC</v>
          </cell>
          <cell r="D7373">
            <v>3865</v>
          </cell>
        </row>
        <row r="7374">
          <cell r="A7374">
            <v>672503</v>
          </cell>
          <cell r="B7374" t="str">
            <v>LABEL SB SPARKLE SC</v>
          </cell>
          <cell r="C7374" t="str">
            <v>PC</v>
          </cell>
          <cell r="D7374">
            <v>3865</v>
          </cell>
        </row>
        <row r="7375">
          <cell r="A7375">
            <v>672504</v>
          </cell>
          <cell r="B7375" t="str">
            <v>LABEL SB FRESHEN-UP SC</v>
          </cell>
          <cell r="C7375" t="str">
            <v>PC</v>
          </cell>
          <cell r="D7375">
            <v>3865</v>
          </cell>
        </row>
        <row r="7376">
          <cell r="A7376">
            <v>672505</v>
          </cell>
          <cell r="B7376" t="str">
            <v>LABEL SB VANISH</v>
          </cell>
          <cell r="C7376" t="str">
            <v>PC</v>
          </cell>
          <cell r="D7376">
            <v>3865</v>
          </cell>
        </row>
        <row r="7377">
          <cell r="A7377">
            <v>672506</v>
          </cell>
          <cell r="B7377" t="str">
            <v>LABEL SB VIREX SC</v>
          </cell>
          <cell r="C7377" t="str">
            <v>PC</v>
          </cell>
          <cell r="D7377">
            <v>3865</v>
          </cell>
        </row>
        <row r="7378">
          <cell r="A7378">
            <v>672507</v>
          </cell>
          <cell r="B7378" t="str">
            <v>LABEL SB STRIDE</v>
          </cell>
          <cell r="C7378" t="str">
            <v>PC</v>
          </cell>
          <cell r="D7378">
            <v>0</v>
          </cell>
        </row>
        <row r="7379">
          <cell r="A7379">
            <v>672508</v>
          </cell>
          <cell r="B7379" t="str">
            <v>LABEL SB ASSET SC</v>
          </cell>
          <cell r="C7379" t="str">
            <v>PC</v>
          </cell>
          <cell r="D7379">
            <v>0</v>
          </cell>
        </row>
        <row r="7380">
          <cell r="A7380">
            <v>672509</v>
          </cell>
          <cell r="B7380" t="str">
            <v>LABEL SB WIPEOUT</v>
          </cell>
          <cell r="C7380" t="str">
            <v>PC</v>
          </cell>
          <cell r="D7380">
            <v>0</v>
          </cell>
        </row>
        <row r="7381">
          <cell r="A7381">
            <v>672510</v>
          </cell>
          <cell r="B7381" t="str">
            <v>LABEL SB J512</v>
          </cell>
          <cell r="C7381" t="str">
            <v>PC</v>
          </cell>
          <cell r="D7381">
            <v>0</v>
          </cell>
        </row>
        <row r="7382">
          <cell r="A7382">
            <v>672511</v>
          </cell>
          <cell r="B7382" t="str">
            <v>LABEL SB ZIP/PRIDE</v>
          </cell>
          <cell r="C7382" t="str">
            <v>PC</v>
          </cell>
          <cell r="D7382">
            <v>0</v>
          </cell>
        </row>
        <row r="7383">
          <cell r="A7383">
            <v>672600</v>
          </cell>
          <cell r="B7383" t="str">
            <v>LABEL RINSE AID 163 BK    5 LT</v>
          </cell>
          <cell r="C7383" t="str">
            <v>PC</v>
          </cell>
          <cell r="D7383">
            <v>3865</v>
          </cell>
        </row>
        <row r="7384">
          <cell r="A7384">
            <v>672605</v>
          </cell>
          <cell r="B7384" t="str">
            <v>LABEL POWDER 102          4 KG</v>
          </cell>
          <cell r="C7384" t="str">
            <v>PC</v>
          </cell>
          <cell r="D7384">
            <v>0</v>
          </cell>
        </row>
        <row r="7385">
          <cell r="A7385">
            <v>672610</v>
          </cell>
          <cell r="B7385" t="str">
            <v>LABEL SNAPBACK BK        25 LT</v>
          </cell>
          <cell r="C7385" t="str">
            <v>PC</v>
          </cell>
          <cell r="D7385">
            <v>3865</v>
          </cell>
        </row>
        <row r="7386">
          <cell r="A7386">
            <v>672615</v>
          </cell>
          <cell r="B7386" t="str">
            <v>LABEL MM OVEN CLEAN BK   5 LT</v>
          </cell>
          <cell r="C7386" t="str">
            <v>PC</v>
          </cell>
          <cell r="D7386">
            <v>3865</v>
          </cell>
        </row>
        <row r="7387">
          <cell r="A7387">
            <v>672620</v>
          </cell>
          <cell r="B7387" t="str">
            <v>LABEL MM CREAM CLEAN BK   5 LT</v>
          </cell>
          <cell r="C7387" t="str">
            <v>PC</v>
          </cell>
          <cell r="D7387">
            <v>3865</v>
          </cell>
        </row>
        <row r="7388">
          <cell r="A7388">
            <v>672621</v>
          </cell>
          <cell r="B7388" t="str">
            <v>LABEL CCS GP SPOTTER 750ML FR</v>
          </cell>
          <cell r="C7388" t="str">
            <v>PC</v>
          </cell>
          <cell r="D7388">
            <v>160</v>
          </cell>
        </row>
        <row r="7389">
          <cell r="A7389">
            <v>672622</v>
          </cell>
          <cell r="B7389" t="str">
            <v>LABEL CCS GP SPOTTER 750ML BK</v>
          </cell>
          <cell r="C7389" t="str">
            <v>PC</v>
          </cell>
          <cell r="D7389">
            <v>160</v>
          </cell>
        </row>
        <row r="7390">
          <cell r="A7390">
            <v>672623</v>
          </cell>
          <cell r="B7390" t="str">
            <v>LABEL CCS GP SPOTTER 5L FR</v>
          </cell>
          <cell r="C7390" t="str">
            <v>PC</v>
          </cell>
          <cell r="D7390">
            <v>160</v>
          </cell>
        </row>
        <row r="7391">
          <cell r="A7391">
            <v>672624</v>
          </cell>
          <cell r="B7391" t="str">
            <v>LABEL CCS GP SPOTTER 5L BK</v>
          </cell>
          <cell r="C7391" t="str">
            <v>PC</v>
          </cell>
          <cell r="D7391">
            <v>160</v>
          </cell>
        </row>
        <row r="7392">
          <cell r="A7392">
            <v>672625</v>
          </cell>
          <cell r="B7392" t="str">
            <v>LABEL CCS SHAMPOO 5L FR</v>
          </cell>
          <cell r="C7392" t="str">
            <v>PC</v>
          </cell>
          <cell r="D7392">
            <v>160</v>
          </cell>
        </row>
        <row r="7393">
          <cell r="A7393">
            <v>672626</v>
          </cell>
          <cell r="B7393" t="str">
            <v>LABEL CCS SHAMPOO 5L BK</v>
          </cell>
          <cell r="C7393" t="str">
            <v>PC</v>
          </cell>
          <cell r="D7393">
            <v>160</v>
          </cell>
        </row>
        <row r="7394">
          <cell r="A7394">
            <v>672627</v>
          </cell>
          <cell r="B7394" t="str">
            <v>LABEL CCS BONNET CLNR 5L FR</v>
          </cell>
          <cell r="C7394" t="str">
            <v>PC</v>
          </cell>
          <cell r="D7394">
            <v>160</v>
          </cell>
        </row>
        <row r="7395">
          <cell r="A7395">
            <v>672628</v>
          </cell>
          <cell r="B7395" t="str">
            <v>LABEL CCS BONNET CLNR 5L BK</v>
          </cell>
          <cell r="C7395" t="str">
            <v>PC</v>
          </cell>
          <cell r="D7395">
            <v>160</v>
          </cell>
        </row>
        <row r="7396">
          <cell r="A7396">
            <v>672629</v>
          </cell>
          <cell r="B7396" t="str">
            <v>LABEL CCS EXTRACT CLNR 5L FR</v>
          </cell>
          <cell r="C7396" t="str">
            <v>PC</v>
          </cell>
          <cell r="D7396">
            <v>160</v>
          </cell>
        </row>
        <row r="7397">
          <cell r="A7397">
            <v>672630</v>
          </cell>
          <cell r="B7397" t="str">
            <v>LABEL CCS EXTRACT CLNR 5L BK</v>
          </cell>
          <cell r="C7397" t="str">
            <v>PC</v>
          </cell>
          <cell r="D7397">
            <v>160</v>
          </cell>
        </row>
        <row r="7398">
          <cell r="A7398">
            <v>673010</v>
          </cell>
          <cell r="B7398" t="str">
            <v>CTN COMMUNICLEAN H/K &amp; TRIGGER</v>
          </cell>
          <cell r="C7398" t="str">
            <v>P2</v>
          </cell>
          <cell r="D7398">
            <v>240</v>
          </cell>
        </row>
        <row r="7399">
          <cell r="A7399">
            <v>673011</v>
          </cell>
          <cell r="B7399" t="str">
            <v>DIVIDER HOUSEKEEPING CTN</v>
          </cell>
          <cell r="C7399" t="str">
            <v>P2</v>
          </cell>
          <cell r="D7399">
            <v>240</v>
          </cell>
        </row>
        <row r="7400">
          <cell r="A7400">
            <v>673012</v>
          </cell>
          <cell r="B7400" t="str">
            <v>CTN HD SPOTTER       12X500 ML</v>
          </cell>
          <cell r="C7400" t="str">
            <v>P2</v>
          </cell>
          <cell r="D7400">
            <v>81900</v>
          </cell>
        </row>
        <row r="7401">
          <cell r="A7401">
            <v>673013</v>
          </cell>
          <cell r="B7401" t="str">
            <v>CTN S/CARE ELITE DISPENSER BLK</v>
          </cell>
          <cell r="C7401" t="str">
            <v>P2</v>
          </cell>
          <cell r="D7401">
            <v>240</v>
          </cell>
        </row>
        <row r="7402">
          <cell r="A7402">
            <v>673014</v>
          </cell>
          <cell r="B7402" t="str">
            <v>CTN S/CARE ELITE DISPENSER GRY</v>
          </cell>
          <cell r="C7402" t="str">
            <v>PP</v>
          </cell>
          <cell r="D7402">
            <v>240</v>
          </cell>
        </row>
        <row r="7403">
          <cell r="A7403">
            <v>673015</v>
          </cell>
          <cell r="B7403" t="str">
            <v>CTN GLADE FLORAL BOUQUET 400GM</v>
          </cell>
          <cell r="C7403" t="str">
            <v>P9</v>
          </cell>
          <cell r="D7403">
            <v>81900</v>
          </cell>
        </row>
        <row r="7404">
          <cell r="A7404">
            <v>673016</v>
          </cell>
          <cell r="B7404" t="str">
            <v>CTN LAST MIST FRSH CUT FL PRIM</v>
          </cell>
          <cell r="C7404" t="str">
            <v>P9</v>
          </cell>
          <cell r="D7404">
            <v>81900</v>
          </cell>
        </row>
        <row r="7405">
          <cell r="A7405">
            <v>673017</v>
          </cell>
          <cell r="B7405" t="str">
            <v>CTN LAST MIST FRSH CUT FL PRIM</v>
          </cell>
          <cell r="C7405" t="str">
            <v>P9</v>
          </cell>
          <cell r="D7405">
            <v>81900</v>
          </cell>
        </row>
        <row r="7406">
          <cell r="A7406">
            <v>673018</v>
          </cell>
          <cell r="B7406" t="str">
            <v>CTN LAST MIST FRSH CUT FL REF</v>
          </cell>
          <cell r="C7406" t="str">
            <v>P9</v>
          </cell>
          <cell r="D7406">
            <v>81900</v>
          </cell>
        </row>
        <row r="7407">
          <cell r="A7407">
            <v>673020</v>
          </cell>
          <cell r="B7407" t="str">
            <v>CTN GLADE CTRY GARDEN   400 GM</v>
          </cell>
          <cell r="C7407" t="str">
            <v>P9</v>
          </cell>
          <cell r="D7407">
            <v>81900</v>
          </cell>
        </row>
        <row r="7408">
          <cell r="A7408">
            <v>673021</v>
          </cell>
          <cell r="B7408" t="str">
            <v>CTN S/CARE OPEN TOP DISPENSER</v>
          </cell>
          <cell r="C7408" t="str">
            <v>PP</v>
          </cell>
          <cell r="D7408">
            <v>240</v>
          </cell>
        </row>
        <row r="7409">
          <cell r="A7409">
            <v>673030</v>
          </cell>
          <cell r="B7409" t="str">
            <v>CTN SQUEEZE BOTTLE   24x750ml</v>
          </cell>
          <cell r="C7409" t="str">
            <v>P2</v>
          </cell>
          <cell r="D7409">
            <v>240</v>
          </cell>
        </row>
        <row r="7410">
          <cell r="A7410">
            <v>673033</v>
          </cell>
          <cell r="B7410" t="str">
            <v>CAP 38MM WHITE TAMPERTELL</v>
          </cell>
          <cell r="C7410" t="str">
            <v>P1</v>
          </cell>
          <cell r="D7410">
            <v>5666</v>
          </cell>
        </row>
        <row r="7411">
          <cell r="A7411">
            <v>673034</v>
          </cell>
          <cell r="B7411" t="str">
            <v>CAP 38MM RED TAMPERTELL</v>
          </cell>
          <cell r="C7411" t="str">
            <v>P1</v>
          </cell>
          <cell r="D7411">
            <v>5666</v>
          </cell>
        </row>
        <row r="7412">
          <cell r="A7412">
            <v>673035</v>
          </cell>
          <cell r="B7412" t="str">
            <v>5LT PRIORITY NAT POISON</v>
          </cell>
          <cell r="C7412" t="str">
            <v>PB</v>
          </cell>
          <cell r="D7412">
            <v>60235</v>
          </cell>
        </row>
        <row r="7413">
          <cell r="A7413">
            <v>673036</v>
          </cell>
          <cell r="B7413" t="str">
            <v>CTN SCJP JFILL DG      2X2.5LT</v>
          </cell>
          <cell r="C7413" t="str">
            <v>P2</v>
          </cell>
          <cell r="D7413">
            <v>0</v>
          </cell>
        </row>
        <row r="7414">
          <cell r="A7414">
            <v>673037</v>
          </cell>
          <cell r="B7414" t="str">
            <v>CAP 28/400 TRANSPORT CAP</v>
          </cell>
          <cell r="C7414" t="str">
            <v>P1</v>
          </cell>
          <cell r="D7414">
            <v>0</v>
          </cell>
        </row>
        <row r="7415">
          <cell r="A7415">
            <v>673038</v>
          </cell>
          <cell r="B7415" t="str">
            <v>CAP 28/400 PUSH PULL</v>
          </cell>
          <cell r="C7415" t="str">
            <v>P1</v>
          </cell>
          <cell r="D7415">
            <v>0</v>
          </cell>
        </row>
        <row r="7416">
          <cell r="A7416">
            <v>673040</v>
          </cell>
          <cell r="B7416" t="str">
            <v>CTN MULTI SUPER-LEMON   500 GM</v>
          </cell>
          <cell r="C7416" t="str">
            <v>P9</v>
          </cell>
          <cell r="D7416">
            <v>81900</v>
          </cell>
        </row>
        <row r="7417">
          <cell r="A7417">
            <v>673042</v>
          </cell>
          <cell r="B7417" t="str">
            <v>CTN RAID COMM ODOURLESS 450 GM</v>
          </cell>
          <cell r="C7417" t="str">
            <v>P9</v>
          </cell>
          <cell r="D7417">
            <v>81900</v>
          </cell>
        </row>
        <row r="7418">
          <cell r="A7418">
            <v>673045</v>
          </cell>
          <cell r="B7418" t="str">
            <v>CTN MULTI SUPER-SPRING/FR500GM</v>
          </cell>
          <cell r="C7418" t="str">
            <v>P9</v>
          </cell>
          <cell r="D7418">
            <v>81900</v>
          </cell>
        </row>
        <row r="7419">
          <cell r="A7419">
            <v>673050</v>
          </cell>
          <cell r="B7419" t="str">
            <v>CTN PLEDGE SHINE UP     500 GM</v>
          </cell>
          <cell r="C7419" t="str">
            <v>P9</v>
          </cell>
          <cell r="D7419">
            <v>81900</v>
          </cell>
        </row>
        <row r="7420">
          <cell r="A7420">
            <v>673055</v>
          </cell>
          <cell r="B7420" t="str">
            <v>CTN PLEDGE WOODRICH     500 GM</v>
          </cell>
          <cell r="C7420" t="str">
            <v>P9</v>
          </cell>
          <cell r="D7420">
            <v>81900</v>
          </cell>
        </row>
        <row r="7421">
          <cell r="A7421">
            <v>673060</v>
          </cell>
          <cell r="B7421" t="str">
            <v>CTN RAID COMM. LOW IRR  520 ML</v>
          </cell>
          <cell r="C7421" t="str">
            <v>P9</v>
          </cell>
          <cell r="D7421">
            <v>81900</v>
          </cell>
        </row>
        <row r="7422">
          <cell r="A7422">
            <v>673065</v>
          </cell>
          <cell r="B7422" t="str">
            <v>CTN RAID COMM RIVER GUM 630 ML</v>
          </cell>
          <cell r="C7422" t="str">
            <v>P9</v>
          </cell>
          <cell r="D7422">
            <v>81900</v>
          </cell>
        </row>
        <row r="7423">
          <cell r="A7423">
            <v>673070</v>
          </cell>
          <cell r="B7423" t="str">
            <v>CTN RAID COMM CIK RESID 660 ML</v>
          </cell>
          <cell r="C7423" t="str">
            <v>P9</v>
          </cell>
          <cell r="D7423">
            <v>81900</v>
          </cell>
        </row>
        <row r="7424">
          <cell r="A7424">
            <v>673075</v>
          </cell>
          <cell r="B7424" t="str">
            <v>CTN RAID COMM FIK GERMK 680 ML</v>
          </cell>
          <cell r="C7424" t="str">
            <v>P9</v>
          </cell>
          <cell r="D7424">
            <v>81900</v>
          </cell>
        </row>
        <row r="7425">
          <cell r="A7425">
            <v>673080</v>
          </cell>
          <cell r="B7425" t="str">
            <v>CTN ENHANCE SOAP        700 ML</v>
          </cell>
          <cell r="C7425" t="str">
            <v>P9</v>
          </cell>
          <cell r="D7425">
            <v>240</v>
          </cell>
        </row>
        <row r="7426">
          <cell r="A7426">
            <v>673085</v>
          </cell>
          <cell r="B7426" t="str">
            <v>CTN BRAVO CREAM CLN     750 ML</v>
          </cell>
          <cell r="C7426" t="str">
            <v>P9</v>
          </cell>
          <cell r="D7426">
            <v>81900</v>
          </cell>
        </row>
        <row r="7427">
          <cell r="A7427">
            <v>673090</v>
          </cell>
          <cell r="B7427" t="str">
            <v>CTN END BAC             750 ML</v>
          </cell>
          <cell r="C7427" t="str">
            <v>P2</v>
          </cell>
          <cell r="D7427">
            <v>81900</v>
          </cell>
        </row>
        <row r="7428">
          <cell r="A7428">
            <v>673091</v>
          </cell>
          <cell r="B7428" t="str">
            <v>CTN CHARGE POWDER SAMPLES</v>
          </cell>
          <cell r="C7428" t="str">
            <v>P2</v>
          </cell>
          <cell r="D7428">
            <v>81900</v>
          </cell>
        </row>
        <row r="7429">
          <cell r="A7429">
            <v>673095</v>
          </cell>
          <cell r="B7429" t="str">
            <v>CTN GO GETTER           750 ML</v>
          </cell>
          <cell r="C7429" t="str">
            <v>P9</v>
          </cell>
          <cell r="D7429">
            <v>81900</v>
          </cell>
        </row>
        <row r="7430">
          <cell r="A7430">
            <v>673100</v>
          </cell>
          <cell r="B7430" t="str">
            <v>CTN 3 WAY            12x750 ML</v>
          </cell>
          <cell r="C7430" t="str">
            <v>P2</v>
          </cell>
          <cell r="D7430">
            <v>81900</v>
          </cell>
        </row>
        <row r="7431">
          <cell r="A7431">
            <v>673105</v>
          </cell>
          <cell r="B7431" t="str">
            <v>CTN RUGBEE SPOTTER      750 ML</v>
          </cell>
          <cell r="C7431" t="str">
            <v>P9</v>
          </cell>
          <cell r="D7431">
            <v>81900</v>
          </cell>
        </row>
        <row r="7432">
          <cell r="A7432">
            <v>673106</v>
          </cell>
          <cell r="B7432" t="str">
            <v>CTN C/S GP SPOTTER      750 ML</v>
          </cell>
          <cell r="C7432" t="str">
            <v>P2</v>
          </cell>
          <cell r="D7432">
            <v>81900</v>
          </cell>
        </row>
        <row r="7433">
          <cell r="A7433">
            <v>673107</v>
          </cell>
          <cell r="B7433" t="str">
            <v>CTN C/S HD SPOTTER      500 ML</v>
          </cell>
          <cell r="C7433" t="str">
            <v>P2</v>
          </cell>
          <cell r="D7433">
            <v>81900</v>
          </cell>
        </row>
        <row r="7434">
          <cell r="A7434">
            <v>673108</v>
          </cell>
          <cell r="B7434" t="str">
            <v>CARTON C/S DEFOAMER     750 ML</v>
          </cell>
          <cell r="C7434" t="str">
            <v>P2</v>
          </cell>
          <cell r="D7434">
            <v>81900</v>
          </cell>
        </row>
        <row r="7435">
          <cell r="A7435">
            <v>673109</v>
          </cell>
          <cell r="B7435" t="str">
            <v>CTN CCS GP SPOTTER    6X750 ML</v>
          </cell>
          <cell r="C7435" t="str">
            <v>P2</v>
          </cell>
          <cell r="D7435">
            <v>0</v>
          </cell>
        </row>
        <row r="7436">
          <cell r="A7436">
            <v>673110</v>
          </cell>
          <cell r="B7436" t="str">
            <v>CTN SPARKLE             750 ML</v>
          </cell>
          <cell r="C7436" t="str">
            <v>P9</v>
          </cell>
          <cell r="D7436">
            <v>81900</v>
          </cell>
        </row>
        <row r="7437">
          <cell r="A7437">
            <v>673115</v>
          </cell>
          <cell r="B7437" t="str">
            <v>CTN T/DUCK INDUSTRL     750 ML</v>
          </cell>
          <cell r="C7437" t="str">
            <v>P9</v>
          </cell>
          <cell r="D7437">
            <v>81900</v>
          </cell>
        </row>
        <row r="7438">
          <cell r="A7438">
            <v>673125</v>
          </cell>
          <cell r="B7438" t="str">
            <v>CTN BRAVO CREAM CLN     2X5 LT</v>
          </cell>
          <cell r="C7438" t="str">
            <v>P2</v>
          </cell>
          <cell r="D7438">
            <v>81900</v>
          </cell>
        </row>
        <row r="7439">
          <cell r="A7439">
            <v>673130</v>
          </cell>
          <cell r="B7439" t="str">
            <v>CTN ZIP OVEN CLEANER    2X5 LT</v>
          </cell>
          <cell r="C7439" t="str">
            <v>P2</v>
          </cell>
          <cell r="D7439">
            <v>240</v>
          </cell>
        </row>
        <row r="7440">
          <cell r="A7440">
            <v>673135</v>
          </cell>
          <cell r="B7440" t="str">
            <v>CTN GENERIC 2X5 LT DG</v>
          </cell>
          <cell r="C7440" t="str">
            <v>P2</v>
          </cell>
          <cell r="D7440">
            <v>81900</v>
          </cell>
        </row>
        <row r="7441">
          <cell r="A7441">
            <v>673140</v>
          </cell>
          <cell r="B7441" t="str">
            <v>CTN MR MM GLASS CLN     3X2 LT</v>
          </cell>
          <cell r="C7441" t="str">
            <v>P2</v>
          </cell>
          <cell r="D7441">
            <v>81900</v>
          </cell>
        </row>
        <row r="7442">
          <cell r="A7442">
            <v>673155</v>
          </cell>
          <cell r="B7442" t="str">
            <v>CARTON GLADE BEADS    50X15 GM</v>
          </cell>
          <cell r="C7442" t="str">
            <v>P2</v>
          </cell>
          <cell r="D7442">
            <v>81900</v>
          </cell>
        </row>
        <row r="7443">
          <cell r="A7443">
            <v>673160</v>
          </cell>
          <cell r="B7443" t="str">
            <v>CTN GLAD BEAD MOUN HEATH 15 GM</v>
          </cell>
          <cell r="C7443" t="str">
            <v>P2</v>
          </cell>
          <cell r="D7443">
            <v>81900</v>
          </cell>
        </row>
        <row r="7444">
          <cell r="A7444">
            <v>673165</v>
          </cell>
          <cell r="B7444" t="str">
            <v>CTN SCJP 4x5 LT NON DG</v>
          </cell>
          <cell r="C7444" t="str">
            <v>P2</v>
          </cell>
          <cell r="D7444">
            <v>240</v>
          </cell>
        </row>
        <row r="7445">
          <cell r="A7445">
            <v>673170</v>
          </cell>
          <cell r="B7445" t="str">
            <v>CTN SCJP 4 X 5 LT D/GOODS</v>
          </cell>
          <cell r="C7445" t="str">
            <v>P2</v>
          </cell>
          <cell r="D7445">
            <v>240</v>
          </cell>
        </row>
        <row r="7446">
          <cell r="A7446">
            <v>673175</v>
          </cell>
          <cell r="B7446" t="str">
            <v>CTN DUZZIT CREAM CLN    750 ML</v>
          </cell>
          <cell r="C7446" t="str">
            <v>P9</v>
          </cell>
          <cell r="D7446">
            <v>81900</v>
          </cell>
        </row>
        <row r="7447">
          <cell r="A7447">
            <v>673176</v>
          </cell>
          <cell r="B7447" t="str">
            <v>CTN SCJP 4x5 LT NON DG</v>
          </cell>
          <cell r="C7447" t="str">
            <v>P2</v>
          </cell>
          <cell r="D7447">
            <v>240</v>
          </cell>
        </row>
        <row r="7448">
          <cell r="A7448">
            <v>673180</v>
          </cell>
          <cell r="B7448" t="str">
            <v>CTN MR MUSCLE OVEN CLNR 2X5 LT</v>
          </cell>
          <cell r="C7448" t="str">
            <v>P2</v>
          </cell>
          <cell r="D7448">
            <v>81900</v>
          </cell>
        </row>
        <row r="7449">
          <cell r="A7449">
            <v>673181</v>
          </cell>
          <cell r="B7449" t="str">
            <v>CTN SCJP CHARGE LAUNDRY   10KG</v>
          </cell>
          <cell r="C7449" t="str">
            <v>P2</v>
          </cell>
          <cell r="D7449">
            <v>81900</v>
          </cell>
        </row>
        <row r="7450">
          <cell r="A7450">
            <v>673182</v>
          </cell>
          <cell r="B7450" t="str">
            <v>CTN SCJP 4X5 LT D/GOODS</v>
          </cell>
          <cell r="C7450" t="str">
            <v>P2</v>
          </cell>
          <cell r="D7450">
            <v>240</v>
          </cell>
        </row>
        <row r="7451">
          <cell r="A7451">
            <v>673185</v>
          </cell>
          <cell r="B7451" t="str">
            <v>CTN MR MUSCLE CREAM CLR 750 ML</v>
          </cell>
          <cell r="C7451" t="str">
            <v>P2</v>
          </cell>
          <cell r="D7451">
            <v>81900</v>
          </cell>
        </row>
        <row r="7452">
          <cell r="A7452">
            <v>673186</v>
          </cell>
          <cell r="B7452" t="str">
            <v>CTN SCJP JONPRO LAUNDRY   15KG</v>
          </cell>
          <cell r="C7452" t="str">
            <v>P2</v>
          </cell>
          <cell r="D7452">
            <v>81900</v>
          </cell>
        </row>
        <row r="7453">
          <cell r="A7453">
            <v>673187</v>
          </cell>
          <cell r="B7453" t="str">
            <v>CTN GENERIC 2X5 LT NDG</v>
          </cell>
          <cell r="C7453" t="str">
            <v>P2</v>
          </cell>
          <cell r="D7453">
            <v>81900</v>
          </cell>
        </row>
        <row r="7454">
          <cell r="A7454">
            <v>673188</v>
          </cell>
          <cell r="B7454" t="str">
            <v>CTN GENERIC 12x750ML NDG</v>
          </cell>
          <cell r="C7454" t="str">
            <v>P2</v>
          </cell>
          <cell r="D7454">
            <v>81900</v>
          </cell>
        </row>
        <row r="7455">
          <cell r="A7455">
            <v>673189</v>
          </cell>
          <cell r="B7455" t="str">
            <v>CTN HOUSEKEEPING      12x750ML</v>
          </cell>
          <cell r="C7455" t="str">
            <v>PP</v>
          </cell>
          <cell r="D7455">
            <v>240</v>
          </cell>
        </row>
        <row r="7456">
          <cell r="A7456">
            <v>673190</v>
          </cell>
          <cell r="B7456" t="str">
            <v>CTN MR MUSCLE CREAM CLR 2X5 LT</v>
          </cell>
          <cell r="C7456" t="str">
            <v>P2</v>
          </cell>
          <cell r="D7456">
            <v>81900</v>
          </cell>
        </row>
        <row r="7457">
          <cell r="A7457">
            <v>674000</v>
          </cell>
          <cell r="B7457" t="str">
            <v>5LT NATURAL JERRYCAN COEXTRUD</v>
          </cell>
          <cell r="C7457" t="str">
            <v>PB</v>
          </cell>
          <cell r="D7457">
            <v>5666</v>
          </cell>
        </row>
        <row r="7458">
          <cell r="A7458">
            <v>674000</v>
          </cell>
          <cell r="B7458" t="str">
            <v>5LT NATURAL JERRYCAN COEXTRUD</v>
          </cell>
          <cell r="C7458" t="str">
            <v>P9</v>
          </cell>
        </row>
        <row r="7459">
          <cell r="A7459">
            <v>674001</v>
          </cell>
          <cell r="B7459" t="str">
            <v>BOTTLE 750 ML ROUND PROFESSION</v>
          </cell>
          <cell r="C7459" t="str">
            <v>P5</v>
          </cell>
          <cell r="D7459">
            <v>0</v>
          </cell>
        </row>
        <row r="7460">
          <cell r="A7460">
            <v>674002</v>
          </cell>
          <cell r="B7460" t="str">
            <v>5 LITRE O/HEAD PAIL WHITE</v>
          </cell>
          <cell r="C7460" t="str">
            <v>PA</v>
          </cell>
          <cell r="D7460">
            <v>80821</v>
          </cell>
        </row>
        <row r="7461">
          <cell r="A7461">
            <v>674003</v>
          </cell>
          <cell r="B7461" t="str">
            <v>CAP POLYTOP 28/400 FB2 WHITE</v>
          </cell>
          <cell r="C7461" t="str">
            <v>P1</v>
          </cell>
          <cell r="D7461">
            <v>10226</v>
          </cell>
        </row>
        <row r="7462">
          <cell r="A7462">
            <v>674004</v>
          </cell>
          <cell r="B7462" t="str">
            <v>BOT TOILET DUCK GREEN    750ML</v>
          </cell>
          <cell r="C7462" t="str">
            <v>P9</v>
          </cell>
          <cell r="D7462">
            <v>1404</v>
          </cell>
        </row>
        <row r="7463">
          <cell r="A7463">
            <v>674005</v>
          </cell>
          <cell r="B7463" t="str">
            <v>CAP POLYTOP 28/400 FBW2 WHITE</v>
          </cell>
          <cell r="C7463" t="str">
            <v>P1</v>
          </cell>
          <cell r="D7463">
            <v>10226</v>
          </cell>
        </row>
        <row r="7464">
          <cell r="A7464">
            <v>674006</v>
          </cell>
          <cell r="B7464" t="str">
            <v>NETLON CAST MESH</v>
          </cell>
          <cell r="C7464" t="str">
            <v>PE</v>
          </cell>
          <cell r="D7464">
            <v>39283</v>
          </cell>
        </row>
        <row r="7465">
          <cell r="A7465">
            <v>674007</v>
          </cell>
          <cell r="B7465" t="str">
            <v>TIES BAR LOCK 5" NATURAL</v>
          </cell>
          <cell r="C7465" t="str">
            <v>PE</v>
          </cell>
          <cell r="D7465">
            <v>91111</v>
          </cell>
        </row>
        <row r="7466">
          <cell r="A7466">
            <v>674008</v>
          </cell>
          <cell r="B7466" t="str">
            <v>SACHET GLADE BEADS (NZ 609667)</v>
          </cell>
          <cell r="C7466" t="str">
            <v>PE</v>
          </cell>
          <cell r="D7466">
            <v>3499</v>
          </cell>
        </row>
        <row r="7467">
          <cell r="A7467">
            <v>674009</v>
          </cell>
          <cell r="B7467" t="str">
            <v>ENHANCE BAG 460905</v>
          </cell>
          <cell r="C7467" t="str">
            <v>PP</v>
          </cell>
          <cell r="D7467">
            <v>10</v>
          </cell>
        </row>
        <row r="7468">
          <cell r="A7468">
            <v>674010</v>
          </cell>
          <cell r="B7468" t="str">
            <v>ENHANCE VALVE 464210</v>
          </cell>
          <cell r="C7468" t="str">
            <v>PP</v>
          </cell>
          <cell r="D7468">
            <v>10</v>
          </cell>
        </row>
        <row r="7469">
          <cell r="A7469">
            <v>674011</v>
          </cell>
          <cell r="B7469" t="str">
            <v>INSTRUCTION LEAFLET ENHANCE</v>
          </cell>
          <cell r="C7469" t="str">
            <v>PE</v>
          </cell>
          <cell r="D7469">
            <v>0</v>
          </cell>
        </row>
        <row r="7470">
          <cell r="A7470">
            <v>674012</v>
          </cell>
          <cell r="B7470" t="str">
            <v>LACED SECTIONS ENHANCE-PINK</v>
          </cell>
          <cell r="C7470" t="str">
            <v>P9</v>
          </cell>
          <cell r="D7470">
            <v>240</v>
          </cell>
        </row>
        <row r="7471">
          <cell r="A7471">
            <v>674013</v>
          </cell>
          <cell r="B7471" t="str">
            <v>DIVIDER GLADE BEADS</v>
          </cell>
          <cell r="C7471" t="str">
            <v>PE</v>
          </cell>
          <cell r="D7471">
            <v>81900</v>
          </cell>
        </row>
        <row r="7472">
          <cell r="A7472">
            <v>674014</v>
          </cell>
          <cell r="B7472" t="str">
            <v>JPN CTN DIVIDER T/DUCK</v>
          </cell>
          <cell r="C7472" t="str">
            <v>PE</v>
          </cell>
          <cell r="D7472">
            <v>70</v>
          </cell>
        </row>
        <row r="7473">
          <cell r="A7473">
            <v>674015</v>
          </cell>
          <cell r="B7473" t="str">
            <v>CAP POLYTOP 28/400 FB1 WHITE</v>
          </cell>
          <cell r="C7473" t="str">
            <v>PP</v>
          </cell>
          <cell r="D7473">
            <v>72</v>
          </cell>
        </row>
        <row r="7474">
          <cell r="A7474">
            <v>674016</v>
          </cell>
          <cell r="B7474" t="str">
            <v>5LT NAT J/CAN POISON COEXTRUD</v>
          </cell>
          <cell r="C7474" t="str">
            <v>PB</v>
          </cell>
          <cell r="D7474">
            <v>5666</v>
          </cell>
        </row>
        <row r="7475">
          <cell r="A7475">
            <v>674017</v>
          </cell>
          <cell r="B7475" t="str">
            <v>HOUSEKEEPING TRIGGER BLUE</v>
          </cell>
          <cell r="C7475" t="str">
            <v>PP</v>
          </cell>
          <cell r="D7475">
            <v>204</v>
          </cell>
        </row>
        <row r="7476">
          <cell r="A7476">
            <v>674018</v>
          </cell>
          <cell r="B7476" t="str">
            <v>MYLAR POLYETER BULK REELS</v>
          </cell>
          <cell r="C7476" t="str">
            <v>PE</v>
          </cell>
          <cell r="D7476">
            <v>0</v>
          </cell>
        </row>
        <row r="7477">
          <cell r="A7477">
            <v>674019</v>
          </cell>
          <cell r="B7477" t="str">
            <v>HOUSEKEEPING SINGLE BOTTLE</v>
          </cell>
          <cell r="C7477" t="str">
            <v>P5</v>
          </cell>
          <cell r="D7477">
            <v>218</v>
          </cell>
        </row>
        <row r="7478">
          <cell r="A7478">
            <v>674020</v>
          </cell>
          <cell r="B7478" t="str">
            <v>5LT WHITE JERRYCAN</v>
          </cell>
          <cell r="C7478" t="str">
            <v>P9</v>
          </cell>
          <cell r="D7478">
            <v>5666</v>
          </cell>
        </row>
        <row r="7479">
          <cell r="A7479">
            <v>674021</v>
          </cell>
          <cell r="B7479" t="str">
            <v>LID FOR O/HEAD PAIL 674002</v>
          </cell>
          <cell r="C7479" t="str">
            <v>PA</v>
          </cell>
          <cell r="D7479">
            <v>0</v>
          </cell>
        </row>
        <row r="7480">
          <cell r="A7480">
            <v>674022</v>
          </cell>
          <cell r="B7480" t="str">
            <v>CUBE POISON NAT DG       15LT</v>
          </cell>
          <cell r="C7480" t="str">
            <v>P9</v>
          </cell>
          <cell r="D7480">
            <v>60235</v>
          </cell>
        </row>
        <row r="7481">
          <cell r="A7481">
            <v>674023</v>
          </cell>
          <cell r="B7481" t="str">
            <v>BOT T/DUCK BLEACH/ABRASIVE 750</v>
          </cell>
          <cell r="C7481" t="str">
            <v>P9</v>
          </cell>
          <cell r="D7481">
            <v>1404</v>
          </cell>
        </row>
        <row r="7482">
          <cell r="A7482">
            <v>674024</v>
          </cell>
          <cell r="B7482" t="str">
            <v>CAP HD SPOTTER</v>
          </cell>
          <cell r="C7482" t="str">
            <v>P1</v>
          </cell>
          <cell r="D7482">
            <v>0</v>
          </cell>
        </row>
        <row r="7483">
          <cell r="A7483">
            <v>674025</v>
          </cell>
          <cell r="B7483" t="str">
            <v>BOT BROWN PET 500ML</v>
          </cell>
          <cell r="C7483" t="str">
            <v>P6</v>
          </cell>
          <cell r="D7483">
            <v>0</v>
          </cell>
        </row>
        <row r="7484">
          <cell r="A7484">
            <v>674026</v>
          </cell>
          <cell r="B7484" t="str">
            <v>BOT T/DUCK BCCleanser 500mL</v>
          </cell>
          <cell r="C7484" t="str">
            <v>P5</v>
          </cell>
          <cell r="D7484">
            <v>1404</v>
          </cell>
        </row>
        <row r="7485">
          <cell r="A7485">
            <v>674027</v>
          </cell>
          <cell r="B7485" t="str">
            <v>BOT OFF SKINTASTIC 125mL</v>
          </cell>
          <cell r="C7485" t="str">
            <v>P5</v>
          </cell>
          <cell r="D7485">
            <v>59680</v>
          </cell>
        </row>
        <row r="7486">
          <cell r="A7486">
            <v>674028</v>
          </cell>
          <cell r="B7486" t="str">
            <v>BOT OFF SKINTASTIC 200mL</v>
          </cell>
          <cell r="C7486" t="str">
            <v>P5</v>
          </cell>
          <cell r="D7486">
            <v>59680</v>
          </cell>
        </row>
        <row r="7487">
          <cell r="A7487">
            <v>674030</v>
          </cell>
          <cell r="B7487" t="str">
            <v>10 LITRE Plastic PAIL WHITE</v>
          </cell>
          <cell r="C7487" t="str">
            <v>P9</v>
          </cell>
          <cell r="D7487">
            <v>67380</v>
          </cell>
        </row>
        <row r="7488">
          <cell r="A7488">
            <v>674031</v>
          </cell>
          <cell r="B7488" t="str">
            <v>10 LITRE Plastic LID WHITE</v>
          </cell>
          <cell r="C7488" t="str">
            <v>P9</v>
          </cell>
          <cell r="D7488">
            <v>67380</v>
          </cell>
        </row>
        <row r="7489">
          <cell r="A7489">
            <v>674032</v>
          </cell>
          <cell r="B7489" t="str">
            <v>Plastic scoop 50mL</v>
          </cell>
          <cell r="C7489" t="str">
            <v>P1</v>
          </cell>
          <cell r="D7489">
            <v>0</v>
          </cell>
        </row>
        <row r="7490">
          <cell r="A7490">
            <v>674033</v>
          </cell>
          <cell r="B7490" t="str">
            <v>5LT PRIORITY NATURAL</v>
          </cell>
          <cell r="C7490" t="str">
            <v>PB</v>
          </cell>
          <cell r="D7490">
            <v>60235</v>
          </cell>
        </row>
        <row r="7491">
          <cell r="A7491">
            <v>674034</v>
          </cell>
          <cell r="B7491" t="str">
            <v>5LT PRIORITY POIS DG NAT</v>
          </cell>
          <cell r="C7491" t="str">
            <v>PB</v>
          </cell>
          <cell r="D7491">
            <v>60235</v>
          </cell>
        </row>
        <row r="7492">
          <cell r="A7492">
            <v>674035</v>
          </cell>
          <cell r="B7492" t="str">
            <v>5LT PRIORITY WHITE</v>
          </cell>
          <cell r="C7492" t="str">
            <v>PB</v>
          </cell>
          <cell r="D7492">
            <v>218</v>
          </cell>
        </row>
        <row r="7493">
          <cell r="A7493">
            <v>674036</v>
          </cell>
          <cell r="B7493" t="str">
            <v>HOUSEKEEPING TRIGGER SINGLE</v>
          </cell>
          <cell r="C7493" t="str">
            <v>PF</v>
          </cell>
          <cell r="D7493">
            <v>204</v>
          </cell>
        </row>
        <row r="7494">
          <cell r="A7494">
            <v>674037</v>
          </cell>
          <cell r="B7494" t="str">
            <v>CTN COMCLEAN H/K &amp; TRIGGER</v>
          </cell>
          <cell r="C7494" t="str">
            <v>P2</v>
          </cell>
          <cell r="D7494">
            <v>240</v>
          </cell>
        </row>
        <row r="7495">
          <cell r="A7495">
            <v>674038</v>
          </cell>
          <cell r="B7495" t="str">
            <v>HOUSEKEEPING TRIGGER GREEN</v>
          </cell>
          <cell r="C7495" t="str">
            <v>PF</v>
          </cell>
          <cell r="D7495">
            <v>204</v>
          </cell>
        </row>
        <row r="7496">
          <cell r="A7496">
            <v>674039</v>
          </cell>
          <cell r="B7496" t="str">
            <v>HOUSEKEEPING TRIGGER RED</v>
          </cell>
          <cell r="C7496" t="str">
            <v>PF</v>
          </cell>
          <cell r="D7496">
            <v>204</v>
          </cell>
        </row>
        <row r="7497">
          <cell r="A7497">
            <v>674040</v>
          </cell>
          <cell r="B7497" t="str">
            <v>HOUSEKEEPING TRIGGER YELLOW</v>
          </cell>
          <cell r="C7497" t="str">
            <v>PF</v>
          </cell>
          <cell r="D7497">
            <v>204</v>
          </cell>
        </row>
        <row r="7498">
          <cell r="A7498">
            <v>675000</v>
          </cell>
          <cell r="B7498" t="str">
            <v>VALVE ASJ-9264-232 SHINE UP</v>
          </cell>
          <cell r="C7498" t="str">
            <v>P3</v>
          </cell>
          <cell r="D7498">
            <v>60200</v>
          </cell>
        </row>
        <row r="7499">
          <cell r="A7499">
            <v>676036</v>
          </cell>
          <cell r="B7499" t="str">
            <v>LABEL CLEARCLEAN PLUS JF 2.5 L</v>
          </cell>
          <cell r="C7499" t="str">
            <v>PC</v>
          </cell>
          <cell r="D7499">
            <v>70</v>
          </cell>
        </row>
        <row r="7500">
          <cell r="A7500">
            <v>690001</v>
          </cell>
          <cell r="B7500" t="str">
            <v>BOT CHARGE PRE-WASH TRIG 500ML</v>
          </cell>
          <cell r="C7500" t="str">
            <v>P9</v>
          </cell>
          <cell r="D7500">
            <v>9832</v>
          </cell>
        </row>
        <row r="7501">
          <cell r="A7501">
            <v>690002</v>
          </cell>
          <cell r="B7501" t="str">
            <v>BOT CHARGE PRE-WASH REF 500ML</v>
          </cell>
          <cell r="C7501" t="str">
            <v>P9</v>
          </cell>
          <cell r="D7501">
            <v>9832</v>
          </cell>
        </row>
        <row r="7502">
          <cell r="A7502">
            <v>690003</v>
          </cell>
          <cell r="B7502" t="str">
            <v>BOT CHARGE IRON AID TRIG 500GM</v>
          </cell>
          <cell r="C7502" t="str">
            <v>P9</v>
          </cell>
          <cell r="D7502">
            <v>9832</v>
          </cell>
        </row>
        <row r="7503">
          <cell r="A7503">
            <v>690004</v>
          </cell>
          <cell r="B7503" t="str">
            <v>BOT CHARGE IRON AID REF 500ML</v>
          </cell>
          <cell r="C7503" t="str">
            <v>P9</v>
          </cell>
          <cell r="D7503">
            <v>9832</v>
          </cell>
        </row>
        <row r="7504">
          <cell r="A7504">
            <v>690005</v>
          </cell>
          <cell r="B7504" t="str">
            <v>BOT CHARGE PRE-WASH EUC REF</v>
          </cell>
          <cell r="C7504" t="str">
            <v>P9</v>
          </cell>
          <cell r="D7504">
            <v>9832</v>
          </cell>
        </row>
        <row r="7505">
          <cell r="A7505">
            <v>690006</v>
          </cell>
          <cell r="B7505" t="str">
            <v>BOT CHARGE PRE-WASH EUC TRIG</v>
          </cell>
          <cell r="C7505" t="str">
            <v>P9</v>
          </cell>
          <cell r="D7505">
            <v>9832</v>
          </cell>
        </row>
        <row r="7506">
          <cell r="A7506">
            <v>690010</v>
          </cell>
          <cell r="B7506" t="str">
            <v>BOT GO GETTER            750ML</v>
          </cell>
          <cell r="C7506" t="str">
            <v>P9</v>
          </cell>
          <cell r="D7506">
            <v>350</v>
          </cell>
        </row>
        <row r="7507">
          <cell r="A7507">
            <v>690011</v>
          </cell>
          <cell r="B7507" t="str">
            <v>CAP GO GETTER WHITE</v>
          </cell>
          <cell r="C7507" t="str">
            <v>P9</v>
          </cell>
          <cell r="D7507">
            <v>0</v>
          </cell>
        </row>
        <row r="7508">
          <cell r="A7508">
            <v>690012</v>
          </cell>
          <cell r="B7508" t="str">
            <v>BOT 750ML HDPE WHITE</v>
          </cell>
          <cell r="C7508" t="str">
            <v>P9</v>
          </cell>
          <cell r="D7508">
            <v>0</v>
          </cell>
        </row>
        <row r="7509">
          <cell r="A7509">
            <v>690013</v>
          </cell>
          <cell r="B7509" t="str">
            <v>CAP FLIPCAP 28 FWS 000 WHITE</v>
          </cell>
          <cell r="C7509" t="str">
            <v>P9</v>
          </cell>
          <cell r="D7509">
            <v>7074</v>
          </cell>
        </row>
        <row r="7510">
          <cell r="A7510">
            <v>690014</v>
          </cell>
          <cell r="B7510" t="str">
            <v>BOT PISTOL GRIP    750 mL</v>
          </cell>
          <cell r="C7510" t="str">
            <v>P9</v>
          </cell>
          <cell r="D7510">
            <v>59680</v>
          </cell>
        </row>
        <row r="7511">
          <cell r="A7511">
            <v>690015</v>
          </cell>
          <cell r="B7511" t="str">
            <v>CAP GO GETTER</v>
          </cell>
          <cell r="C7511" t="str">
            <v>P9</v>
          </cell>
          <cell r="D7511">
            <v>59680</v>
          </cell>
        </row>
        <row r="7512">
          <cell r="A7512">
            <v>690016</v>
          </cell>
          <cell r="B7512" t="str">
            <v>LABEL CHARGE PW LARGE FRONT</v>
          </cell>
          <cell r="C7512" t="str">
            <v>P9</v>
          </cell>
          <cell r="D7512">
            <v>5667</v>
          </cell>
        </row>
        <row r="7513">
          <cell r="A7513">
            <v>690017</v>
          </cell>
          <cell r="B7513" t="str">
            <v>LABEL CHARGE PWT LARGE BACK</v>
          </cell>
          <cell r="C7513" t="str">
            <v>P9</v>
          </cell>
          <cell r="D7513">
            <v>5667</v>
          </cell>
        </row>
        <row r="7514">
          <cell r="A7514">
            <v>690018</v>
          </cell>
          <cell r="B7514" t="str">
            <v>LABEL CHARGE PWR LARGE BACK</v>
          </cell>
          <cell r="C7514" t="str">
            <v>P9</v>
          </cell>
          <cell r="D7514">
            <v>5667</v>
          </cell>
        </row>
        <row r="7515">
          <cell r="A7515">
            <v>690020</v>
          </cell>
          <cell r="B7515" t="str">
            <v>BOT CHARGE PRE WASH REF  500ML</v>
          </cell>
          <cell r="C7515" t="str">
            <v>P9</v>
          </cell>
          <cell r="D7515">
            <v>9832</v>
          </cell>
        </row>
        <row r="7516">
          <cell r="A7516">
            <v>690021</v>
          </cell>
          <cell r="B7516" t="str">
            <v>BOT CHARGE PRE WASH TRIG 500ML</v>
          </cell>
          <cell r="C7516" t="str">
            <v>P9</v>
          </cell>
          <cell r="D7516">
            <v>9832</v>
          </cell>
        </row>
        <row r="7517">
          <cell r="A7517">
            <v>690022</v>
          </cell>
          <cell r="B7517" t="str">
            <v>BOT CHARGE IRON AID REF  500ML</v>
          </cell>
          <cell r="C7517" t="str">
            <v>P9</v>
          </cell>
          <cell r="D7517">
            <v>9831</v>
          </cell>
        </row>
        <row r="7518">
          <cell r="A7518">
            <v>690023</v>
          </cell>
          <cell r="B7518" t="str">
            <v>BOT CHARGE IRON AID TRIG 500ML</v>
          </cell>
          <cell r="C7518" t="str">
            <v>P9</v>
          </cell>
          <cell r="D7518">
            <v>9831</v>
          </cell>
        </row>
        <row r="7519">
          <cell r="A7519">
            <v>690024</v>
          </cell>
          <cell r="B7519" t="str">
            <v>BOT CHARGE P/W REF EUC   500ML</v>
          </cell>
          <cell r="C7519" t="str">
            <v>P9</v>
          </cell>
          <cell r="D7519">
            <v>9832</v>
          </cell>
        </row>
        <row r="7520">
          <cell r="A7520">
            <v>690025</v>
          </cell>
          <cell r="B7520" t="str">
            <v>BOT CHARGE PRE WASH EUC TRIG</v>
          </cell>
          <cell r="C7520" t="str">
            <v>P9</v>
          </cell>
          <cell r="D7520">
            <v>9832</v>
          </cell>
        </row>
        <row r="7521">
          <cell r="A7521">
            <v>690026</v>
          </cell>
          <cell r="B7521" t="str">
            <v>BOT CHARGE BIO P/W REF   500ML</v>
          </cell>
          <cell r="C7521" t="str">
            <v>P9</v>
          </cell>
          <cell r="D7521">
            <v>9831</v>
          </cell>
        </row>
        <row r="7522">
          <cell r="A7522">
            <v>690027</v>
          </cell>
          <cell r="B7522" t="str">
            <v>BOT CHARGE P/W BIO TRIG  500ML</v>
          </cell>
          <cell r="C7522" t="str">
            <v>P9</v>
          </cell>
          <cell r="D7522">
            <v>9831</v>
          </cell>
        </row>
        <row r="7523">
          <cell r="A7523">
            <v>690028</v>
          </cell>
          <cell r="B7523" t="str">
            <v>BOT CHARGE P/W EUCA REF  500ML</v>
          </cell>
          <cell r="C7523" t="str">
            <v>P9</v>
          </cell>
          <cell r="D7523">
            <v>9831</v>
          </cell>
        </row>
        <row r="7524">
          <cell r="A7524">
            <v>690029</v>
          </cell>
          <cell r="B7524" t="str">
            <v>BOT CHARGE P/W TRIG EUCA 500ML</v>
          </cell>
          <cell r="C7524" t="str">
            <v>P9</v>
          </cell>
          <cell r="D7524">
            <v>9832</v>
          </cell>
        </row>
        <row r="7525">
          <cell r="A7525">
            <v>690030</v>
          </cell>
          <cell r="B7525" t="str">
            <v>CTN CHARGE I/AID REF (BIO)</v>
          </cell>
          <cell r="C7525" t="str">
            <v>P9</v>
          </cell>
          <cell r="D7525">
            <v>81900</v>
          </cell>
        </row>
        <row r="7526">
          <cell r="A7526">
            <v>690031</v>
          </cell>
          <cell r="B7526" t="str">
            <v>CTN CHARGE I/AID TRIG (BIO)</v>
          </cell>
          <cell r="C7526" t="str">
            <v>P9</v>
          </cell>
          <cell r="D7526">
            <v>81900</v>
          </cell>
        </row>
        <row r="7527">
          <cell r="A7527">
            <v>690032</v>
          </cell>
          <cell r="B7527" t="str">
            <v>CTN CHARGE BIO P/W REFILL</v>
          </cell>
          <cell r="C7527" t="str">
            <v>P9</v>
          </cell>
          <cell r="D7527">
            <v>81900</v>
          </cell>
        </row>
        <row r="7528">
          <cell r="A7528">
            <v>690033</v>
          </cell>
          <cell r="B7528" t="str">
            <v>CTN CHARGE BIO P/W TRIGGER</v>
          </cell>
          <cell r="C7528" t="str">
            <v>P9</v>
          </cell>
          <cell r="D7528">
            <v>81900</v>
          </cell>
        </row>
        <row r="7529">
          <cell r="A7529">
            <v>690034</v>
          </cell>
          <cell r="B7529" t="str">
            <v>CTN CHARGE BIO P/W REFILL EUCA</v>
          </cell>
          <cell r="C7529" t="str">
            <v>P9</v>
          </cell>
          <cell r="D7529">
            <v>81900</v>
          </cell>
        </row>
        <row r="7530">
          <cell r="A7530">
            <v>690035</v>
          </cell>
          <cell r="B7530" t="str">
            <v>CTN CHARGE P/W BIO TRIG EUCA</v>
          </cell>
          <cell r="C7530" t="str">
            <v>P9</v>
          </cell>
          <cell r="D7530">
            <v>81900</v>
          </cell>
        </row>
        <row r="7531">
          <cell r="A7531">
            <v>690036</v>
          </cell>
          <cell r="B7531" t="str">
            <v>CTN P/WASH FOTTLE 500ML</v>
          </cell>
          <cell r="C7531" t="str">
            <v>P9</v>
          </cell>
          <cell r="D7531">
            <v>81900</v>
          </cell>
        </row>
        <row r="7532">
          <cell r="A7532">
            <v>690037</v>
          </cell>
          <cell r="B7532" t="str">
            <v>CTN FOTTLE P/WASH PROMO</v>
          </cell>
          <cell r="C7532" t="str">
            <v>P9</v>
          </cell>
          <cell r="D7532">
            <v>81900</v>
          </cell>
        </row>
        <row r="7533">
          <cell r="A7533">
            <v>690038</v>
          </cell>
          <cell r="B7533" t="str">
            <v>CTN IRONING AID FOTTLE 500ML</v>
          </cell>
          <cell r="C7533" t="str">
            <v>P9</v>
          </cell>
          <cell r="D7533">
            <v>81900</v>
          </cell>
        </row>
        <row r="7534">
          <cell r="A7534">
            <v>690040</v>
          </cell>
          <cell r="B7534" t="str">
            <v>CTN CHARGE P/WASH FOTTLE PROMO</v>
          </cell>
          <cell r="C7534" t="str">
            <v>P9</v>
          </cell>
          <cell r="D7534">
            <v>81900</v>
          </cell>
        </row>
        <row r="7535">
          <cell r="A7535">
            <v>690041</v>
          </cell>
          <cell r="B7535" t="str">
            <v>CTN CHARGE PRE WASH TRIG 500ML</v>
          </cell>
          <cell r="C7535" t="str">
            <v>P9</v>
          </cell>
          <cell r="D7535">
            <v>81900</v>
          </cell>
        </row>
        <row r="7536">
          <cell r="A7536">
            <v>690042</v>
          </cell>
          <cell r="B7536" t="str">
            <v>CTN CHARGE IRON AID REF 500ML</v>
          </cell>
          <cell r="C7536" t="str">
            <v>P9</v>
          </cell>
          <cell r="D7536">
            <v>81900</v>
          </cell>
        </row>
        <row r="7537">
          <cell r="A7537">
            <v>690043</v>
          </cell>
          <cell r="B7537" t="str">
            <v>CTN CHARGE IRON AID TRIG 500ML</v>
          </cell>
          <cell r="C7537" t="str">
            <v>P9</v>
          </cell>
          <cell r="D7537">
            <v>81900</v>
          </cell>
        </row>
        <row r="7538">
          <cell r="A7538">
            <v>690045</v>
          </cell>
          <cell r="B7538" t="str">
            <v>CTN CHARGE PRE WASH EUC REF</v>
          </cell>
          <cell r="C7538" t="str">
            <v>P9</v>
          </cell>
          <cell r="D7538">
            <v>81900</v>
          </cell>
        </row>
        <row r="7539">
          <cell r="A7539">
            <v>690046</v>
          </cell>
          <cell r="B7539" t="str">
            <v>CTN CHARGE PRE WASH EUC TRIG</v>
          </cell>
          <cell r="C7539" t="str">
            <v>P9</v>
          </cell>
          <cell r="D7539">
            <v>81900</v>
          </cell>
        </row>
        <row r="7540">
          <cell r="A7540">
            <v>690050</v>
          </cell>
          <cell r="B7540" t="str">
            <v>CTN SOFTWASH FOTTLE 500ML</v>
          </cell>
          <cell r="C7540" t="str">
            <v>P9</v>
          </cell>
          <cell r="D7540">
            <v>81900</v>
          </cell>
        </row>
        <row r="7541">
          <cell r="A7541">
            <v>690051</v>
          </cell>
          <cell r="B7541" t="str">
            <v>CTN FOTTLE SOFTWASH PROMO</v>
          </cell>
          <cell r="C7541" t="str">
            <v>P9</v>
          </cell>
          <cell r="D7541">
            <v>81900</v>
          </cell>
        </row>
        <row r="7542">
          <cell r="A7542">
            <v>690052</v>
          </cell>
          <cell r="B7542" t="str">
            <v>CTN FOTTLE SOFT WASH 500ML</v>
          </cell>
          <cell r="C7542" t="str">
            <v>P9</v>
          </cell>
          <cell r="D7542">
            <v>81900</v>
          </cell>
        </row>
        <row r="7543">
          <cell r="A7543">
            <v>690053</v>
          </cell>
          <cell r="B7543" t="str">
            <v>CTN FOTTLE PRE WASH 500ML</v>
          </cell>
          <cell r="C7543" t="str">
            <v>P9</v>
          </cell>
          <cell r="D7543">
            <v>81900</v>
          </cell>
        </row>
        <row r="7544">
          <cell r="A7544">
            <v>690054</v>
          </cell>
          <cell r="B7544" t="str">
            <v>CTN FOTTLE T/DUCK 500 ML</v>
          </cell>
          <cell r="C7544" t="str">
            <v>P9</v>
          </cell>
          <cell r="D7544">
            <v>81900</v>
          </cell>
        </row>
        <row r="7545">
          <cell r="A7545">
            <v>690055</v>
          </cell>
          <cell r="B7545" t="str">
            <v>BOT CHARGE IRON/AID REFILL</v>
          </cell>
          <cell r="C7545" t="str">
            <v>P9</v>
          </cell>
          <cell r="D7545">
            <v>9832</v>
          </cell>
        </row>
        <row r="7546">
          <cell r="A7546">
            <v>690056</v>
          </cell>
          <cell r="B7546" t="str">
            <v>BOT CHARGE IRON/AID TRIG 500ML</v>
          </cell>
          <cell r="C7546" t="str">
            <v>P9</v>
          </cell>
          <cell r="D7546">
            <v>9832</v>
          </cell>
        </row>
        <row r="7547">
          <cell r="A7547">
            <v>690057</v>
          </cell>
          <cell r="B7547" t="str">
            <v>BOT I/AID BLUE 500ML</v>
          </cell>
          <cell r="C7547" t="str">
            <v>P9</v>
          </cell>
          <cell r="D7547">
            <v>9832</v>
          </cell>
        </row>
        <row r="7548">
          <cell r="A7548">
            <v>690060</v>
          </cell>
          <cell r="B7548" t="str">
            <v>BOT CHARGE 375ML LM/EUC TRIG</v>
          </cell>
          <cell r="C7548" t="str">
            <v>P9</v>
          </cell>
          <cell r="D7548">
            <v>21260</v>
          </cell>
        </row>
        <row r="7549">
          <cell r="A7549">
            <v>690061</v>
          </cell>
          <cell r="B7549" t="str">
            <v>CTN COLD H2O FOTTLE      750ML</v>
          </cell>
          <cell r="C7549" t="str">
            <v>P9</v>
          </cell>
          <cell r="D7549">
            <v>81900</v>
          </cell>
        </row>
        <row r="7550">
          <cell r="A7550">
            <v>690062</v>
          </cell>
          <cell r="B7550" t="str">
            <v>BOT CHARGE 375ML LM/EUC REFILL</v>
          </cell>
          <cell r="C7550" t="str">
            <v>P9</v>
          </cell>
          <cell r="D7550">
            <v>21260</v>
          </cell>
        </row>
        <row r="7551">
          <cell r="A7551">
            <v>690063</v>
          </cell>
          <cell r="B7551" t="str">
            <v>BOT CHARGE 375ML DB/EUC REFILL</v>
          </cell>
          <cell r="C7551" t="str">
            <v>P9</v>
          </cell>
          <cell r="D7551">
            <v>21260</v>
          </cell>
        </row>
        <row r="7552">
          <cell r="A7552">
            <v>690064</v>
          </cell>
          <cell r="B7552" t="str">
            <v>CTN CHRGE LM/EUC 375ML TRIG</v>
          </cell>
          <cell r="C7552" t="str">
            <v>P9</v>
          </cell>
          <cell r="D7552">
            <v>81900</v>
          </cell>
        </row>
        <row r="7553">
          <cell r="A7553">
            <v>690065</v>
          </cell>
          <cell r="B7553" t="str">
            <v>CTN SHOUT/CPW TRIG NZ    375mL</v>
          </cell>
          <cell r="C7553" t="str">
            <v>P9</v>
          </cell>
          <cell r="D7553">
            <v>81900</v>
          </cell>
        </row>
        <row r="7554">
          <cell r="A7554">
            <v>690066</v>
          </cell>
          <cell r="B7554" t="str">
            <v>CTN CHRGE LM/EUC 375ML REFILL</v>
          </cell>
          <cell r="C7554" t="str">
            <v>P9</v>
          </cell>
          <cell r="D7554">
            <v>81900</v>
          </cell>
        </row>
        <row r="7555">
          <cell r="A7555">
            <v>690067</v>
          </cell>
          <cell r="B7555" t="str">
            <v>CTN CHRGE D/EUC 375ML REFILL</v>
          </cell>
          <cell r="C7555" t="str">
            <v>P9</v>
          </cell>
          <cell r="D7555">
            <v>81900</v>
          </cell>
        </row>
        <row r="7556">
          <cell r="A7556">
            <v>690068</v>
          </cell>
          <cell r="B7556" t="str">
            <v>CTN SHOUT/CPW COLD H2O  375mL</v>
          </cell>
          <cell r="C7556" t="str">
            <v>P9</v>
          </cell>
          <cell r="D7556">
            <v>81900</v>
          </cell>
        </row>
        <row r="7557">
          <cell r="A7557">
            <v>690069</v>
          </cell>
          <cell r="B7557" t="str">
            <v>CTN CHARGE I/AID TRIG 500ML</v>
          </cell>
          <cell r="C7557" t="str">
            <v>P9</v>
          </cell>
          <cell r="D7557">
            <v>81900</v>
          </cell>
        </row>
        <row r="7558">
          <cell r="A7558">
            <v>690070</v>
          </cell>
          <cell r="B7558" t="str">
            <v>CTN CHARGE TWIN PACK     500ML</v>
          </cell>
          <cell r="C7558" t="str">
            <v>P9</v>
          </cell>
          <cell r="D7558">
            <v>81900</v>
          </cell>
        </row>
        <row r="7559">
          <cell r="A7559">
            <v>690071</v>
          </cell>
          <cell r="B7559" t="str">
            <v>BOT 375ML PROM LEM/EUCA TRIG</v>
          </cell>
          <cell r="C7559" t="str">
            <v>P9</v>
          </cell>
          <cell r="D7559">
            <v>21260</v>
          </cell>
        </row>
        <row r="7560">
          <cell r="A7560">
            <v>690072</v>
          </cell>
          <cell r="B7560" t="str">
            <v>BOT 375ML PROM LEM/EUCA REF</v>
          </cell>
          <cell r="C7560" t="str">
            <v>P9</v>
          </cell>
          <cell r="D7560">
            <v>21260</v>
          </cell>
        </row>
        <row r="7561">
          <cell r="A7561">
            <v>690073</v>
          </cell>
          <cell r="B7561" t="str">
            <v>BOT 375ML PROM DBL/EUCA REF</v>
          </cell>
          <cell r="C7561" t="str">
            <v>P9</v>
          </cell>
          <cell r="D7561">
            <v>21260</v>
          </cell>
        </row>
        <row r="7562">
          <cell r="A7562">
            <v>690074</v>
          </cell>
          <cell r="B7562" t="str">
            <v>BOT CHARGE I/AID PROMO TRIGGER</v>
          </cell>
          <cell r="C7562" t="str">
            <v>P9</v>
          </cell>
          <cell r="D7562">
            <v>9832</v>
          </cell>
        </row>
        <row r="7563">
          <cell r="A7563">
            <v>690075</v>
          </cell>
          <cell r="B7563" t="str">
            <v>BOT CHARGE I/AID PROMO REFILL</v>
          </cell>
          <cell r="C7563" t="str">
            <v>P9</v>
          </cell>
          <cell r="D7563">
            <v>9832</v>
          </cell>
        </row>
        <row r="7564">
          <cell r="A7564">
            <v>690076</v>
          </cell>
          <cell r="B7564" t="str">
            <v>CTN CHRG 375ML LM/EUC PROM TRG</v>
          </cell>
          <cell r="C7564" t="str">
            <v>P9</v>
          </cell>
          <cell r="D7564">
            <v>81900</v>
          </cell>
        </row>
        <row r="7565">
          <cell r="A7565">
            <v>690077</v>
          </cell>
          <cell r="B7565" t="str">
            <v>CTN CHRG 375ML LM/EUC PROM REF</v>
          </cell>
          <cell r="C7565" t="str">
            <v>P9</v>
          </cell>
          <cell r="D7565">
            <v>81900</v>
          </cell>
        </row>
        <row r="7566">
          <cell r="A7566">
            <v>690078</v>
          </cell>
          <cell r="B7566" t="str">
            <v>CTN CHRG 375ML D/EUC PROMO REF</v>
          </cell>
          <cell r="C7566" t="str">
            <v>P9</v>
          </cell>
          <cell r="D7566">
            <v>81900</v>
          </cell>
        </row>
        <row r="7567">
          <cell r="A7567">
            <v>690079</v>
          </cell>
          <cell r="B7567" t="str">
            <v>CTN CHARGE I/AID PROMO TRIGGER</v>
          </cell>
          <cell r="C7567" t="str">
            <v>P9</v>
          </cell>
          <cell r="D7567">
            <v>81900</v>
          </cell>
        </row>
        <row r="7568">
          <cell r="A7568">
            <v>690080</v>
          </cell>
          <cell r="B7568" t="str">
            <v>CTN CHARGE I/AID PROMO REFILL</v>
          </cell>
          <cell r="C7568" t="str">
            <v>P9</v>
          </cell>
          <cell r="D7568">
            <v>81900</v>
          </cell>
        </row>
        <row r="7569">
          <cell r="A7569">
            <v>690081</v>
          </cell>
          <cell r="B7569" t="str">
            <v>CTN CHARGE I/AID REFILL 750ML</v>
          </cell>
          <cell r="C7569" t="str">
            <v>P9</v>
          </cell>
          <cell r="D7569">
            <v>81900</v>
          </cell>
        </row>
        <row r="7570">
          <cell r="A7570">
            <v>690082</v>
          </cell>
          <cell r="B7570" t="str">
            <v>CTN CHARGE I/AID TRIG 750ML</v>
          </cell>
          <cell r="C7570" t="str">
            <v>P9</v>
          </cell>
          <cell r="D7570">
            <v>81900</v>
          </cell>
        </row>
        <row r="7571">
          <cell r="A7571">
            <v>690083</v>
          </cell>
          <cell r="B7571" t="str">
            <v>BOT SHOUT IRON AID 750</v>
          </cell>
          <cell r="C7571" t="str">
            <v>P5</v>
          </cell>
          <cell r="D7571">
            <v>1404</v>
          </cell>
        </row>
        <row r="7572">
          <cell r="A7572">
            <v>690083</v>
          </cell>
          <cell r="B7572" t="str">
            <v>BOT SHOUT IRON AID 750</v>
          </cell>
          <cell r="C7572" t="str">
            <v>P9</v>
          </cell>
        </row>
        <row r="7573">
          <cell r="A7573">
            <v>690084</v>
          </cell>
          <cell r="B7573" t="str">
            <v>CTN CPW COLD H2O REFILL  375mL</v>
          </cell>
          <cell r="C7573" t="str">
            <v>P9</v>
          </cell>
          <cell r="D7573">
            <v>81900</v>
          </cell>
        </row>
        <row r="7574">
          <cell r="A7574">
            <v>690085</v>
          </cell>
          <cell r="B7574" t="str">
            <v>CTN SHOUT GEL COLD H2O    250g</v>
          </cell>
          <cell r="C7574" t="str">
            <v>P2</v>
          </cell>
          <cell r="D7574">
            <v>0</v>
          </cell>
        </row>
        <row r="7575">
          <cell r="A7575">
            <v>690086</v>
          </cell>
          <cell r="B7575" t="str">
            <v>CTN SHOUT GEL H/D PROMO   120g</v>
          </cell>
          <cell r="C7575" t="str">
            <v>P2</v>
          </cell>
          <cell r="D7575">
            <v>0</v>
          </cell>
        </row>
        <row r="7576">
          <cell r="A7576">
            <v>690087</v>
          </cell>
          <cell r="B7576" t="str">
            <v>CTN SHOUT GEL HEAVY DUTY  250g</v>
          </cell>
          <cell r="C7576" t="str">
            <v>P2</v>
          </cell>
          <cell r="D7576">
            <v>0</v>
          </cell>
        </row>
        <row r="7577">
          <cell r="A7577">
            <v>690088</v>
          </cell>
          <cell r="B7577" t="str">
            <v>CTN SHOUT GEL HEAVY DUTY  200g</v>
          </cell>
          <cell r="C7577" t="str">
            <v>P2</v>
          </cell>
          <cell r="D7577">
            <v>0</v>
          </cell>
        </row>
        <row r="7578">
          <cell r="A7578">
            <v>690089</v>
          </cell>
          <cell r="B7578" t="str">
            <v>CTN SHOUT GEL COLD H2O    200g</v>
          </cell>
          <cell r="C7578" t="str">
            <v>P2</v>
          </cell>
          <cell r="D7578">
            <v>0</v>
          </cell>
        </row>
        <row r="7579">
          <cell r="A7579">
            <v>690090</v>
          </cell>
          <cell r="B7579" t="str">
            <v>CARTON I/AID TR/REFILL BANDED</v>
          </cell>
          <cell r="C7579" t="str">
            <v>P9</v>
          </cell>
          <cell r="D7579">
            <v>81900</v>
          </cell>
        </row>
        <row r="7580">
          <cell r="A7580">
            <v>690091</v>
          </cell>
          <cell r="B7580" t="str">
            <v>CTN SHOUT/GEL PROM0 PK</v>
          </cell>
          <cell r="C7580" t="str">
            <v>P2</v>
          </cell>
          <cell r="D7580">
            <v>0</v>
          </cell>
        </row>
        <row r="7581">
          <cell r="A7581">
            <v>690092</v>
          </cell>
          <cell r="B7581" t="str">
            <v>CTN CHARGE P/WASH FOTTLE 750ML</v>
          </cell>
          <cell r="C7581" t="str">
            <v>P9</v>
          </cell>
          <cell r="D7581">
            <v>81900</v>
          </cell>
        </row>
        <row r="7582">
          <cell r="A7582">
            <v>690093</v>
          </cell>
          <cell r="B7582" t="str">
            <v>CTN SHOUT/CHARGE  FOTTLE 750ML</v>
          </cell>
          <cell r="C7582" t="str">
            <v>P9</v>
          </cell>
          <cell r="D7582">
            <v>81900</v>
          </cell>
        </row>
        <row r="7583">
          <cell r="A7583">
            <v>690094</v>
          </cell>
          <cell r="B7583" t="str">
            <v>CTN SHOUT GEL COLD H2O    250g</v>
          </cell>
          <cell r="C7583" t="str">
            <v>P2</v>
          </cell>
          <cell r="D7583">
            <v>0</v>
          </cell>
        </row>
        <row r="7584">
          <cell r="A7584">
            <v>690095</v>
          </cell>
          <cell r="B7584" t="str">
            <v>CTN SHOUT I/AID REFILL   750ML</v>
          </cell>
          <cell r="C7584" t="str">
            <v>P2</v>
          </cell>
          <cell r="D7584">
            <v>81900</v>
          </cell>
        </row>
        <row r="7585">
          <cell r="A7585">
            <v>690096</v>
          </cell>
          <cell r="B7585" t="str">
            <v>CTN SHOUT I/AID TRIG     750ML</v>
          </cell>
          <cell r="C7585" t="str">
            <v>P2</v>
          </cell>
          <cell r="D7585">
            <v>81900</v>
          </cell>
        </row>
        <row r="7586">
          <cell r="A7586">
            <v>690097</v>
          </cell>
          <cell r="B7586" t="str">
            <v>CTN SHOUT GEL HEAVY DUTY  250g</v>
          </cell>
          <cell r="C7586" t="str">
            <v>P2</v>
          </cell>
          <cell r="D7586">
            <v>0</v>
          </cell>
        </row>
        <row r="7587">
          <cell r="A7587">
            <v>690098</v>
          </cell>
          <cell r="B7587" t="str">
            <v>CTN SHOUT I/AID REFILL   750ML</v>
          </cell>
          <cell r="C7587" t="str">
            <v>P2</v>
          </cell>
          <cell r="D7587">
            <v>81900</v>
          </cell>
        </row>
        <row r="7588">
          <cell r="A7588">
            <v>690099</v>
          </cell>
          <cell r="B7588" t="str">
            <v>CTN SHOUT I/AID TRIG     750ML</v>
          </cell>
          <cell r="C7588" t="str">
            <v>P2</v>
          </cell>
          <cell r="D7588">
            <v>81900</v>
          </cell>
        </row>
        <row r="7589">
          <cell r="A7589">
            <v>690100</v>
          </cell>
          <cell r="B7589" t="str">
            <v>BOT PROTECTOR TRIG RED   375ML</v>
          </cell>
          <cell r="C7589" t="str">
            <v>P9</v>
          </cell>
          <cell r="D7589">
            <v>21260</v>
          </cell>
        </row>
        <row r="7590">
          <cell r="A7590">
            <v>690101</v>
          </cell>
          <cell r="B7590" t="str">
            <v>BOT PROT FIK TRIGGER     375ML</v>
          </cell>
          <cell r="C7590" t="str">
            <v>P9</v>
          </cell>
          <cell r="D7590">
            <v>5666</v>
          </cell>
        </row>
        <row r="7591">
          <cell r="A7591">
            <v>690110</v>
          </cell>
          <cell r="B7591" t="str">
            <v>CTN PROTECTOR TRIGGER    375ML</v>
          </cell>
          <cell r="C7591" t="str">
            <v>P9</v>
          </cell>
          <cell r="D7591">
            <v>81900</v>
          </cell>
        </row>
        <row r="7592">
          <cell r="A7592">
            <v>690111</v>
          </cell>
          <cell r="B7592" t="str">
            <v>DIVIDER PROT TRIGGER     375ML</v>
          </cell>
          <cell r="C7592" t="str">
            <v>P9</v>
          </cell>
          <cell r="D7592">
            <v>81900</v>
          </cell>
        </row>
        <row r="7593">
          <cell r="A7593">
            <v>690112</v>
          </cell>
          <cell r="B7593" t="str">
            <v>CTN PROT FIK TRIG W/MINT</v>
          </cell>
          <cell r="C7593" t="str">
            <v>P9</v>
          </cell>
          <cell r="D7593">
            <v>81900</v>
          </cell>
        </row>
        <row r="7594">
          <cell r="A7594">
            <v>690113</v>
          </cell>
          <cell r="B7594" t="str">
            <v>CTN BOLT TRIGGER AIRBORNE</v>
          </cell>
          <cell r="C7594" t="str">
            <v>P9</v>
          </cell>
          <cell r="D7594">
            <v>81900</v>
          </cell>
        </row>
        <row r="7595">
          <cell r="A7595">
            <v>690120</v>
          </cell>
          <cell r="B7595" t="str">
            <v>CTN CHRGE D/EUC ENZ REF 375ML</v>
          </cell>
          <cell r="C7595" t="str">
            <v>P9</v>
          </cell>
          <cell r="D7595">
            <v>81900</v>
          </cell>
        </row>
        <row r="7596">
          <cell r="A7596">
            <v>690122</v>
          </cell>
          <cell r="B7596" t="str">
            <v>CTN CHRGE LM/EUC ENZ REF 375ML</v>
          </cell>
          <cell r="C7596" t="str">
            <v>P9</v>
          </cell>
          <cell r="D7596">
            <v>81900</v>
          </cell>
        </row>
        <row r="7597">
          <cell r="A7597">
            <v>690123</v>
          </cell>
          <cell r="B7597" t="str">
            <v>CTN CHRGE L/E PROMO TR EZ375ML</v>
          </cell>
          <cell r="C7597" t="str">
            <v>P9</v>
          </cell>
          <cell r="D7597">
            <v>81900</v>
          </cell>
        </row>
        <row r="7598">
          <cell r="A7598">
            <v>690124</v>
          </cell>
          <cell r="B7598" t="str">
            <v>CTN CHRGE LM/EUC ENZ TRG 375ML</v>
          </cell>
          <cell r="C7598" t="str">
            <v>P9</v>
          </cell>
          <cell r="D7598">
            <v>81900</v>
          </cell>
        </row>
        <row r="7599">
          <cell r="A7599">
            <v>690125</v>
          </cell>
          <cell r="B7599" t="str">
            <v>CTN PLEDGE POTPOURRI TRG 375ML</v>
          </cell>
          <cell r="C7599" t="str">
            <v>P2</v>
          </cell>
          <cell r="D7599">
            <v>81900</v>
          </cell>
        </row>
        <row r="7600">
          <cell r="A7600">
            <v>690126</v>
          </cell>
          <cell r="B7600" t="str">
            <v>CTN FOTTLE PRE WASH ENZ 500ML</v>
          </cell>
          <cell r="C7600" t="str">
            <v>P9</v>
          </cell>
          <cell r="D7600">
            <v>81900</v>
          </cell>
        </row>
        <row r="7601">
          <cell r="A7601">
            <v>690127</v>
          </cell>
          <cell r="B7601" t="str">
            <v>CTN FOTTLE SHOUT/CHARGE  500mL</v>
          </cell>
          <cell r="C7601" t="str">
            <v>P9</v>
          </cell>
          <cell r="D7601">
            <v>81900</v>
          </cell>
        </row>
        <row r="7602">
          <cell r="A7602">
            <v>690128</v>
          </cell>
          <cell r="B7602" t="str">
            <v>CTN FREEDOM CARPET SC.TRG375ML</v>
          </cell>
          <cell r="C7602" t="str">
            <v>P2</v>
          </cell>
          <cell r="D7602">
            <v>81900</v>
          </cell>
        </row>
        <row r="7603">
          <cell r="A7603">
            <v>690129</v>
          </cell>
          <cell r="B7603" t="str">
            <v>CTN SHOUT REFILL         375ML</v>
          </cell>
          <cell r="C7603" t="str">
            <v>P9</v>
          </cell>
          <cell r="D7603">
            <v>81900</v>
          </cell>
        </row>
        <row r="7604">
          <cell r="A7604">
            <v>690130</v>
          </cell>
          <cell r="B7604" t="str">
            <v>CTN SHOUT TRIG OFFER    375mL</v>
          </cell>
          <cell r="C7604" t="str">
            <v>P9</v>
          </cell>
          <cell r="D7604">
            <v>81900</v>
          </cell>
        </row>
        <row r="7605">
          <cell r="A7605">
            <v>690131</v>
          </cell>
          <cell r="B7605" t="str">
            <v>CTN PLEDGE LEMON TRG 375ML</v>
          </cell>
          <cell r="C7605" t="str">
            <v>P2</v>
          </cell>
          <cell r="D7605">
            <v>81900</v>
          </cell>
        </row>
        <row r="7606">
          <cell r="A7606">
            <v>690132</v>
          </cell>
          <cell r="B7606" t="str">
            <v>CTN SHOUT PREWASH RFL 500 WF</v>
          </cell>
          <cell r="C7606" t="str">
            <v>P9</v>
          </cell>
          <cell r="D7606">
            <v>81900</v>
          </cell>
        </row>
        <row r="7607">
          <cell r="A7607">
            <v>690133</v>
          </cell>
          <cell r="B7607" t="str">
            <v>CTN SHOUT PREWASH RFL 750 WF</v>
          </cell>
          <cell r="C7607" t="str">
            <v>P2</v>
          </cell>
          <cell r="D7607">
            <v>81900</v>
          </cell>
        </row>
        <row r="7608">
          <cell r="A7608">
            <v>690134</v>
          </cell>
          <cell r="B7608" t="str">
            <v>CTN SHOUT PREWASH RFL 375 WF</v>
          </cell>
          <cell r="C7608" t="str">
            <v>P9</v>
          </cell>
          <cell r="D7608">
            <v>81900</v>
          </cell>
        </row>
        <row r="7609">
          <cell r="A7609">
            <v>690135</v>
          </cell>
          <cell r="B7609" t="str">
            <v>CTN SHOUT PREWASH TRG 375 WF</v>
          </cell>
          <cell r="C7609" t="str">
            <v>P9</v>
          </cell>
          <cell r="D7609">
            <v>81900</v>
          </cell>
        </row>
        <row r="7610">
          <cell r="A7610">
            <v>690150</v>
          </cell>
          <cell r="B7610" t="str">
            <v>BOT ERGO RED 375 ML</v>
          </cell>
          <cell r="C7610" t="str">
            <v>P9</v>
          </cell>
          <cell r="D7610">
            <v>1404</v>
          </cell>
        </row>
        <row r="7611">
          <cell r="A7611">
            <v>690152</v>
          </cell>
          <cell r="B7611" t="str">
            <v>BOT ERGO YELLOW 375 ML</v>
          </cell>
          <cell r="C7611" t="str">
            <v>P5</v>
          </cell>
          <cell r="D7611">
            <v>1404</v>
          </cell>
        </row>
        <row r="7612">
          <cell r="A7612">
            <v>690152</v>
          </cell>
          <cell r="B7612" t="str">
            <v>BOT ERGO YELLOW 375 ML</v>
          </cell>
          <cell r="C7612" t="str">
            <v>P5</v>
          </cell>
        </row>
        <row r="7613">
          <cell r="A7613">
            <v>690153</v>
          </cell>
          <cell r="B7613" t="str">
            <v>BOT ERGO PLEDGE P/POURRI 375ML</v>
          </cell>
          <cell r="C7613" t="str">
            <v>P5</v>
          </cell>
          <cell r="D7613">
            <v>0</v>
          </cell>
        </row>
        <row r="7614">
          <cell r="A7614">
            <v>690153</v>
          </cell>
          <cell r="B7614" t="str">
            <v>BOT ERGO PLEDGE P/POURRI 375ML</v>
          </cell>
          <cell r="C7614" t="str">
            <v>P9</v>
          </cell>
        </row>
        <row r="7615">
          <cell r="A7615">
            <v>690154</v>
          </cell>
          <cell r="B7615" t="str">
            <v>BOT ERGO FREEDOM 375 ML</v>
          </cell>
          <cell r="C7615" t="str">
            <v>P9</v>
          </cell>
          <cell r="D7615">
            <v>1404</v>
          </cell>
        </row>
        <row r="7616">
          <cell r="A7616">
            <v>690155</v>
          </cell>
          <cell r="B7616" t="str">
            <v>BOT JPN 350GM LIQUID     350GM</v>
          </cell>
          <cell r="C7616" t="str">
            <v>P5</v>
          </cell>
          <cell r="D7616">
            <v>1404</v>
          </cell>
        </row>
        <row r="7617">
          <cell r="A7617">
            <v>690156</v>
          </cell>
          <cell r="B7617" t="str">
            <v>BOT JPN 660GM LIQUID     660GM</v>
          </cell>
          <cell r="C7617" t="str">
            <v>P9</v>
          </cell>
          <cell r="D7617">
            <v>1404</v>
          </cell>
        </row>
        <row r="7618">
          <cell r="A7618">
            <v>690157</v>
          </cell>
          <cell r="B7618" t="str">
            <v>BOT YELLOW SHOUT GEL      120g</v>
          </cell>
          <cell r="C7618" t="str">
            <v>P5</v>
          </cell>
          <cell r="D7618">
            <v>0</v>
          </cell>
        </row>
        <row r="7619">
          <cell r="A7619">
            <v>690158</v>
          </cell>
          <cell r="B7619" t="str">
            <v>BOT YELLOW SHOUT GEL      200g</v>
          </cell>
          <cell r="C7619" t="str">
            <v>P5</v>
          </cell>
          <cell r="D7619">
            <v>0</v>
          </cell>
        </row>
        <row r="7620">
          <cell r="A7620">
            <v>690159</v>
          </cell>
          <cell r="B7620" t="str">
            <v>BOT YELLOW SHOUT GEL      250g</v>
          </cell>
          <cell r="C7620" t="str">
            <v>P5</v>
          </cell>
          <cell r="D7620">
            <v>0</v>
          </cell>
        </row>
        <row r="7621">
          <cell r="A7621">
            <v>690160</v>
          </cell>
          <cell r="B7621" t="str">
            <v>BOT ERGO WHITE  750ML</v>
          </cell>
          <cell r="C7621" t="str">
            <v>P9</v>
          </cell>
          <cell r="D7621">
            <v>1404</v>
          </cell>
        </row>
        <row r="7622">
          <cell r="A7622">
            <v>690220</v>
          </cell>
          <cell r="B7622" t="str">
            <v>BOT DRANO LIQUID         750ML</v>
          </cell>
          <cell r="C7622" t="str">
            <v>P5</v>
          </cell>
          <cell r="D7622">
            <v>0</v>
          </cell>
        </row>
        <row r="7623">
          <cell r="A7623">
            <v>690222</v>
          </cell>
          <cell r="B7623" t="str">
            <v>BOT DRANO CRYSTALS       350GM</v>
          </cell>
          <cell r="C7623" t="str">
            <v>P5</v>
          </cell>
          <cell r="D7623">
            <v>0</v>
          </cell>
        </row>
        <row r="7624">
          <cell r="A7624">
            <v>690990</v>
          </cell>
          <cell r="B7624" t="str">
            <v>B/CARD SCENT DUCK POT POURRI</v>
          </cell>
          <cell r="C7624" t="str">
            <v>PH</v>
          </cell>
          <cell r="D7624">
            <v>57657</v>
          </cell>
        </row>
        <row r="7625">
          <cell r="A7625">
            <v>690991</v>
          </cell>
          <cell r="B7625" t="str">
            <v>B/CARD SCENT DUCK SPRING FRESH</v>
          </cell>
          <cell r="C7625" t="str">
            <v>PH</v>
          </cell>
          <cell r="D7625">
            <v>57657</v>
          </cell>
        </row>
        <row r="7626">
          <cell r="A7626">
            <v>690992</v>
          </cell>
          <cell r="B7626" t="str">
            <v>BLISTER SCENT DUCK BLUE</v>
          </cell>
          <cell r="C7626" t="str">
            <v>PG</v>
          </cell>
          <cell r="D7626">
            <v>94478</v>
          </cell>
        </row>
        <row r="7627">
          <cell r="A7627">
            <v>690993</v>
          </cell>
          <cell r="B7627" t="str">
            <v>CTN SCENT DUCK POT POURRI</v>
          </cell>
          <cell r="C7627" t="str">
            <v>P2</v>
          </cell>
          <cell r="D7627">
            <v>81900</v>
          </cell>
        </row>
        <row r="7628">
          <cell r="A7628">
            <v>690994</v>
          </cell>
          <cell r="B7628" t="str">
            <v>CTN SCENT DUCK SPRING FRESH</v>
          </cell>
          <cell r="C7628" t="str">
            <v>P2</v>
          </cell>
          <cell r="D7628">
            <v>81900</v>
          </cell>
        </row>
        <row r="7629">
          <cell r="A7629">
            <v>691000</v>
          </cell>
          <cell r="B7629" t="str">
            <v>RED FLUORO HOECHST F4500 6%</v>
          </cell>
          <cell r="C7629" t="str">
            <v>P9</v>
          </cell>
          <cell r="D7629">
            <v>5666</v>
          </cell>
        </row>
        <row r="7630">
          <cell r="A7630">
            <v>691001</v>
          </cell>
          <cell r="B7630" t="str">
            <v>BOT C/FLUORO LM/EUC TRIG 375ML</v>
          </cell>
          <cell r="C7630" t="str">
            <v>P9</v>
          </cell>
          <cell r="D7630">
            <v>5666</v>
          </cell>
        </row>
        <row r="7631">
          <cell r="A7631">
            <v>691002</v>
          </cell>
          <cell r="B7631" t="str">
            <v>BOT C/FLUORO LM/EUC REFILL 375</v>
          </cell>
          <cell r="C7631" t="str">
            <v>P9</v>
          </cell>
          <cell r="D7631">
            <v>5666</v>
          </cell>
        </row>
        <row r="7632">
          <cell r="A7632">
            <v>691098</v>
          </cell>
          <cell r="B7632" t="str">
            <v>B/CARD PRI BLCH White Water</v>
          </cell>
          <cell r="C7632" t="str">
            <v>PH</v>
          </cell>
          <cell r="D7632">
            <v>57657</v>
          </cell>
        </row>
        <row r="7633">
          <cell r="A7633">
            <v>691099</v>
          </cell>
          <cell r="B7633" t="str">
            <v>B/CARD PRI BLCH Alpine Fresh</v>
          </cell>
          <cell r="C7633" t="str">
            <v>PH</v>
          </cell>
          <cell r="D7633">
            <v>57657</v>
          </cell>
        </row>
        <row r="7634">
          <cell r="A7634">
            <v>691100</v>
          </cell>
          <cell r="B7634" t="str">
            <v>B/C F/D PRI OCN/BREEZE</v>
          </cell>
          <cell r="C7634" t="str">
            <v>PH</v>
          </cell>
          <cell r="D7634">
            <v>57657</v>
          </cell>
        </row>
        <row r="7635">
          <cell r="A7635">
            <v>691100</v>
          </cell>
          <cell r="B7635" t="str">
            <v>B/C F/D PRI OCN/BREEZE</v>
          </cell>
          <cell r="C7635" t="str">
            <v>PH</v>
          </cell>
        </row>
        <row r="7636">
          <cell r="A7636">
            <v>691101</v>
          </cell>
          <cell r="B7636" t="str">
            <v>B/C F/D PRI BLEACH FRESH</v>
          </cell>
          <cell r="C7636" t="str">
            <v>PH</v>
          </cell>
          <cell r="D7636">
            <v>57657</v>
          </cell>
        </row>
        <row r="7637">
          <cell r="A7637">
            <v>691102</v>
          </cell>
          <cell r="B7637" t="str">
            <v>B/C F/D REF OCN/BREEZE</v>
          </cell>
          <cell r="C7637" t="str">
            <v>PH</v>
          </cell>
          <cell r="D7637">
            <v>57657</v>
          </cell>
        </row>
        <row r="7638">
          <cell r="A7638">
            <v>691103</v>
          </cell>
          <cell r="B7638" t="str">
            <v>B/C F/D REF BLEACH FRESH</v>
          </cell>
          <cell r="C7638" t="str">
            <v>PH</v>
          </cell>
          <cell r="D7638">
            <v>57657</v>
          </cell>
        </row>
        <row r="7639">
          <cell r="A7639">
            <v>691104</v>
          </cell>
          <cell r="B7639" t="str">
            <v>B/C F/D PRI ROSE BOUQUET</v>
          </cell>
          <cell r="C7639" t="str">
            <v>PH</v>
          </cell>
          <cell r="D7639">
            <v>57657</v>
          </cell>
        </row>
        <row r="7640">
          <cell r="A7640">
            <v>691105</v>
          </cell>
          <cell r="B7640" t="str">
            <v>B/C F/D PRI C/GARDEN</v>
          </cell>
          <cell r="C7640" t="str">
            <v>PH</v>
          </cell>
          <cell r="D7640">
            <v>57657</v>
          </cell>
        </row>
        <row r="7641">
          <cell r="A7641">
            <v>691106</v>
          </cell>
          <cell r="B7641" t="str">
            <v>B/C F/D REF ROSE BOUQUET</v>
          </cell>
          <cell r="C7641" t="str">
            <v>PH</v>
          </cell>
          <cell r="D7641">
            <v>57657</v>
          </cell>
        </row>
        <row r="7642">
          <cell r="A7642">
            <v>691107</v>
          </cell>
          <cell r="B7642" t="str">
            <v>B/C F/D PRI W/PINE</v>
          </cell>
          <cell r="C7642" t="str">
            <v>PH</v>
          </cell>
          <cell r="D7642">
            <v>57657</v>
          </cell>
        </row>
        <row r="7643">
          <cell r="A7643">
            <v>691108</v>
          </cell>
          <cell r="B7643" t="str">
            <v>B/C F/D PRI FRSH FLOWERS</v>
          </cell>
          <cell r="C7643" t="str">
            <v>PH</v>
          </cell>
          <cell r="D7643">
            <v>57657</v>
          </cell>
        </row>
        <row r="7644">
          <cell r="A7644">
            <v>691109</v>
          </cell>
          <cell r="B7644" t="str">
            <v>B/C F/D REF C/GARDEN</v>
          </cell>
          <cell r="C7644" t="str">
            <v>PH</v>
          </cell>
          <cell r="D7644">
            <v>57657</v>
          </cell>
        </row>
        <row r="7645">
          <cell r="A7645">
            <v>691110</v>
          </cell>
          <cell r="B7645" t="str">
            <v>B/C F/D REF W/PINE</v>
          </cell>
          <cell r="C7645" t="str">
            <v>PH</v>
          </cell>
          <cell r="D7645">
            <v>57657</v>
          </cell>
        </row>
        <row r="7646">
          <cell r="A7646">
            <v>691111</v>
          </cell>
          <cell r="B7646" t="str">
            <v>B/C F/D REF FRSH FLOWERS</v>
          </cell>
          <cell r="C7646" t="str">
            <v>PH</v>
          </cell>
          <cell r="D7646">
            <v>57657</v>
          </cell>
        </row>
        <row r="7647">
          <cell r="A7647">
            <v>691111</v>
          </cell>
          <cell r="B7647" t="str">
            <v>B/C F/D REF FRSH FLOWERS</v>
          </cell>
          <cell r="C7647" t="str">
            <v>PH</v>
          </cell>
        </row>
        <row r="7648">
          <cell r="A7648">
            <v>691112</v>
          </cell>
          <cell r="B7648" t="str">
            <v>B/CARD F/D BLUE+ PRI</v>
          </cell>
          <cell r="C7648" t="str">
            <v>PH</v>
          </cell>
          <cell r="D7648">
            <v>1550</v>
          </cell>
        </row>
        <row r="7649">
          <cell r="A7649">
            <v>691113</v>
          </cell>
          <cell r="B7649" t="str">
            <v>B/CARD F/D BLUE+ REFILL</v>
          </cell>
          <cell r="C7649" t="str">
            <v>PH</v>
          </cell>
          <cell r="D7649">
            <v>1550</v>
          </cell>
        </row>
        <row r="7650">
          <cell r="A7650">
            <v>691114</v>
          </cell>
          <cell r="B7650" t="str">
            <v>B/CARD PRI BLEACH DUCK</v>
          </cell>
          <cell r="C7650" t="str">
            <v>PH</v>
          </cell>
          <cell r="D7650">
            <v>57657</v>
          </cell>
        </row>
        <row r="7651">
          <cell r="A7651">
            <v>691115</v>
          </cell>
          <cell r="B7651" t="str">
            <v>B/CARD SCNT DUCK P/POURRI</v>
          </cell>
          <cell r="C7651" t="str">
            <v>PH</v>
          </cell>
          <cell r="D7651">
            <v>0</v>
          </cell>
        </row>
        <row r="7652">
          <cell r="A7652">
            <v>691116</v>
          </cell>
          <cell r="B7652" t="str">
            <v>B/CARD SCNT DUCK S/FRESH</v>
          </cell>
          <cell r="C7652" t="str">
            <v>PH</v>
          </cell>
          <cell r="D7652">
            <v>0</v>
          </cell>
        </row>
        <row r="7653">
          <cell r="A7653">
            <v>691117</v>
          </cell>
          <cell r="B7653" t="str">
            <v>B/CARD BLUEY SINGLE</v>
          </cell>
          <cell r="C7653" t="str">
            <v>PH</v>
          </cell>
          <cell r="D7653">
            <v>0</v>
          </cell>
        </row>
        <row r="7654">
          <cell r="A7654">
            <v>691118</v>
          </cell>
          <cell r="B7654" t="str">
            <v>B/CARD BLUEY TWIN</v>
          </cell>
          <cell r="C7654" t="str">
            <v>PH</v>
          </cell>
          <cell r="D7654">
            <v>57657</v>
          </cell>
        </row>
        <row r="7655">
          <cell r="A7655">
            <v>691119</v>
          </cell>
          <cell r="B7655" t="str">
            <v>CTN F/D PRI ASSD STD</v>
          </cell>
          <cell r="C7655" t="str">
            <v>P9</v>
          </cell>
          <cell r="D7655">
            <v>81900</v>
          </cell>
        </row>
        <row r="7656">
          <cell r="A7656">
            <v>691120</v>
          </cell>
          <cell r="B7656" t="str">
            <v>CTN F/D ASSD STD Refill</v>
          </cell>
          <cell r="C7656" t="str">
            <v>P9</v>
          </cell>
          <cell r="D7656">
            <v>81900</v>
          </cell>
        </row>
        <row r="7657">
          <cell r="A7657">
            <v>691121</v>
          </cell>
          <cell r="B7657" t="str">
            <v>CTN F/D ASS P/P PRIM</v>
          </cell>
          <cell r="C7657" t="str">
            <v>P9</v>
          </cell>
          <cell r="D7657">
            <v>81900</v>
          </cell>
        </row>
        <row r="7658">
          <cell r="A7658">
            <v>691122</v>
          </cell>
          <cell r="B7658" t="str">
            <v>CTN F/D ASS P/P REFill</v>
          </cell>
          <cell r="C7658" t="str">
            <v>P9</v>
          </cell>
          <cell r="D7658">
            <v>81900</v>
          </cell>
        </row>
        <row r="7659">
          <cell r="A7659">
            <v>691123</v>
          </cell>
          <cell r="B7659" t="str">
            <v>SCORED PAD LINER SPOTTO</v>
          </cell>
          <cell r="C7659" t="str">
            <v>P9</v>
          </cell>
          <cell r="D7659">
            <v>81900</v>
          </cell>
        </row>
        <row r="7660">
          <cell r="A7660">
            <v>691124</v>
          </cell>
          <cell r="B7660" t="str">
            <v>CTN F/D PRI NAT COLL</v>
          </cell>
          <cell r="C7660" t="str">
            <v>P9</v>
          </cell>
          <cell r="D7660">
            <v>81900</v>
          </cell>
        </row>
        <row r="7661">
          <cell r="A7661">
            <v>691125</v>
          </cell>
          <cell r="B7661" t="str">
            <v>CTN F/D NAT COLL Refill</v>
          </cell>
          <cell r="C7661" t="str">
            <v>P9</v>
          </cell>
          <cell r="D7661">
            <v>81900</v>
          </cell>
        </row>
        <row r="7662">
          <cell r="A7662">
            <v>691126</v>
          </cell>
          <cell r="B7662" t="str">
            <v>CTN F/DUCK BLUE+ PRIM</v>
          </cell>
          <cell r="C7662" t="str">
            <v>P2</v>
          </cell>
          <cell r="D7662">
            <v>81900</v>
          </cell>
        </row>
        <row r="7663">
          <cell r="A7663">
            <v>691126</v>
          </cell>
          <cell r="B7663" t="str">
            <v>CTN F/DUCK BLUE+ PRIM</v>
          </cell>
          <cell r="C7663" t="str">
            <v>P2</v>
          </cell>
        </row>
        <row r="7664">
          <cell r="A7664">
            <v>691126</v>
          </cell>
          <cell r="B7664" t="str">
            <v>CTN F/DUCK BLUE+ PRIM</v>
          </cell>
          <cell r="C7664" t="str">
            <v>P2</v>
          </cell>
        </row>
        <row r="7665">
          <cell r="A7665">
            <v>691127</v>
          </cell>
          <cell r="B7665" t="str">
            <v>CTN F/DUCK BLUE+ REFL</v>
          </cell>
          <cell r="C7665" t="str">
            <v>P2</v>
          </cell>
          <cell r="D7665">
            <v>81900</v>
          </cell>
        </row>
        <row r="7666">
          <cell r="A7666">
            <v>691127</v>
          </cell>
          <cell r="B7666" t="str">
            <v>CTN F/DUCK BLUE+ REFL</v>
          </cell>
          <cell r="C7666" t="str">
            <v>P2</v>
          </cell>
        </row>
        <row r="7667">
          <cell r="A7667">
            <v>691128</v>
          </cell>
          <cell r="B7667" t="str">
            <v>CAP CHARGE BLUE - I/AID</v>
          </cell>
          <cell r="C7667" t="str">
            <v>P9</v>
          </cell>
          <cell r="D7667">
            <v>7074</v>
          </cell>
        </row>
        <row r="7668">
          <cell r="A7668">
            <v>691129</v>
          </cell>
          <cell r="B7668" t="str">
            <v>TRIGGER PROT DURSBAN</v>
          </cell>
          <cell r="C7668" t="str">
            <v>P9</v>
          </cell>
          <cell r="D7668">
            <v>59680</v>
          </cell>
        </row>
        <row r="7669">
          <cell r="A7669">
            <v>691130</v>
          </cell>
          <cell r="B7669" t="str">
            <v>TRIGGER CHARGE</v>
          </cell>
          <cell r="C7669" t="str">
            <v>P9</v>
          </cell>
          <cell r="D7669">
            <v>59680</v>
          </cell>
        </row>
        <row r="7670">
          <cell r="A7670">
            <v>691131</v>
          </cell>
          <cell r="B7670" t="str">
            <v>TRIGGER PROTECTOR WHITE T-7700</v>
          </cell>
          <cell r="C7670" t="str">
            <v>P9</v>
          </cell>
          <cell r="D7670">
            <v>59680</v>
          </cell>
        </row>
        <row r="7671">
          <cell r="A7671">
            <v>691132</v>
          </cell>
          <cell r="B7671" t="str">
            <v>TRIGGER PROT GREEN T-7700</v>
          </cell>
          <cell r="C7671" t="str">
            <v>P9</v>
          </cell>
          <cell r="D7671">
            <v>7965</v>
          </cell>
        </row>
        <row r="7672">
          <cell r="A7672">
            <v>691133</v>
          </cell>
          <cell r="B7672" t="str">
            <v>CAP CHARGE RED 375ML</v>
          </cell>
          <cell r="C7672" t="str">
            <v>P9</v>
          </cell>
          <cell r="D7672">
            <v>7074</v>
          </cell>
        </row>
        <row r="7673">
          <cell r="A7673">
            <v>691134</v>
          </cell>
          <cell r="B7673" t="str">
            <v>TRIGGER BLUE/WHITE T7700</v>
          </cell>
          <cell r="C7673" t="str">
            <v>P9</v>
          </cell>
          <cell r="D7673">
            <v>59680</v>
          </cell>
        </row>
        <row r="7674">
          <cell r="A7674">
            <v>691135</v>
          </cell>
          <cell r="B7674" t="str">
            <v>PUMP GLADE CALMAR NISTETTEMK11</v>
          </cell>
          <cell r="C7674" t="str">
            <v>P9</v>
          </cell>
          <cell r="D7674">
            <v>10226</v>
          </cell>
        </row>
        <row r="7675">
          <cell r="A7675">
            <v>691136</v>
          </cell>
          <cell r="B7675" t="str">
            <v>TRIGGER T7500</v>
          </cell>
          <cell r="C7675" t="str">
            <v>P9</v>
          </cell>
          <cell r="D7675">
            <v>59680</v>
          </cell>
        </row>
        <row r="7676">
          <cell r="A7676">
            <v>691137</v>
          </cell>
          <cell r="B7676" t="str">
            <v>CAP FOTTLE RED 02590002 500ML</v>
          </cell>
          <cell r="C7676" t="str">
            <v>P1</v>
          </cell>
          <cell r="D7676">
            <v>7983</v>
          </cell>
        </row>
        <row r="7677">
          <cell r="A7677">
            <v>691138</v>
          </cell>
          <cell r="B7677" t="str">
            <v>BOT FOTTLE NATURAL       500ML</v>
          </cell>
          <cell r="C7677" t="str">
            <v>P5</v>
          </cell>
          <cell r="D7677">
            <v>5666</v>
          </cell>
        </row>
        <row r="7678">
          <cell r="A7678">
            <v>691139</v>
          </cell>
          <cell r="B7678" t="str">
            <v>BOT FOTTLE PINK 500ML</v>
          </cell>
          <cell r="C7678" t="str">
            <v>P9</v>
          </cell>
          <cell r="D7678">
            <v>5666</v>
          </cell>
        </row>
        <row r="7679">
          <cell r="A7679">
            <v>691140</v>
          </cell>
          <cell r="B7679" t="str">
            <v>RUGBY SPOTTO BOTTLE</v>
          </cell>
          <cell r="C7679" t="str">
            <v>P9</v>
          </cell>
          <cell r="D7679">
            <v>59680</v>
          </cell>
        </row>
        <row r="7680">
          <cell r="A7680">
            <v>691141</v>
          </cell>
          <cell r="B7680" t="str">
            <v>CAP FOTTLE NATURAL 02590003</v>
          </cell>
          <cell r="C7680" t="str">
            <v>P1</v>
          </cell>
          <cell r="D7680">
            <v>7983</v>
          </cell>
        </row>
        <row r="7681">
          <cell r="A7681">
            <v>691142</v>
          </cell>
          <cell r="B7681" t="str">
            <v>BACKING CARD OCEAN BREEZE REF</v>
          </cell>
          <cell r="C7681" t="str">
            <v>P9</v>
          </cell>
          <cell r="D7681">
            <v>57657</v>
          </cell>
        </row>
        <row r="7682">
          <cell r="A7682">
            <v>691143</v>
          </cell>
          <cell r="B7682" t="str">
            <v>BACKING CARD C/GDN PRIMARY</v>
          </cell>
          <cell r="C7682" t="str">
            <v>P9</v>
          </cell>
          <cell r="D7682">
            <v>57657</v>
          </cell>
        </row>
        <row r="7683">
          <cell r="A7683">
            <v>691144</v>
          </cell>
          <cell r="B7683" t="str">
            <v>BACKING CARD C/GDN REFILL</v>
          </cell>
          <cell r="C7683" t="str">
            <v>P9</v>
          </cell>
          <cell r="D7683">
            <v>57657</v>
          </cell>
        </row>
        <row r="7684">
          <cell r="A7684">
            <v>691145</v>
          </cell>
          <cell r="B7684" t="str">
            <v>BACKING CARD W/BQUT PRIMARY</v>
          </cell>
          <cell r="C7684" t="str">
            <v>P9</v>
          </cell>
          <cell r="D7684">
            <v>57657</v>
          </cell>
        </row>
        <row r="7685">
          <cell r="A7685">
            <v>691146</v>
          </cell>
          <cell r="B7685" t="str">
            <v>BACKING CARD W/BQUT REFILL</v>
          </cell>
          <cell r="C7685" t="str">
            <v>P9</v>
          </cell>
          <cell r="D7685">
            <v>57657</v>
          </cell>
        </row>
        <row r="7686">
          <cell r="A7686">
            <v>691147</v>
          </cell>
          <cell r="B7686" t="str">
            <v>BACKING CARD OCEAN BREEZE PRIM</v>
          </cell>
          <cell r="C7686" t="str">
            <v>P9</v>
          </cell>
          <cell r="D7686">
            <v>57657</v>
          </cell>
        </row>
        <row r="7687">
          <cell r="A7687">
            <v>691148</v>
          </cell>
          <cell r="B7687" t="str">
            <v>BACKING CARD W/BQT PRIMARY NZ</v>
          </cell>
          <cell r="C7687" t="str">
            <v>P9</v>
          </cell>
          <cell r="D7687">
            <v>57657</v>
          </cell>
        </row>
        <row r="7688">
          <cell r="A7688">
            <v>691149</v>
          </cell>
          <cell r="B7688" t="str">
            <v>BACKING CARD W/BQT REFILL NZ</v>
          </cell>
          <cell r="C7688" t="str">
            <v>P9</v>
          </cell>
          <cell r="D7688">
            <v>57657</v>
          </cell>
        </row>
        <row r="7689">
          <cell r="A7689">
            <v>691150</v>
          </cell>
          <cell r="B7689" t="str">
            <v>BOT FOTTLE YELLOW 500ML</v>
          </cell>
          <cell r="C7689" t="str">
            <v>P5</v>
          </cell>
          <cell r="D7689">
            <v>5666</v>
          </cell>
        </row>
        <row r="7690">
          <cell r="A7690">
            <v>691151</v>
          </cell>
          <cell r="B7690" t="str">
            <v>BACKING CARD BLUE PLUS PRIMARY</v>
          </cell>
          <cell r="C7690" t="str">
            <v>P9</v>
          </cell>
          <cell r="D7690">
            <v>57657</v>
          </cell>
        </row>
        <row r="7691">
          <cell r="A7691">
            <v>691152</v>
          </cell>
          <cell r="B7691" t="str">
            <v>BACKING CARD BLUE PLUS REFILL</v>
          </cell>
          <cell r="C7691" t="str">
            <v>P9</v>
          </cell>
          <cell r="D7691">
            <v>57657</v>
          </cell>
        </row>
        <row r="7692">
          <cell r="A7692">
            <v>691153</v>
          </cell>
          <cell r="B7692" t="str">
            <v>BLISTER PRI FLUSH DUCK</v>
          </cell>
          <cell r="C7692" t="str">
            <v>PG</v>
          </cell>
          <cell r="D7692">
            <v>94478</v>
          </cell>
        </row>
        <row r="7693">
          <cell r="A7693">
            <v>691153</v>
          </cell>
          <cell r="B7693" t="str">
            <v>BLISTER PRI FLUSH DUCK</v>
          </cell>
          <cell r="C7693" t="str">
            <v>PG</v>
          </cell>
        </row>
        <row r="7694">
          <cell r="A7694">
            <v>691154</v>
          </cell>
          <cell r="B7694" t="str">
            <v>BLISTER FLUSH DUCK REFILL</v>
          </cell>
          <cell r="C7694" t="str">
            <v>PG</v>
          </cell>
          <cell r="D7694">
            <v>94478</v>
          </cell>
        </row>
        <row r="7695">
          <cell r="A7695">
            <v>691154</v>
          </cell>
          <cell r="B7695" t="str">
            <v>BLISTER FLUSH DUCK REFILL</v>
          </cell>
          <cell r="C7695" t="str">
            <v>P9</v>
          </cell>
        </row>
        <row r="7696">
          <cell r="A7696">
            <v>691154</v>
          </cell>
          <cell r="B7696" t="str">
            <v>BLISTER FLUSH DUCK REFILL</v>
          </cell>
          <cell r="C7696" t="str">
            <v>P9</v>
          </cell>
        </row>
        <row r="7697">
          <cell r="A7697">
            <v>691155</v>
          </cell>
          <cell r="B7697" t="str">
            <v>BACKING CARD CITRUS FRESH PRIM</v>
          </cell>
          <cell r="C7697" t="str">
            <v>P9</v>
          </cell>
          <cell r="D7697">
            <v>27450</v>
          </cell>
        </row>
        <row r="7698">
          <cell r="A7698">
            <v>691156</v>
          </cell>
          <cell r="B7698" t="str">
            <v>BACKING CARD CITRUS FRESH REF</v>
          </cell>
          <cell r="C7698" t="str">
            <v>P9</v>
          </cell>
          <cell r="D7698">
            <v>27450</v>
          </cell>
        </row>
        <row r="7699">
          <cell r="A7699">
            <v>691157</v>
          </cell>
          <cell r="B7699" t="str">
            <v>PLASTIC CAGE FLUSH DUCK</v>
          </cell>
          <cell r="C7699" t="str">
            <v>P9</v>
          </cell>
          <cell r="D7699">
            <v>1404</v>
          </cell>
        </row>
        <row r="7700">
          <cell r="A7700">
            <v>691158</v>
          </cell>
          <cell r="B7700" t="str">
            <v>CELLULOSE WRAP PRINTED</v>
          </cell>
          <cell r="C7700" t="str">
            <v>PG</v>
          </cell>
          <cell r="D7700">
            <v>19899</v>
          </cell>
        </row>
        <row r="7701">
          <cell r="A7701">
            <v>691158</v>
          </cell>
          <cell r="B7701" t="str">
            <v>CELLULOSE WRAP PRINTED</v>
          </cell>
          <cell r="C7701" t="str">
            <v>PG</v>
          </cell>
        </row>
        <row r="7702">
          <cell r="A7702">
            <v>691159</v>
          </cell>
          <cell r="B7702" t="str">
            <v>CTN FLUSH DUCK ASS POT PRIM</v>
          </cell>
          <cell r="C7702" t="str">
            <v>P9</v>
          </cell>
          <cell r="D7702">
            <v>81900</v>
          </cell>
        </row>
        <row r="7703">
          <cell r="A7703">
            <v>691160</v>
          </cell>
          <cell r="B7703" t="str">
            <v>CTN FLUSH DUCK ASS POT/P REF</v>
          </cell>
          <cell r="C7703" t="str">
            <v>P9</v>
          </cell>
          <cell r="D7703">
            <v>81900</v>
          </cell>
        </row>
        <row r="7704">
          <cell r="A7704">
            <v>691161</v>
          </cell>
          <cell r="B7704" t="str">
            <v>CTN FLUSH DUCK ASS STD REFILL</v>
          </cell>
          <cell r="C7704" t="str">
            <v>P9</v>
          </cell>
          <cell r="D7704">
            <v>81900</v>
          </cell>
        </row>
        <row r="7705">
          <cell r="A7705">
            <v>691162</v>
          </cell>
          <cell r="B7705" t="str">
            <v>CTN FLUSH DUCK ASS STD PRIM</v>
          </cell>
          <cell r="C7705" t="str">
            <v>P9</v>
          </cell>
          <cell r="D7705">
            <v>81900</v>
          </cell>
        </row>
        <row r="7706">
          <cell r="A7706">
            <v>691163</v>
          </cell>
          <cell r="B7706" t="str">
            <v>CTN FLUSH DUCK OCEAN BREEZE PR</v>
          </cell>
          <cell r="C7706" t="str">
            <v>P9</v>
          </cell>
          <cell r="D7706">
            <v>81900</v>
          </cell>
        </row>
        <row r="7707">
          <cell r="A7707">
            <v>691164</v>
          </cell>
          <cell r="B7707" t="str">
            <v>CTN F/DUCK OCEAN BREEZE REFILL</v>
          </cell>
          <cell r="C7707" t="str">
            <v>P9</v>
          </cell>
          <cell r="D7707">
            <v>81900</v>
          </cell>
        </row>
        <row r="7708">
          <cell r="A7708">
            <v>691165</v>
          </cell>
          <cell r="B7708" t="str">
            <v>CTN F/DUCK C/GDN PRIMARY</v>
          </cell>
          <cell r="C7708" t="str">
            <v>P9</v>
          </cell>
          <cell r="D7708">
            <v>81900</v>
          </cell>
        </row>
        <row r="7709">
          <cell r="A7709">
            <v>691166</v>
          </cell>
          <cell r="B7709" t="str">
            <v>CTN F/DUCK C/GD REFILL</v>
          </cell>
          <cell r="C7709" t="str">
            <v>P9</v>
          </cell>
          <cell r="D7709">
            <v>81900</v>
          </cell>
        </row>
        <row r="7710">
          <cell r="A7710">
            <v>691167</v>
          </cell>
          <cell r="B7710" t="str">
            <v>CTN F/DUCK W/BQUT PRIMARY</v>
          </cell>
          <cell r="C7710" t="str">
            <v>P9</v>
          </cell>
          <cell r="D7710">
            <v>81900</v>
          </cell>
        </row>
        <row r="7711">
          <cell r="A7711">
            <v>691168</v>
          </cell>
          <cell r="B7711" t="str">
            <v>CTN F/DUCK W/BQUT REFILL</v>
          </cell>
          <cell r="C7711" t="str">
            <v>P9</v>
          </cell>
          <cell r="D7711">
            <v>81900</v>
          </cell>
        </row>
        <row r="7712">
          <cell r="A7712">
            <v>691169</v>
          </cell>
          <cell r="B7712" t="str">
            <v>CTN F/DUCK NAT COLL PRIMARY</v>
          </cell>
          <cell r="C7712" t="str">
            <v>P9</v>
          </cell>
          <cell r="D7712">
            <v>81900</v>
          </cell>
        </row>
        <row r="7713">
          <cell r="A7713">
            <v>691170</v>
          </cell>
          <cell r="B7713" t="str">
            <v>CTN F/DUCK NAT COLL REFILL</v>
          </cell>
          <cell r="C7713" t="str">
            <v>P9</v>
          </cell>
          <cell r="D7713">
            <v>81900</v>
          </cell>
        </row>
        <row r="7714">
          <cell r="A7714">
            <v>691171</v>
          </cell>
          <cell r="B7714" t="str">
            <v>CTN F/DUCK CITRUS REFILL</v>
          </cell>
          <cell r="C7714" t="str">
            <v>P9</v>
          </cell>
          <cell r="D7714">
            <v>81900</v>
          </cell>
        </row>
        <row r="7715">
          <cell r="A7715">
            <v>691172</v>
          </cell>
          <cell r="B7715" t="str">
            <v>CTN F/DUCK CITRUS PRIMARY</v>
          </cell>
          <cell r="C7715" t="str">
            <v>P9</v>
          </cell>
          <cell r="D7715">
            <v>81900</v>
          </cell>
        </row>
        <row r="7716">
          <cell r="A7716">
            <v>691173</v>
          </cell>
          <cell r="B7716" t="str">
            <v>CTN FLUSH DUCK BLUE PLUS PRIM</v>
          </cell>
          <cell r="C7716" t="str">
            <v>P9</v>
          </cell>
          <cell r="D7716">
            <v>81900</v>
          </cell>
        </row>
        <row r="7717">
          <cell r="A7717">
            <v>691174</v>
          </cell>
          <cell r="B7717" t="str">
            <v>CTN FLUSH DUCK BLUE PLUS REFIL</v>
          </cell>
          <cell r="C7717" t="str">
            <v>P9</v>
          </cell>
          <cell r="D7717">
            <v>81900</v>
          </cell>
        </row>
        <row r="7718">
          <cell r="A7718">
            <v>691175</v>
          </cell>
          <cell r="B7718" t="str">
            <v>PVA WRAP BLUE PLUS 135mm WIDTH</v>
          </cell>
          <cell r="C7718" t="str">
            <v>PG</v>
          </cell>
          <cell r="D7718">
            <v>7073</v>
          </cell>
        </row>
        <row r="7719">
          <cell r="A7719">
            <v>691175</v>
          </cell>
          <cell r="B7719" t="str">
            <v>PVA WRAP BLUE PLUS 135mm WIDTH</v>
          </cell>
          <cell r="C7719" t="str">
            <v>PG</v>
          </cell>
        </row>
        <row r="7720">
          <cell r="A7720">
            <v>691176</v>
          </cell>
          <cell r="B7720" t="str">
            <v>BLISTER BLUE PLUS  REFILL</v>
          </cell>
          <cell r="C7720" t="str">
            <v>PG</v>
          </cell>
          <cell r="D7720">
            <v>94478</v>
          </cell>
        </row>
        <row r="7721">
          <cell r="A7721">
            <v>691176</v>
          </cell>
          <cell r="B7721" t="str">
            <v>BLISTER REF FLUSH DUCK</v>
          </cell>
          <cell r="C7721" t="str">
            <v>PG</v>
          </cell>
        </row>
        <row r="7722">
          <cell r="A7722">
            <v>691177</v>
          </cell>
          <cell r="B7722" t="str">
            <v>PLASTIC CAGE BLUE PLUS ASSEMBL</v>
          </cell>
          <cell r="C7722" t="str">
            <v>PJ</v>
          </cell>
          <cell r="D7722">
            <v>1404</v>
          </cell>
        </row>
        <row r="7723">
          <cell r="A7723">
            <v>691177</v>
          </cell>
          <cell r="B7723" t="str">
            <v>PLASTIC CAGE BLUE PLUS ASSEMBL</v>
          </cell>
          <cell r="C7723" t="str">
            <v>PJ</v>
          </cell>
        </row>
        <row r="7724">
          <cell r="A7724">
            <v>691178</v>
          </cell>
          <cell r="B7724" t="str">
            <v>SYPHON TANK BLUE PLUS</v>
          </cell>
          <cell r="C7724" t="str">
            <v>P9</v>
          </cell>
          <cell r="D7724">
            <v>5667</v>
          </cell>
        </row>
        <row r="7725">
          <cell r="A7725">
            <v>691179</v>
          </cell>
          <cell r="B7725" t="str">
            <v>CTN DUCK DIS OCEAN BRZ 500 ML</v>
          </cell>
          <cell r="C7725" t="str">
            <v>P9</v>
          </cell>
          <cell r="D7725">
            <v>81900</v>
          </cell>
        </row>
        <row r="7726">
          <cell r="A7726">
            <v>691180</v>
          </cell>
          <cell r="B7726" t="str">
            <v>B/CARD W/LAND PINE PRIMARY</v>
          </cell>
          <cell r="C7726" t="str">
            <v>P9</v>
          </cell>
          <cell r="D7726">
            <v>57657</v>
          </cell>
        </row>
        <row r="7727">
          <cell r="A7727">
            <v>691181</v>
          </cell>
          <cell r="B7727" t="str">
            <v>B/CARD W/PINE REFILL</v>
          </cell>
          <cell r="C7727" t="str">
            <v>P9</v>
          </cell>
          <cell r="D7727">
            <v>57657</v>
          </cell>
        </row>
        <row r="7728">
          <cell r="A7728">
            <v>691182</v>
          </cell>
          <cell r="B7728" t="str">
            <v>B/CARD WILD FLOWERS PRIMARY</v>
          </cell>
          <cell r="C7728" t="str">
            <v>P9</v>
          </cell>
          <cell r="D7728">
            <v>27450</v>
          </cell>
        </row>
        <row r="7729">
          <cell r="A7729">
            <v>691183</v>
          </cell>
          <cell r="B7729" t="str">
            <v>B/CARD WILD FLOWERS REFILL</v>
          </cell>
          <cell r="C7729" t="str">
            <v>P9</v>
          </cell>
          <cell r="D7729">
            <v>27450</v>
          </cell>
        </row>
        <row r="7730">
          <cell r="A7730">
            <v>691184</v>
          </cell>
          <cell r="B7730" t="str">
            <v>B/CARD CITRUS REFILL N ZEALAND</v>
          </cell>
          <cell r="C7730" t="str">
            <v>P9</v>
          </cell>
          <cell r="D7730">
            <v>27450</v>
          </cell>
        </row>
        <row r="7731">
          <cell r="A7731">
            <v>691185</v>
          </cell>
          <cell r="B7731" t="str">
            <v>B/CARD CITRUS PRIMARY  NZ</v>
          </cell>
          <cell r="C7731" t="str">
            <v>P9</v>
          </cell>
          <cell r="D7731">
            <v>27450</v>
          </cell>
        </row>
        <row r="7732">
          <cell r="A7732">
            <v>691186</v>
          </cell>
          <cell r="B7732" t="str">
            <v>CTN DUCK DIS POTPOURRI 500 ML</v>
          </cell>
          <cell r="C7732" t="str">
            <v>P9</v>
          </cell>
          <cell r="D7732">
            <v>81900</v>
          </cell>
        </row>
        <row r="7733">
          <cell r="A7733">
            <v>691187</v>
          </cell>
          <cell r="B7733" t="str">
            <v>CTN DUCK DIS PEACH BLOS 500ML</v>
          </cell>
          <cell r="C7733" t="str">
            <v>P9</v>
          </cell>
          <cell r="D7733">
            <v>81900</v>
          </cell>
        </row>
        <row r="7734">
          <cell r="A7734">
            <v>691188</v>
          </cell>
          <cell r="B7734" t="str">
            <v>CTN DUCK DIS PINE 500ML</v>
          </cell>
          <cell r="C7734" t="str">
            <v>P9</v>
          </cell>
          <cell r="D7734">
            <v>81900</v>
          </cell>
        </row>
        <row r="7735">
          <cell r="A7735">
            <v>691189</v>
          </cell>
          <cell r="B7735" t="str">
            <v>CTN JEYES DIS FORESTPINE 500ML</v>
          </cell>
          <cell r="C7735" t="str">
            <v>P9</v>
          </cell>
          <cell r="D7735">
            <v>81900</v>
          </cell>
        </row>
        <row r="7736">
          <cell r="A7736">
            <v>691190</v>
          </cell>
          <cell r="B7736" t="str">
            <v>BCKG CARD CLIP ON CNTRY BRZ PR</v>
          </cell>
          <cell r="C7736" t="str">
            <v>PH</v>
          </cell>
          <cell r="D7736">
            <v>0</v>
          </cell>
        </row>
        <row r="7737">
          <cell r="A7737">
            <v>691191</v>
          </cell>
          <cell r="B7737" t="str">
            <v>BCKG CARD CLIP ON CNTRY BRZ RE</v>
          </cell>
          <cell r="C7737" t="str">
            <v>PH</v>
          </cell>
          <cell r="D7737">
            <v>0</v>
          </cell>
        </row>
        <row r="7738">
          <cell r="A7738">
            <v>691192</v>
          </cell>
          <cell r="B7738" t="str">
            <v>BCKG CARD CLIP ON POTPOURRI RE</v>
          </cell>
          <cell r="C7738" t="str">
            <v>PH</v>
          </cell>
          <cell r="D7738">
            <v>27450</v>
          </cell>
        </row>
        <row r="7739">
          <cell r="A7739">
            <v>691193</v>
          </cell>
          <cell r="B7739" t="str">
            <v>BCKG CARD CLIP ON POTPOURRI PR</v>
          </cell>
          <cell r="C7739" t="str">
            <v>PH</v>
          </cell>
          <cell r="D7739">
            <v>27450</v>
          </cell>
        </row>
        <row r="7740">
          <cell r="A7740">
            <v>691194</v>
          </cell>
          <cell r="B7740" t="str">
            <v>BLISTER GLADE CLIP ON PRIMARY</v>
          </cell>
          <cell r="C7740" t="str">
            <v>PG</v>
          </cell>
          <cell r="D7740">
            <v>0</v>
          </cell>
        </row>
        <row r="7741">
          <cell r="A7741">
            <v>691195</v>
          </cell>
          <cell r="B7741" t="str">
            <v>BLIST GLADE CLIP/PLUG INS REF</v>
          </cell>
          <cell r="C7741" t="str">
            <v>PG</v>
          </cell>
          <cell r="D7741">
            <v>0</v>
          </cell>
        </row>
        <row r="7742">
          <cell r="A7742">
            <v>691196</v>
          </cell>
          <cell r="B7742" t="str">
            <v>TRAY GLADE CLIP/ PLUG INS REF</v>
          </cell>
          <cell r="C7742" t="str">
            <v>PH</v>
          </cell>
          <cell r="D7742">
            <v>0</v>
          </cell>
        </row>
        <row r="7743">
          <cell r="A7743">
            <v>691197</v>
          </cell>
          <cell r="B7743" t="str">
            <v>CTN DUCK DIS PINE 1 LTR</v>
          </cell>
          <cell r="C7743" t="str">
            <v>P9</v>
          </cell>
          <cell r="D7743">
            <v>81900</v>
          </cell>
        </row>
        <row r="7744">
          <cell r="A7744">
            <v>691198</v>
          </cell>
          <cell r="B7744" t="str">
            <v>BACKING CARD BLUEY     SINGLE</v>
          </cell>
          <cell r="C7744" t="str">
            <v>PH</v>
          </cell>
          <cell r="D7744">
            <v>57657</v>
          </cell>
        </row>
        <row r="7745">
          <cell r="A7745">
            <v>691199</v>
          </cell>
          <cell r="B7745" t="str">
            <v>BACKING CARD BLUEY     TWIN</v>
          </cell>
          <cell r="C7745" t="str">
            <v>P9</v>
          </cell>
          <cell r="D7745">
            <v>57657</v>
          </cell>
        </row>
        <row r="7746">
          <cell r="A7746">
            <v>691200</v>
          </cell>
          <cell r="B7746" t="str">
            <v>B/CARD FIELD OF FLOWERS PRIM</v>
          </cell>
          <cell r="C7746" t="str">
            <v>PH</v>
          </cell>
          <cell r="D7746">
            <v>57657</v>
          </cell>
        </row>
        <row r="7747">
          <cell r="A7747">
            <v>691201</v>
          </cell>
          <cell r="B7747" t="str">
            <v>PUMP GLADE CALMAR MISTETTEMK11</v>
          </cell>
          <cell r="C7747" t="str">
            <v>P9</v>
          </cell>
          <cell r="D7747">
            <v>10226</v>
          </cell>
        </row>
        <row r="7748">
          <cell r="A7748">
            <v>691202</v>
          </cell>
          <cell r="B7748" t="str">
            <v>B/CARD FIELD OF FLOWERS REFILL</v>
          </cell>
          <cell r="C7748" t="str">
            <v>P9</v>
          </cell>
          <cell r="D7748">
            <v>57657</v>
          </cell>
        </row>
        <row r="7749">
          <cell r="A7749">
            <v>691203</v>
          </cell>
          <cell r="B7749" t="str">
            <v>B/CARD PEACH BLOSSOM   PRIMARY</v>
          </cell>
          <cell r="C7749" t="str">
            <v>P9</v>
          </cell>
          <cell r="D7749">
            <v>57657</v>
          </cell>
        </row>
        <row r="7750">
          <cell r="A7750">
            <v>691204</v>
          </cell>
          <cell r="B7750" t="str">
            <v>B/CARD PEACH BLOSSOM    REFILL</v>
          </cell>
          <cell r="C7750" t="str">
            <v>P9</v>
          </cell>
          <cell r="D7750">
            <v>57657</v>
          </cell>
        </row>
        <row r="7751">
          <cell r="A7751">
            <v>691205</v>
          </cell>
          <cell r="B7751" t="str">
            <v>BLISTER GLADE PLUG IN PRIM</v>
          </cell>
          <cell r="C7751" t="str">
            <v>PG</v>
          </cell>
          <cell r="D7751">
            <v>0</v>
          </cell>
        </row>
        <row r="7752">
          <cell r="A7752">
            <v>691206</v>
          </cell>
          <cell r="B7752" t="str">
            <v>BCKG CARD PLUG IN CNTRY BL REF</v>
          </cell>
          <cell r="C7752" t="str">
            <v>PH</v>
          </cell>
          <cell r="D7752">
            <v>0</v>
          </cell>
        </row>
        <row r="7753">
          <cell r="A7753">
            <v>691207</v>
          </cell>
          <cell r="B7753" t="str">
            <v>B/CARD PEACH BLOSSOM NZ PRIM</v>
          </cell>
          <cell r="C7753" t="str">
            <v>PH</v>
          </cell>
          <cell r="D7753">
            <v>0</v>
          </cell>
        </row>
        <row r="7754">
          <cell r="A7754">
            <v>691208</v>
          </cell>
          <cell r="B7754" t="str">
            <v>BCKG CARD PLUG IN CNTRY BL PRI</v>
          </cell>
          <cell r="C7754" t="str">
            <v>PH</v>
          </cell>
          <cell r="D7754">
            <v>0</v>
          </cell>
        </row>
        <row r="7755">
          <cell r="A7755">
            <v>691209</v>
          </cell>
          <cell r="B7755" t="str">
            <v>B/CARD PEACH BLOSSOM NZ REFILL</v>
          </cell>
          <cell r="C7755" t="str">
            <v>P9</v>
          </cell>
          <cell r="D7755">
            <v>27450</v>
          </cell>
        </row>
        <row r="7756">
          <cell r="A7756">
            <v>691210</v>
          </cell>
          <cell r="B7756" t="str">
            <v>BCKG CARD PLUG IN F of FL  PRI</v>
          </cell>
          <cell r="C7756" t="str">
            <v>PH</v>
          </cell>
          <cell r="D7756">
            <v>0</v>
          </cell>
        </row>
        <row r="7757">
          <cell r="A7757">
            <v>691211</v>
          </cell>
          <cell r="B7757" t="str">
            <v>CTN DUCK DIS P/POURRI  1 LTR</v>
          </cell>
          <cell r="C7757" t="str">
            <v>P9</v>
          </cell>
          <cell r="D7757">
            <v>81900</v>
          </cell>
        </row>
        <row r="7758">
          <cell r="A7758">
            <v>691212</v>
          </cell>
          <cell r="B7758" t="str">
            <v>BCKG CARD PLUG IN F of FL  REF</v>
          </cell>
          <cell r="C7758" t="str">
            <v>PH</v>
          </cell>
          <cell r="D7758">
            <v>0</v>
          </cell>
        </row>
        <row r="7759">
          <cell r="A7759">
            <v>691213</v>
          </cell>
          <cell r="B7759" t="str">
            <v>CTN JEYES DIS CTRY GDN   500ML</v>
          </cell>
          <cell r="C7759" t="str">
            <v>P9</v>
          </cell>
          <cell r="D7759">
            <v>81900</v>
          </cell>
        </row>
        <row r="7760">
          <cell r="A7760">
            <v>691214</v>
          </cell>
          <cell r="B7760" t="str">
            <v>CTN JEYES DIS CTRY FRSH  500ML</v>
          </cell>
          <cell r="C7760" t="str">
            <v>P9</v>
          </cell>
          <cell r="D7760">
            <v>81900</v>
          </cell>
        </row>
        <row r="7761">
          <cell r="A7761">
            <v>691215</v>
          </cell>
          <cell r="B7761" t="str">
            <v>CTN F/DUCK F of F PRIMARY</v>
          </cell>
          <cell r="C7761" t="str">
            <v>P9</v>
          </cell>
          <cell r="D7761">
            <v>81900</v>
          </cell>
        </row>
        <row r="7762">
          <cell r="A7762">
            <v>691216</v>
          </cell>
          <cell r="B7762" t="str">
            <v>CTN F/DUCK F of F REFILL</v>
          </cell>
          <cell r="C7762" t="str">
            <v>P9</v>
          </cell>
          <cell r="D7762">
            <v>81900</v>
          </cell>
        </row>
        <row r="7763">
          <cell r="A7763">
            <v>691217</v>
          </cell>
          <cell r="B7763" t="str">
            <v>BOT FOTTLE YELLOW 750ML</v>
          </cell>
          <cell r="C7763" t="str">
            <v>P5</v>
          </cell>
          <cell r="D7763">
            <v>5666</v>
          </cell>
        </row>
        <row r="7764">
          <cell r="A7764">
            <v>691218</v>
          </cell>
          <cell r="B7764" t="str">
            <v>CTN JEYES DIS PEACH BLSM 500ML</v>
          </cell>
          <cell r="C7764" t="str">
            <v>P9</v>
          </cell>
          <cell r="D7764">
            <v>81900</v>
          </cell>
        </row>
        <row r="7765">
          <cell r="A7765">
            <v>691219</v>
          </cell>
          <cell r="B7765" t="str">
            <v>CTN JEYES DIS MTN SPRING 500ML</v>
          </cell>
          <cell r="C7765" t="str">
            <v>P9</v>
          </cell>
          <cell r="D7765">
            <v>81900</v>
          </cell>
        </row>
        <row r="7766">
          <cell r="A7766">
            <v>691220</v>
          </cell>
          <cell r="B7766" t="str">
            <v>CAP L/WEIGHT BOT RED 500/750</v>
          </cell>
          <cell r="C7766" t="str">
            <v>P1</v>
          </cell>
          <cell r="D7766">
            <v>7983</v>
          </cell>
        </row>
        <row r="7767">
          <cell r="A7767">
            <v>691221</v>
          </cell>
          <cell r="B7767" t="str">
            <v>CTN DUCK DIS(BITREX)PINE 500ML</v>
          </cell>
          <cell r="C7767" t="str">
            <v>P9</v>
          </cell>
          <cell r="D7767">
            <v>81900</v>
          </cell>
        </row>
        <row r="7768">
          <cell r="A7768">
            <v>691222</v>
          </cell>
          <cell r="B7768" t="str">
            <v>CTN JEYES DIS P/POURRI   1 LTR</v>
          </cell>
          <cell r="C7768" t="str">
            <v>P9</v>
          </cell>
          <cell r="D7768">
            <v>81900</v>
          </cell>
        </row>
        <row r="7769">
          <cell r="A7769">
            <v>691223</v>
          </cell>
          <cell r="B7769" t="str">
            <v>CTN KLEAR                500ML</v>
          </cell>
          <cell r="C7769" t="str">
            <v>P9</v>
          </cell>
          <cell r="D7769">
            <v>81900</v>
          </cell>
        </row>
        <row r="7770">
          <cell r="A7770">
            <v>691224</v>
          </cell>
          <cell r="B7770" t="str">
            <v>CTN KLEEN                500ML</v>
          </cell>
          <cell r="C7770" t="str">
            <v>P9</v>
          </cell>
          <cell r="D7770">
            <v>81900</v>
          </cell>
        </row>
        <row r="7771">
          <cell r="A7771">
            <v>691225</v>
          </cell>
          <cell r="B7771" t="str">
            <v>PUMP CALMAR M300 22/415 WHITE</v>
          </cell>
          <cell r="C7771" t="str">
            <v>P9</v>
          </cell>
          <cell r="D7771">
            <v>10226</v>
          </cell>
        </row>
        <row r="7772">
          <cell r="A7772">
            <v>691226</v>
          </cell>
          <cell r="B7772" t="str">
            <v>B/CARD FR P/INS F/FL TWIN REFL</v>
          </cell>
          <cell r="C7772" t="str">
            <v>PH</v>
          </cell>
          <cell r="D7772">
            <v>0</v>
          </cell>
        </row>
        <row r="7773">
          <cell r="A7773">
            <v>691227</v>
          </cell>
          <cell r="B7773" t="str">
            <v>B/CARD BK P/INS F/FL TWIN REFL</v>
          </cell>
          <cell r="C7773" t="str">
            <v>PH</v>
          </cell>
          <cell r="D7773">
            <v>0</v>
          </cell>
        </row>
        <row r="7774">
          <cell r="A7774">
            <v>691228</v>
          </cell>
          <cell r="B7774" t="str">
            <v>BASE ROUND WHITE SECRETS 60GM</v>
          </cell>
          <cell r="C7774" t="str">
            <v>P9</v>
          </cell>
          <cell r="D7774">
            <v>1404</v>
          </cell>
        </row>
        <row r="7775">
          <cell r="A7775">
            <v>691229</v>
          </cell>
          <cell r="B7775" t="str">
            <v>BASE TULIP                60GM</v>
          </cell>
          <cell r="C7775" t="str">
            <v>P9</v>
          </cell>
          <cell r="D7775">
            <v>1404</v>
          </cell>
        </row>
        <row r="7776">
          <cell r="A7776">
            <v>691230</v>
          </cell>
          <cell r="B7776" t="str">
            <v>TRIG CHARGE diptube 196 +/-2mm</v>
          </cell>
          <cell r="C7776" t="str">
            <v>P9</v>
          </cell>
          <cell r="D7776">
            <v>59680</v>
          </cell>
        </row>
        <row r="7777">
          <cell r="A7777">
            <v>691231</v>
          </cell>
          <cell r="B7777" t="str">
            <v>BACKING CARD SCENT DUCK P/P</v>
          </cell>
          <cell r="C7777" t="str">
            <v>P9</v>
          </cell>
          <cell r="D7777">
            <v>27450</v>
          </cell>
        </row>
        <row r="7778">
          <cell r="A7778">
            <v>691232</v>
          </cell>
          <cell r="B7778" t="str">
            <v>BASE ROUND GREY SECRETS 60GM</v>
          </cell>
          <cell r="C7778" t="str">
            <v>PE</v>
          </cell>
          <cell r="D7778">
            <v>1404</v>
          </cell>
        </row>
        <row r="7779">
          <cell r="A7779">
            <v>691232</v>
          </cell>
          <cell r="B7779" t="str">
            <v>BASE ROUND GREY SECRETS 60GM</v>
          </cell>
          <cell r="C7779" t="str">
            <v>PE</v>
          </cell>
        </row>
        <row r="7780">
          <cell r="A7780">
            <v>691233</v>
          </cell>
          <cell r="B7780" t="str">
            <v>BASE TAIWAN SECRETS       60GM</v>
          </cell>
          <cell r="C7780" t="str">
            <v>P9</v>
          </cell>
          <cell r="D7780">
            <v>1404</v>
          </cell>
        </row>
        <row r="7781">
          <cell r="A7781">
            <v>691234</v>
          </cell>
          <cell r="B7781" t="str">
            <v>BASE TAIWAN DOVE          60GM</v>
          </cell>
          <cell r="C7781" t="str">
            <v>P9</v>
          </cell>
          <cell r="D7781">
            <v>1404</v>
          </cell>
        </row>
        <row r="7782">
          <cell r="A7782">
            <v>691235</v>
          </cell>
          <cell r="B7782" t="str">
            <v>BLISTER DUCK BLUEY</v>
          </cell>
          <cell r="C7782" t="str">
            <v>PG</v>
          </cell>
          <cell r="D7782">
            <v>94478</v>
          </cell>
        </row>
        <row r="7783">
          <cell r="A7783">
            <v>691235</v>
          </cell>
          <cell r="B7783" t="str">
            <v>BLISTER CLEAR DUCK DROP-INS</v>
          </cell>
          <cell r="C7783" t="str">
            <v>PG</v>
          </cell>
        </row>
        <row r="7784">
          <cell r="A7784">
            <v>691236</v>
          </cell>
          <cell r="B7784" t="str">
            <v>BASE TAIWAN TULIP         60GM</v>
          </cell>
          <cell r="C7784" t="str">
            <v>P9</v>
          </cell>
          <cell r="D7784">
            <v>1404</v>
          </cell>
        </row>
        <row r="7785">
          <cell r="A7785">
            <v>691237</v>
          </cell>
          <cell r="B7785" t="str">
            <v>A-FRAME ODOUR NEUT150GM AQUA</v>
          </cell>
          <cell r="C7785" t="str">
            <v>PE</v>
          </cell>
          <cell r="D7785">
            <v>1404</v>
          </cell>
        </row>
        <row r="7786">
          <cell r="A7786">
            <v>691238</v>
          </cell>
          <cell r="B7786" t="str">
            <v>LID DOVE                 60GM</v>
          </cell>
          <cell r="C7786" t="str">
            <v>P9</v>
          </cell>
          <cell r="D7786">
            <v>1404</v>
          </cell>
        </row>
        <row r="7787">
          <cell r="A7787">
            <v>691239</v>
          </cell>
          <cell r="B7787" t="str">
            <v>LID TULIP                 60GM</v>
          </cell>
          <cell r="C7787" t="str">
            <v>P9</v>
          </cell>
          <cell r="D7787">
            <v>1404</v>
          </cell>
        </row>
        <row r="7788">
          <cell r="A7788">
            <v>691240</v>
          </cell>
          <cell r="B7788" t="str">
            <v>LID ROUND GREY SECRETS 60GM</v>
          </cell>
          <cell r="C7788" t="str">
            <v>PE</v>
          </cell>
          <cell r="D7788">
            <v>1404</v>
          </cell>
        </row>
        <row r="7789">
          <cell r="A7789">
            <v>691240</v>
          </cell>
          <cell r="B7789" t="str">
            <v>LID ROUND GREY SECRETS 60GM</v>
          </cell>
          <cell r="C7789" t="str">
            <v>PE</v>
          </cell>
        </row>
        <row r="7790">
          <cell r="A7790">
            <v>691241</v>
          </cell>
          <cell r="B7790" t="str">
            <v>LID ROUND WHITE SECRETS 60GM</v>
          </cell>
          <cell r="C7790" t="str">
            <v>P9</v>
          </cell>
          <cell r="D7790">
            <v>1404</v>
          </cell>
        </row>
        <row r="7791">
          <cell r="A7791">
            <v>691242</v>
          </cell>
          <cell r="B7791" t="str">
            <v>LID TAIWAN DOVE           60GM</v>
          </cell>
          <cell r="C7791" t="str">
            <v>P9</v>
          </cell>
          <cell r="D7791">
            <v>1404</v>
          </cell>
        </row>
        <row r="7792">
          <cell r="A7792">
            <v>691243</v>
          </cell>
          <cell r="B7792" t="str">
            <v>LID TAIWAN TULIP          60GM</v>
          </cell>
          <cell r="C7792" t="str">
            <v>P9</v>
          </cell>
          <cell r="D7792">
            <v>1404</v>
          </cell>
        </row>
        <row r="7793">
          <cell r="A7793">
            <v>691244</v>
          </cell>
          <cell r="B7793" t="str">
            <v>BLISTER P/IN T/BREEZE PRIMARY</v>
          </cell>
          <cell r="C7793" t="str">
            <v>PG</v>
          </cell>
          <cell r="D7793">
            <v>0</v>
          </cell>
        </row>
        <row r="7794">
          <cell r="A7794">
            <v>691245</v>
          </cell>
          <cell r="B7794" t="str">
            <v>B/CARD P/IN T/BREEZE   PRIMARY</v>
          </cell>
          <cell r="C7794" t="str">
            <v>PH</v>
          </cell>
          <cell r="D7794">
            <v>0</v>
          </cell>
        </row>
        <row r="7795">
          <cell r="A7795">
            <v>691246</v>
          </cell>
          <cell r="B7795" t="str">
            <v>B/CARD FRONT P/IN E/FRESH REF</v>
          </cell>
          <cell r="C7795" t="str">
            <v>PH</v>
          </cell>
          <cell r="D7795">
            <v>0</v>
          </cell>
        </row>
        <row r="7796">
          <cell r="A7796">
            <v>691247</v>
          </cell>
          <cell r="B7796" t="str">
            <v>B/CARD BACK P/IN E/FRESH REF</v>
          </cell>
          <cell r="C7796" t="str">
            <v>PH</v>
          </cell>
          <cell r="D7796">
            <v>0</v>
          </cell>
        </row>
        <row r="7797">
          <cell r="A7797">
            <v>691248</v>
          </cell>
          <cell r="B7797" t="str">
            <v>B/CARD FRONT P/IN T/BREEZE REF</v>
          </cell>
          <cell r="C7797" t="str">
            <v>PH</v>
          </cell>
          <cell r="D7797">
            <v>0</v>
          </cell>
        </row>
        <row r="7798">
          <cell r="A7798">
            <v>691249</v>
          </cell>
          <cell r="B7798" t="str">
            <v>B/CARD BACK P/IN T/BREEZE REF</v>
          </cell>
          <cell r="C7798" t="str">
            <v>PH</v>
          </cell>
          <cell r="D7798">
            <v>0</v>
          </cell>
        </row>
        <row r="7799">
          <cell r="A7799">
            <v>691250</v>
          </cell>
          <cell r="B7799" t="str">
            <v>B/CARD FRONT P/IN F/FLOWER REF</v>
          </cell>
          <cell r="C7799" t="str">
            <v>PH</v>
          </cell>
          <cell r="D7799">
            <v>0</v>
          </cell>
        </row>
        <row r="7800">
          <cell r="A7800">
            <v>691251</v>
          </cell>
          <cell r="B7800" t="str">
            <v>B/CARD BACK P/IN F/FLOWERS REF</v>
          </cell>
          <cell r="C7800" t="str">
            <v>PH</v>
          </cell>
          <cell r="D7800">
            <v>0</v>
          </cell>
        </row>
        <row r="7801">
          <cell r="A7801">
            <v>691252</v>
          </cell>
          <cell r="B7801" t="str">
            <v>B/CARD FRONT P/IN C/BLOSOM REF</v>
          </cell>
          <cell r="C7801" t="str">
            <v>PH</v>
          </cell>
          <cell r="D7801">
            <v>0</v>
          </cell>
        </row>
        <row r="7802">
          <cell r="A7802">
            <v>691253</v>
          </cell>
          <cell r="B7802" t="str">
            <v>B/CARD BACK P/IN C/BLOSSOM REF</v>
          </cell>
          <cell r="C7802" t="str">
            <v>PH</v>
          </cell>
          <cell r="D7802">
            <v>0</v>
          </cell>
        </row>
        <row r="7803">
          <cell r="A7803">
            <v>691254</v>
          </cell>
          <cell r="B7803" t="str">
            <v>BASE SECRETS CREAM        60GM</v>
          </cell>
          <cell r="C7803" t="str">
            <v>PE</v>
          </cell>
          <cell r="D7803">
            <v>1404</v>
          </cell>
        </row>
        <row r="7804">
          <cell r="A7804">
            <v>691254</v>
          </cell>
          <cell r="B7804" t="str">
            <v>BASE SECRETS CREAM        60GM</v>
          </cell>
          <cell r="C7804" t="str">
            <v>PE</v>
          </cell>
        </row>
        <row r="7805">
          <cell r="A7805">
            <v>691255</v>
          </cell>
          <cell r="B7805" t="str">
            <v>A-FRAME PEACH BLOSS150GM PEACH</v>
          </cell>
          <cell r="C7805" t="str">
            <v>P9</v>
          </cell>
          <cell r="D7805">
            <v>1404</v>
          </cell>
        </row>
        <row r="7806">
          <cell r="A7806">
            <v>691256</v>
          </cell>
          <cell r="B7806" t="str">
            <v>A-FRAME CNTRY GARD150GM CREAM</v>
          </cell>
          <cell r="C7806" t="str">
            <v>PE</v>
          </cell>
          <cell r="D7806">
            <v>1404</v>
          </cell>
        </row>
        <row r="7807">
          <cell r="A7807">
            <v>691257</v>
          </cell>
          <cell r="B7807" t="str">
            <v>A-FRAME FLD OF FLRS150GM LILAC</v>
          </cell>
          <cell r="C7807" t="str">
            <v>P9</v>
          </cell>
          <cell r="D7807">
            <v>1404</v>
          </cell>
        </row>
        <row r="7808">
          <cell r="A7808">
            <v>691258</v>
          </cell>
          <cell r="B7808" t="str">
            <v>A-FRAME ROSE GARD 150GM WHITE</v>
          </cell>
          <cell r="C7808" t="str">
            <v>P9</v>
          </cell>
          <cell r="D7808">
            <v>1404</v>
          </cell>
        </row>
        <row r="7809">
          <cell r="A7809">
            <v>691259</v>
          </cell>
          <cell r="B7809" t="str">
            <v>LID SECRETS CREAM         60GM</v>
          </cell>
          <cell r="C7809" t="str">
            <v>PE</v>
          </cell>
          <cell r="D7809">
            <v>1404</v>
          </cell>
        </row>
        <row r="7810">
          <cell r="A7810">
            <v>691259</v>
          </cell>
          <cell r="B7810" t="str">
            <v>LID SECRETS CREAM         60GM</v>
          </cell>
          <cell r="C7810" t="str">
            <v>PE</v>
          </cell>
        </row>
        <row r="7811">
          <cell r="A7811">
            <v>691260</v>
          </cell>
          <cell r="B7811" t="str">
            <v>CTN DUCK DIS(B)O/BREEZE 500 ML</v>
          </cell>
          <cell r="C7811" t="str">
            <v>P9</v>
          </cell>
          <cell r="D7811">
            <v>81900</v>
          </cell>
        </row>
        <row r="7812">
          <cell r="A7812">
            <v>691261</v>
          </cell>
          <cell r="B7812" t="str">
            <v>CTN DUCK DIS(B)P/POURRI 500 ML</v>
          </cell>
          <cell r="C7812" t="str">
            <v>P9</v>
          </cell>
          <cell r="D7812">
            <v>81900</v>
          </cell>
        </row>
        <row r="7813">
          <cell r="A7813">
            <v>691262</v>
          </cell>
          <cell r="B7813" t="str">
            <v>CTN DUCK DIS(B)PCH/BLOSM 500ML</v>
          </cell>
          <cell r="C7813" t="str">
            <v>P9</v>
          </cell>
          <cell r="D7813">
            <v>81900</v>
          </cell>
        </row>
        <row r="7814">
          <cell r="A7814">
            <v>691263</v>
          </cell>
          <cell r="B7814" t="str">
            <v>BCKG CARD PLUG IN F/FL PRI BNS</v>
          </cell>
          <cell r="C7814" t="str">
            <v>PH</v>
          </cell>
          <cell r="D7814">
            <v>0</v>
          </cell>
        </row>
        <row r="7815">
          <cell r="A7815">
            <v>691264</v>
          </cell>
          <cell r="B7815" t="str">
            <v>B/CARD P/IN T/BREEZE PRI BNS</v>
          </cell>
          <cell r="C7815" t="str">
            <v>PH</v>
          </cell>
          <cell r="D7815">
            <v>0</v>
          </cell>
        </row>
        <row r="7816">
          <cell r="A7816">
            <v>691265</v>
          </cell>
          <cell r="B7816" t="str">
            <v>B/CARD FR CLIP ON C/BREEZE REF</v>
          </cell>
          <cell r="C7816" t="str">
            <v>PH</v>
          </cell>
          <cell r="D7816">
            <v>0</v>
          </cell>
        </row>
        <row r="7817">
          <cell r="A7817">
            <v>691266</v>
          </cell>
          <cell r="B7817" t="str">
            <v>B/CARD FR CLIP ON TRP/MIST REF</v>
          </cell>
          <cell r="C7817" t="str">
            <v>PH</v>
          </cell>
          <cell r="D7817">
            <v>0</v>
          </cell>
        </row>
        <row r="7818">
          <cell r="A7818">
            <v>691267</v>
          </cell>
          <cell r="B7818" t="str">
            <v>BLISTER GLADE PLUG IN PRIM BNS</v>
          </cell>
          <cell r="C7818" t="str">
            <v>PG</v>
          </cell>
          <cell r="D7818">
            <v>0</v>
          </cell>
        </row>
        <row r="7819">
          <cell r="A7819">
            <v>691268</v>
          </cell>
          <cell r="B7819" t="str">
            <v>B/CARD FRONT P/IN VANILLA REF</v>
          </cell>
          <cell r="C7819" t="str">
            <v>P9</v>
          </cell>
          <cell r="D7819">
            <v>57657</v>
          </cell>
        </row>
        <row r="7820">
          <cell r="A7820">
            <v>691269</v>
          </cell>
          <cell r="B7820" t="str">
            <v>B/CARD BACK P/IN VANILLA REF</v>
          </cell>
          <cell r="C7820" t="str">
            <v>P9</v>
          </cell>
          <cell r="D7820">
            <v>57657</v>
          </cell>
        </row>
        <row r="7821">
          <cell r="A7821">
            <v>691270</v>
          </cell>
          <cell r="B7821" t="str">
            <v>B/CARD FRONT P/IN PEACH REFILL</v>
          </cell>
          <cell r="C7821" t="str">
            <v>P9</v>
          </cell>
          <cell r="D7821">
            <v>57657</v>
          </cell>
        </row>
        <row r="7822">
          <cell r="A7822">
            <v>691271</v>
          </cell>
          <cell r="B7822" t="str">
            <v>B/CARD BACK P/IN PEACH REFILL</v>
          </cell>
          <cell r="C7822" t="str">
            <v>P9</v>
          </cell>
          <cell r="D7822">
            <v>57657</v>
          </cell>
        </row>
        <row r="7823">
          <cell r="A7823">
            <v>691272</v>
          </cell>
          <cell r="B7823" t="str">
            <v>CAP SHUT PINK</v>
          </cell>
          <cell r="C7823" t="str">
            <v>P9</v>
          </cell>
          <cell r="D7823">
            <v>64020</v>
          </cell>
        </row>
        <row r="7824">
          <cell r="A7824">
            <v>691273</v>
          </cell>
          <cell r="B7824" t="str">
            <v>CAP JPN ZUKKURIN RED</v>
          </cell>
          <cell r="C7824" t="str">
            <v>P1</v>
          </cell>
          <cell r="D7824">
            <v>64020</v>
          </cell>
        </row>
        <row r="7825">
          <cell r="A7825">
            <v>691274</v>
          </cell>
          <cell r="B7825" t="str">
            <v>CAP SHUT YELLOW</v>
          </cell>
          <cell r="C7825" t="str">
            <v>P9</v>
          </cell>
          <cell r="D7825">
            <v>64020</v>
          </cell>
        </row>
        <row r="7826">
          <cell r="A7826">
            <v>691275</v>
          </cell>
          <cell r="B7826" t="str">
            <v>CAP SHUT ORANGE</v>
          </cell>
          <cell r="C7826" t="str">
            <v>P9</v>
          </cell>
          <cell r="D7826">
            <v>64020</v>
          </cell>
        </row>
        <row r="7827">
          <cell r="A7827">
            <v>691276</v>
          </cell>
          <cell r="B7827" t="str">
            <v>PUMP CALMAR MKIV 22/415</v>
          </cell>
          <cell r="C7827" t="str">
            <v>P9</v>
          </cell>
          <cell r="D7827">
            <v>0</v>
          </cell>
        </row>
        <row r="7828">
          <cell r="A7828">
            <v>691277</v>
          </cell>
          <cell r="B7828" t="str">
            <v>BACK/CARD BLEACH DUCK PRIMARY</v>
          </cell>
          <cell r="C7828" t="str">
            <v>P9</v>
          </cell>
          <cell r="D7828">
            <v>57657</v>
          </cell>
        </row>
        <row r="7829">
          <cell r="A7829">
            <v>691278</v>
          </cell>
          <cell r="B7829" t="str">
            <v>B/CARD F/DUCK BLEACH FRESH PRI</v>
          </cell>
          <cell r="C7829" t="str">
            <v>P9</v>
          </cell>
          <cell r="D7829">
            <v>57657</v>
          </cell>
        </row>
        <row r="7830">
          <cell r="A7830">
            <v>691279</v>
          </cell>
          <cell r="B7830" t="str">
            <v>B/CARD F/DUCK BLEACH FRESH REF</v>
          </cell>
          <cell r="C7830" t="str">
            <v>P9</v>
          </cell>
          <cell r="D7830">
            <v>57657</v>
          </cell>
        </row>
        <row r="7831">
          <cell r="A7831">
            <v>691280</v>
          </cell>
          <cell r="B7831" t="str">
            <v>B/C F/DUCK BLEACH FRESH NZ PRI</v>
          </cell>
          <cell r="C7831" t="str">
            <v>P9</v>
          </cell>
          <cell r="D7831">
            <v>57657</v>
          </cell>
        </row>
        <row r="7832">
          <cell r="A7832">
            <v>691281</v>
          </cell>
          <cell r="B7832" t="str">
            <v>B/C F/DUCK BLEACH FRESH NZ REF</v>
          </cell>
          <cell r="C7832" t="str">
            <v>P9</v>
          </cell>
          <cell r="D7832">
            <v>57657</v>
          </cell>
        </row>
        <row r="7833">
          <cell r="A7833">
            <v>691282</v>
          </cell>
          <cell r="B7833" t="str">
            <v>PLASTIC CAGE F/DUCK NEW</v>
          </cell>
          <cell r="C7833" t="str">
            <v>PJ</v>
          </cell>
          <cell r="D7833">
            <v>1404</v>
          </cell>
        </row>
        <row r="7834">
          <cell r="A7834">
            <v>691282</v>
          </cell>
          <cell r="B7834" t="str">
            <v>PLASTIC CAGE F/DUCK NEW</v>
          </cell>
          <cell r="C7834" t="str">
            <v>PJ</v>
          </cell>
        </row>
        <row r="7835">
          <cell r="A7835">
            <v>691283</v>
          </cell>
          <cell r="B7835" t="str">
            <v>PLASTIC CAGE BLUE PLUS ASSEMBL</v>
          </cell>
          <cell r="C7835" t="str">
            <v>PJ</v>
          </cell>
          <cell r="D7835">
            <v>1404</v>
          </cell>
        </row>
        <row r="7836">
          <cell r="A7836">
            <v>691284</v>
          </cell>
          <cell r="B7836" t="str">
            <v>CTN F/DUCK BLEACH FRESH NZ PRI</v>
          </cell>
          <cell r="C7836" t="str">
            <v>P9</v>
          </cell>
          <cell r="D7836">
            <v>81900</v>
          </cell>
        </row>
        <row r="7837">
          <cell r="A7837">
            <v>691285</v>
          </cell>
          <cell r="B7837" t="str">
            <v>CTN F/DUCK BLEACH FRESH NZ REF</v>
          </cell>
          <cell r="C7837" t="str">
            <v>P9</v>
          </cell>
          <cell r="D7837">
            <v>81900</v>
          </cell>
        </row>
        <row r="7838">
          <cell r="A7838">
            <v>691286</v>
          </cell>
          <cell r="B7838" t="str">
            <v>B/CARD BK CLIP ON C/BREEZE REF</v>
          </cell>
          <cell r="C7838" t="str">
            <v>PH</v>
          </cell>
          <cell r="D7838">
            <v>0</v>
          </cell>
        </row>
        <row r="7839">
          <cell r="A7839">
            <v>691287</v>
          </cell>
          <cell r="B7839" t="str">
            <v>B/CARD BK CLIP ON TRP/MIST REF</v>
          </cell>
          <cell r="C7839" t="str">
            <v>PH</v>
          </cell>
          <cell r="D7839">
            <v>0</v>
          </cell>
        </row>
        <row r="7840">
          <cell r="A7840">
            <v>691288</v>
          </cell>
          <cell r="B7840" t="str">
            <v>CTN BLEACH DUCK PRIMARY    ANZ</v>
          </cell>
          <cell r="C7840" t="str">
            <v>P9</v>
          </cell>
          <cell r="D7840">
            <v>81900</v>
          </cell>
        </row>
        <row r="7841">
          <cell r="A7841">
            <v>691289</v>
          </cell>
          <cell r="B7841" t="str">
            <v>PUMP CALMAR MISTETTE MKII</v>
          </cell>
          <cell r="C7841" t="str">
            <v>PF</v>
          </cell>
          <cell r="D7841">
            <v>10226</v>
          </cell>
        </row>
        <row r="7842">
          <cell r="A7842">
            <v>691289</v>
          </cell>
          <cell r="B7842" t="str">
            <v>PUMP CALMAR MISTETTE MKII</v>
          </cell>
          <cell r="C7842" t="str">
            <v>PF</v>
          </cell>
        </row>
        <row r="7843">
          <cell r="A7843">
            <v>691290</v>
          </cell>
          <cell r="B7843" t="str">
            <v>B/CARD FR P/IN 3PACK</v>
          </cell>
          <cell r="C7843" t="str">
            <v>PH</v>
          </cell>
          <cell r="D7843">
            <v>0</v>
          </cell>
        </row>
        <row r="7844">
          <cell r="A7844">
            <v>691291</v>
          </cell>
          <cell r="B7844" t="str">
            <v>B/CARD BK P/IN 3PACK</v>
          </cell>
          <cell r="C7844" t="str">
            <v>PH</v>
          </cell>
          <cell r="D7844">
            <v>0</v>
          </cell>
        </row>
        <row r="7845">
          <cell r="A7845">
            <v>691292</v>
          </cell>
          <cell r="B7845" t="str">
            <v>CTN BLEACH DUCK PRIMARY    ANZ</v>
          </cell>
          <cell r="C7845" t="str">
            <v>P2</v>
          </cell>
          <cell r="D7845">
            <v>81900</v>
          </cell>
        </row>
        <row r="7846">
          <cell r="A7846">
            <v>691293</v>
          </cell>
          <cell r="B7846" t="str">
            <v>CTN DUCK DIS P/BLOSSOM   500ML</v>
          </cell>
          <cell r="C7846" t="str">
            <v>P9</v>
          </cell>
          <cell r="D7846">
            <v>81900</v>
          </cell>
        </row>
        <row r="7847">
          <cell r="A7847">
            <v>691294</v>
          </cell>
          <cell r="B7847" t="str">
            <v>CTN DUCK DIS P/POURRI    500ML</v>
          </cell>
          <cell r="C7847" t="str">
            <v>P9</v>
          </cell>
          <cell r="D7847">
            <v>81900</v>
          </cell>
        </row>
        <row r="7848">
          <cell r="A7848">
            <v>691295</v>
          </cell>
          <cell r="B7848" t="str">
            <v>CTN DUCK DIS W/PINE      500ML</v>
          </cell>
          <cell r="C7848" t="str">
            <v>P9</v>
          </cell>
          <cell r="D7848">
            <v>81900</v>
          </cell>
        </row>
        <row r="7849">
          <cell r="A7849">
            <v>691296</v>
          </cell>
          <cell r="B7849" t="str">
            <v>CTN DUCK DIS O/BREEZE    500ML</v>
          </cell>
          <cell r="C7849" t="str">
            <v>P9</v>
          </cell>
          <cell r="D7849">
            <v>81900</v>
          </cell>
        </row>
        <row r="7850">
          <cell r="A7850">
            <v>691297</v>
          </cell>
          <cell r="B7850" t="str">
            <v>CTN DUCK DIS PINE 1LTR</v>
          </cell>
          <cell r="C7850" t="str">
            <v>P2</v>
          </cell>
          <cell r="D7850">
            <v>81900</v>
          </cell>
        </row>
        <row r="7851">
          <cell r="A7851">
            <v>691298</v>
          </cell>
          <cell r="B7851" t="str">
            <v>CTN DUCK DIS P/P 1LT     1 LTR</v>
          </cell>
          <cell r="C7851" t="str">
            <v>P2</v>
          </cell>
          <cell r="D7851">
            <v>81900</v>
          </cell>
        </row>
        <row r="7852">
          <cell r="A7852">
            <v>691299</v>
          </cell>
          <cell r="B7852" t="str">
            <v>CTN DUCK DIS EUCALYPTUS  500ML</v>
          </cell>
          <cell r="C7852" t="str">
            <v>P9</v>
          </cell>
          <cell r="D7852">
            <v>81900</v>
          </cell>
        </row>
        <row r="7853">
          <cell r="A7853">
            <v>691300</v>
          </cell>
          <cell r="B7853" t="str">
            <v>TUB CLOSET CAMEL OUTER</v>
          </cell>
          <cell r="C7853" t="str">
            <v>PG</v>
          </cell>
          <cell r="D7853">
            <v>0</v>
          </cell>
        </row>
        <row r="7854">
          <cell r="A7854">
            <v>691301</v>
          </cell>
          <cell r="B7854" t="str">
            <v>CTN WINDEX/DUCK BONUS</v>
          </cell>
          <cell r="C7854" t="str">
            <v>P9</v>
          </cell>
          <cell r="D7854">
            <v>81900</v>
          </cell>
        </row>
        <row r="7855">
          <cell r="A7855">
            <v>691302</v>
          </cell>
          <cell r="B7855" t="str">
            <v>CTN DUCK DISO P/P SAMPLE 185mL</v>
          </cell>
          <cell r="C7855" t="str">
            <v>P9</v>
          </cell>
          <cell r="D7855">
            <v>81900</v>
          </cell>
        </row>
        <row r="7856">
          <cell r="A7856">
            <v>691303</v>
          </cell>
          <cell r="B7856" t="str">
            <v>B/C P/IN FR3PK FREE PRIM</v>
          </cell>
          <cell r="C7856" t="str">
            <v>PH</v>
          </cell>
          <cell r="D7856">
            <v>0</v>
          </cell>
        </row>
        <row r="7857">
          <cell r="A7857">
            <v>691304</v>
          </cell>
          <cell r="B7857" t="str">
            <v>B/C P/IN BK3PK FREE PRIM</v>
          </cell>
          <cell r="C7857" t="str">
            <v>PH</v>
          </cell>
          <cell r="D7857">
            <v>0</v>
          </cell>
        </row>
        <row r="7858">
          <cell r="A7858">
            <v>691305</v>
          </cell>
          <cell r="B7858" t="str">
            <v>CTN BLEACH DUCK PRIMARY BOGO</v>
          </cell>
          <cell r="C7858" t="str">
            <v>P9</v>
          </cell>
          <cell r="D7858">
            <v>81900</v>
          </cell>
        </row>
        <row r="7859">
          <cell r="A7859">
            <v>691306</v>
          </cell>
          <cell r="B7859" t="str">
            <v>CTN DUCK DIS P/Blossom   500ML</v>
          </cell>
          <cell r="C7859" t="str">
            <v>P9</v>
          </cell>
          <cell r="D7859">
            <v>81900</v>
          </cell>
        </row>
        <row r="7860">
          <cell r="A7860">
            <v>691307</v>
          </cell>
          <cell r="B7860" t="str">
            <v>CTN DUCK DIS P/Pourri    500ML</v>
          </cell>
          <cell r="C7860" t="str">
            <v>P9</v>
          </cell>
          <cell r="D7860">
            <v>81900</v>
          </cell>
        </row>
        <row r="7861">
          <cell r="A7861">
            <v>691308</v>
          </cell>
          <cell r="B7861" t="str">
            <v>CTN DUCK DIS W/Pine      500ML</v>
          </cell>
          <cell r="C7861" t="str">
            <v>P9</v>
          </cell>
          <cell r="D7861">
            <v>81900</v>
          </cell>
        </row>
        <row r="7862">
          <cell r="A7862">
            <v>691309</v>
          </cell>
          <cell r="B7862" t="str">
            <v>CTN DUCK DIS O/Breeze    500ML</v>
          </cell>
          <cell r="C7862" t="str">
            <v>P9</v>
          </cell>
          <cell r="D7862">
            <v>81900</v>
          </cell>
        </row>
        <row r="7863">
          <cell r="A7863">
            <v>691310</v>
          </cell>
          <cell r="B7863" t="str">
            <v>CTN JEYES DIS F/Pine     500ML</v>
          </cell>
          <cell r="C7863" t="str">
            <v>P9</v>
          </cell>
          <cell r="D7863">
            <v>81900</v>
          </cell>
        </row>
        <row r="7864">
          <cell r="A7864">
            <v>691311</v>
          </cell>
          <cell r="B7864" t="str">
            <v>CTN JEYES DIS C/Garden   500ML</v>
          </cell>
          <cell r="C7864" t="str">
            <v>P9</v>
          </cell>
          <cell r="D7864">
            <v>81900</v>
          </cell>
        </row>
        <row r="7865">
          <cell r="A7865">
            <v>691312</v>
          </cell>
          <cell r="B7865" t="str">
            <v>CTN JEYES DIS C/Fresh    500ML</v>
          </cell>
          <cell r="C7865" t="str">
            <v>P9</v>
          </cell>
          <cell r="D7865">
            <v>81900</v>
          </cell>
        </row>
        <row r="7866">
          <cell r="A7866">
            <v>691313</v>
          </cell>
          <cell r="B7866" t="str">
            <v>CTN JEYES DIS P/Blossom  500ML</v>
          </cell>
          <cell r="C7866" t="str">
            <v>P9</v>
          </cell>
          <cell r="D7866">
            <v>81900</v>
          </cell>
        </row>
        <row r="7867">
          <cell r="A7867">
            <v>691314</v>
          </cell>
          <cell r="B7867" t="str">
            <v>CTN JEYES DIS M/Spring   500ML</v>
          </cell>
          <cell r="C7867" t="str">
            <v>P9</v>
          </cell>
          <cell r="D7867">
            <v>81900</v>
          </cell>
        </row>
        <row r="7868">
          <cell r="A7868">
            <v>691315</v>
          </cell>
          <cell r="B7868" t="str">
            <v>CTN KLEAR                500ML</v>
          </cell>
          <cell r="C7868" t="str">
            <v>P9</v>
          </cell>
          <cell r="D7868">
            <v>81900</v>
          </cell>
        </row>
        <row r="7869">
          <cell r="A7869">
            <v>691316</v>
          </cell>
          <cell r="B7869" t="str">
            <v>CTN KLEEN                500ML</v>
          </cell>
          <cell r="C7869" t="str">
            <v>P2</v>
          </cell>
          <cell r="D7869">
            <v>81900</v>
          </cell>
        </row>
        <row r="7870">
          <cell r="A7870">
            <v>691317</v>
          </cell>
          <cell r="B7870" t="str">
            <v>BLISTER Scent Duck Bleach  50g</v>
          </cell>
          <cell r="C7870" t="str">
            <v>PG</v>
          </cell>
          <cell r="D7870">
            <v>94478</v>
          </cell>
        </row>
        <row r="7871">
          <cell r="A7871">
            <v>691317</v>
          </cell>
          <cell r="B7871" t="str">
            <v>BLISTER Scent Duck Bleach  50g</v>
          </cell>
          <cell r="C7871" t="str">
            <v>PG</v>
          </cell>
        </row>
        <row r="7872">
          <cell r="A7872">
            <v>691318</v>
          </cell>
          <cell r="B7872" t="str">
            <v>B/CARD Scent Duck Bleach   50g</v>
          </cell>
          <cell r="C7872" t="str">
            <v>PH</v>
          </cell>
          <cell r="D7872">
            <v>1550</v>
          </cell>
        </row>
        <row r="7873">
          <cell r="A7873">
            <v>691319</v>
          </cell>
          <cell r="B7873" t="str">
            <v>CTN Scent Duck Bleach      50g</v>
          </cell>
          <cell r="C7873" t="str">
            <v>P2</v>
          </cell>
          <cell r="D7873">
            <v>81900</v>
          </cell>
        </row>
        <row r="7874">
          <cell r="A7874">
            <v>691319</v>
          </cell>
          <cell r="B7874" t="str">
            <v>CTN Scent Duck Bleach      50g</v>
          </cell>
          <cell r="C7874" t="str">
            <v>P2</v>
          </cell>
        </row>
        <row r="7875">
          <cell r="A7875">
            <v>691320</v>
          </cell>
          <cell r="B7875" t="str">
            <v>B/CARD Scent Duck Spring Fresh</v>
          </cell>
          <cell r="C7875" t="str">
            <v>PH</v>
          </cell>
          <cell r="D7875">
            <v>1550</v>
          </cell>
        </row>
        <row r="7876">
          <cell r="A7876">
            <v>691321</v>
          </cell>
          <cell r="B7876" t="str">
            <v>B/CARD Scent Duck Pot Pourri</v>
          </cell>
          <cell r="C7876" t="str">
            <v>PH</v>
          </cell>
          <cell r="D7876">
            <v>1550</v>
          </cell>
        </row>
        <row r="7877">
          <cell r="A7877">
            <v>691322</v>
          </cell>
          <cell r="B7877" t="str">
            <v>B/Card PLUG-IN FofFlowers Prim</v>
          </cell>
          <cell r="C7877" t="str">
            <v>PH</v>
          </cell>
          <cell r="D7877">
            <v>57657</v>
          </cell>
        </row>
        <row r="7878">
          <cell r="A7878">
            <v>691323</v>
          </cell>
          <cell r="B7878" t="str">
            <v>B/Card PLUG-IN Trop Breez Prim</v>
          </cell>
          <cell r="C7878" t="str">
            <v>PH</v>
          </cell>
          <cell r="D7878">
            <v>57657</v>
          </cell>
        </row>
        <row r="7879">
          <cell r="A7879">
            <v>691324</v>
          </cell>
          <cell r="B7879" t="str">
            <v>B/CARD FRONT P/IN T/BREEZE REF</v>
          </cell>
          <cell r="C7879" t="str">
            <v>PH</v>
          </cell>
          <cell r="D7879">
            <v>57657</v>
          </cell>
        </row>
        <row r="7880">
          <cell r="A7880">
            <v>691325</v>
          </cell>
          <cell r="B7880" t="str">
            <v>B/CARD BACK P/IN T/BREEZE REF</v>
          </cell>
          <cell r="C7880" t="str">
            <v>PH</v>
          </cell>
          <cell r="D7880">
            <v>57657</v>
          </cell>
        </row>
        <row r="7881">
          <cell r="A7881">
            <v>691326</v>
          </cell>
          <cell r="B7881" t="str">
            <v>B/CARD FRONT P/IN PEACH REFILL</v>
          </cell>
          <cell r="C7881" t="str">
            <v>PH</v>
          </cell>
          <cell r="D7881">
            <v>57657</v>
          </cell>
        </row>
        <row r="7882">
          <cell r="A7882">
            <v>691327</v>
          </cell>
          <cell r="B7882" t="str">
            <v>B/CARD BACK P/IN PEACH REFILL</v>
          </cell>
          <cell r="C7882" t="str">
            <v>PH</v>
          </cell>
          <cell r="D7882">
            <v>57657</v>
          </cell>
        </row>
        <row r="7883">
          <cell r="A7883">
            <v>691328</v>
          </cell>
          <cell r="B7883" t="str">
            <v>B/CARD FRONT P/IN VANILLA REF</v>
          </cell>
          <cell r="C7883" t="str">
            <v>PH</v>
          </cell>
          <cell r="D7883">
            <v>57657</v>
          </cell>
        </row>
        <row r="7884">
          <cell r="A7884">
            <v>691329</v>
          </cell>
          <cell r="B7884" t="str">
            <v>B/CARD BACK P/IN VANILLA REFIL</v>
          </cell>
          <cell r="C7884" t="str">
            <v>PH</v>
          </cell>
          <cell r="D7884">
            <v>57657</v>
          </cell>
        </row>
        <row r="7885">
          <cell r="A7885">
            <v>691330</v>
          </cell>
          <cell r="B7885" t="str">
            <v>B/CARD FRONT P/IN 3PACK REFILL</v>
          </cell>
          <cell r="C7885" t="str">
            <v>PH</v>
          </cell>
          <cell r="D7885">
            <v>57657</v>
          </cell>
        </row>
        <row r="7886">
          <cell r="A7886">
            <v>691331</v>
          </cell>
          <cell r="B7886" t="str">
            <v>B/CARD BACK P/IN 3PACK REFILL</v>
          </cell>
          <cell r="C7886" t="str">
            <v>PH</v>
          </cell>
          <cell r="D7886">
            <v>57657</v>
          </cell>
        </row>
        <row r="7887">
          <cell r="A7887">
            <v>691332</v>
          </cell>
          <cell r="B7887" t="str">
            <v>CTN Scent Duck Spring Fresh50g</v>
          </cell>
          <cell r="C7887" t="str">
            <v>P2</v>
          </cell>
          <cell r="D7887">
            <v>81900</v>
          </cell>
        </row>
        <row r="7888">
          <cell r="A7888">
            <v>691332</v>
          </cell>
          <cell r="B7888" t="str">
            <v>CTN Scent Duck Spring Fresh50g</v>
          </cell>
          <cell r="C7888" t="str">
            <v>P2</v>
          </cell>
        </row>
        <row r="7889">
          <cell r="A7889">
            <v>691333</v>
          </cell>
          <cell r="B7889" t="str">
            <v>CTN Scent Duck Pot Pourri  50g</v>
          </cell>
          <cell r="C7889" t="str">
            <v>P2</v>
          </cell>
          <cell r="D7889">
            <v>81900</v>
          </cell>
        </row>
        <row r="7890">
          <cell r="A7890">
            <v>691333</v>
          </cell>
          <cell r="B7890" t="str">
            <v>CTN Scent Duck Pot Pourri  50g</v>
          </cell>
          <cell r="C7890" t="str">
            <v>P2</v>
          </cell>
        </row>
        <row r="7891">
          <cell r="A7891">
            <v>691333</v>
          </cell>
          <cell r="B7891" t="str">
            <v>CTN Scent Duck Pot Pourri  50g</v>
          </cell>
          <cell r="C7891" t="str">
            <v>P2</v>
          </cell>
        </row>
        <row r="7892">
          <cell r="A7892">
            <v>691334</v>
          </cell>
          <cell r="B7892" t="str">
            <v>B/CARD Duck Bluey Twin 100g</v>
          </cell>
          <cell r="C7892" t="str">
            <v>PH</v>
          </cell>
          <cell r="D7892">
            <v>1550</v>
          </cell>
        </row>
        <row r="7893">
          <cell r="A7893">
            <v>691334</v>
          </cell>
          <cell r="B7893" t="str">
            <v>B/CARD Duck Bluey Twin 100g</v>
          </cell>
          <cell r="C7893" t="str">
            <v>PH</v>
          </cell>
        </row>
        <row r="7894">
          <cell r="A7894">
            <v>691335</v>
          </cell>
          <cell r="B7894" t="str">
            <v>TRAY GLADE LASTING MIST   REF</v>
          </cell>
          <cell r="C7894" t="str">
            <v>PH</v>
          </cell>
          <cell r="D7894">
            <v>0</v>
          </cell>
        </row>
        <row r="7895">
          <cell r="A7895">
            <v>691336</v>
          </cell>
          <cell r="B7895" t="str">
            <v>TRAY GLADE L\MIST REF</v>
          </cell>
          <cell r="C7895" t="str">
            <v>PH</v>
          </cell>
          <cell r="D7895">
            <v>57657</v>
          </cell>
        </row>
        <row r="7896">
          <cell r="A7896">
            <v>691337</v>
          </cell>
          <cell r="B7896" t="str">
            <v>A-Frame+foil+base Cream 150g</v>
          </cell>
          <cell r="C7896" t="str">
            <v>P9</v>
          </cell>
          <cell r="D7896">
            <v>1404</v>
          </cell>
        </row>
        <row r="7897">
          <cell r="A7897">
            <v>691337</v>
          </cell>
          <cell r="B7897" t="str">
            <v>A-Frame+foil+base Cream 150g</v>
          </cell>
          <cell r="C7897" t="str">
            <v>PE</v>
          </cell>
        </row>
        <row r="7898">
          <cell r="A7898">
            <v>691338</v>
          </cell>
          <cell r="B7898" t="str">
            <v>PUMP OFF ORANGE 125ML JWS</v>
          </cell>
          <cell r="C7898" t="str">
            <v>PF</v>
          </cell>
          <cell r="D7898">
            <v>0</v>
          </cell>
        </row>
        <row r="7899">
          <cell r="A7899">
            <v>691339</v>
          </cell>
          <cell r="B7899" t="str">
            <v>PUMP OFF ORANGE 200ML JWS</v>
          </cell>
          <cell r="C7899" t="str">
            <v>PF</v>
          </cell>
          <cell r="D7899">
            <v>0</v>
          </cell>
        </row>
        <row r="7900">
          <cell r="A7900">
            <v>691340</v>
          </cell>
          <cell r="B7900" t="str">
            <v>PUMP OFF SKINTASTIC 125mL JWS</v>
          </cell>
          <cell r="C7900" t="str">
            <v>PF</v>
          </cell>
          <cell r="D7900">
            <v>0</v>
          </cell>
        </row>
        <row r="7901">
          <cell r="A7901">
            <v>691341</v>
          </cell>
          <cell r="B7901" t="str">
            <v>PUMP OFF SKINTASTIC 200mL JWS</v>
          </cell>
          <cell r="C7901" t="str">
            <v>PF</v>
          </cell>
          <cell r="D7901">
            <v>0</v>
          </cell>
        </row>
        <row r="7902">
          <cell r="A7902">
            <v>691342</v>
          </cell>
          <cell r="B7902" t="str">
            <v>CAP JEYES Fluid Red Flip top</v>
          </cell>
          <cell r="C7902" t="str">
            <v>P1</v>
          </cell>
          <cell r="D7902">
            <v>84573</v>
          </cell>
        </row>
        <row r="7903">
          <cell r="A7903">
            <v>691343</v>
          </cell>
          <cell r="B7903" t="str">
            <v>B/CARD Sephora Fresh Pine Pri</v>
          </cell>
          <cell r="C7903" t="str">
            <v>PH</v>
          </cell>
          <cell r="D7903">
            <v>57657</v>
          </cell>
        </row>
        <row r="7904">
          <cell r="A7904">
            <v>691344</v>
          </cell>
          <cell r="B7904" t="str">
            <v>B/CARD Sephora Outdoor Frh Pri</v>
          </cell>
          <cell r="C7904" t="str">
            <v>PH</v>
          </cell>
          <cell r="D7904">
            <v>57657</v>
          </cell>
        </row>
        <row r="7905">
          <cell r="A7905">
            <v>691345</v>
          </cell>
          <cell r="B7905" t="str">
            <v>B/CARD Sephora Citrus Grov Pri</v>
          </cell>
          <cell r="C7905" t="str">
            <v>PH</v>
          </cell>
          <cell r="D7905">
            <v>57657</v>
          </cell>
        </row>
        <row r="7906">
          <cell r="A7906">
            <v>691346</v>
          </cell>
          <cell r="B7906" t="str">
            <v>B/CARD Sephora Fresh Pine Ref</v>
          </cell>
          <cell r="C7906" t="str">
            <v>PH</v>
          </cell>
          <cell r="D7906">
            <v>57657</v>
          </cell>
        </row>
        <row r="7907">
          <cell r="A7907">
            <v>691347</v>
          </cell>
          <cell r="B7907" t="str">
            <v>B/CARD Sephora Outdoor Frh Ref</v>
          </cell>
          <cell r="C7907" t="str">
            <v>PH</v>
          </cell>
          <cell r="D7907">
            <v>57657</v>
          </cell>
        </row>
        <row r="7908">
          <cell r="A7908">
            <v>691348</v>
          </cell>
          <cell r="B7908" t="str">
            <v>B/CARD Sephora Citrus Grov Ref</v>
          </cell>
          <cell r="C7908" t="str">
            <v>PH</v>
          </cell>
          <cell r="D7908">
            <v>57657</v>
          </cell>
        </row>
        <row r="7909">
          <cell r="A7909">
            <v>691349</v>
          </cell>
          <cell r="B7909" t="str">
            <v>CTN Sephora Fresh Pine Pri 50g</v>
          </cell>
          <cell r="C7909" t="str">
            <v>P2</v>
          </cell>
          <cell r="D7909">
            <v>81900</v>
          </cell>
        </row>
        <row r="7910">
          <cell r="A7910">
            <v>691350</v>
          </cell>
          <cell r="B7910" t="str">
            <v>CTN Sephora Outdoor Fr Pri 50g</v>
          </cell>
          <cell r="C7910" t="str">
            <v>P2</v>
          </cell>
          <cell r="D7910">
            <v>81900</v>
          </cell>
        </row>
        <row r="7911">
          <cell r="A7911">
            <v>691351</v>
          </cell>
          <cell r="B7911" t="str">
            <v>CTN Sephora Citrus Grov Pr 50g</v>
          </cell>
          <cell r="C7911" t="str">
            <v>P2</v>
          </cell>
          <cell r="D7911">
            <v>81900</v>
          </cell>
        </row>
        <row r="7912">
          <cell r="A7912">
            <v>691352</v>
          </cell>
          <cell r="B7912" t="str">
            <v>CTN Sephora Fresh Pine Ref 50g</v>
          </cell>
          <cell r="C7912" t="str">
            <v>P2</v>
          </cell>
          <cell r="D7912">
            <v>81900</v>
          </cell>
        </row>
        <row r="7913">
          <cell r="A7913">
            <v>691353</v>
          </cell>
          <cell r="B7913" t="str">
            <v>CTN Sephora Outdoor Fr Ref 50g</v>
          </cell>
          <cell r="C7913" t="str">
            <v>P2</v>
          </cell>
          <cell r="D7913">
            <v>81900</v>
          </cell>
        </row>
        <row r="7914">
          <cell r="A7914">
            <v>691354</v>
          </cell>
          <cell r="B7914" t="str">
            <v>CTN Sephora Citrus Grov Ref50g</v>
          </cell>
          <cell r="C7914" t="str">
            <v>P2</v>
          </cell>
          <cell r="D7914">
            <v>81900</v>
          </cell>
        </row>
        <row r="7915">
          <cell r="A7915">
            <v>691355</v>
          </cell>
          <cell r="B7915" t="str">
            <v>B/CARD Sephora Frh Pne Pri Sam</v>
          </cell>
          <cell r="C7915" t="str">
            <v>PH</v>
          </cell>
          <cell r="D7915">
            <v>57657</v>
          </cell>
        </row>
        <row r="7916">
          <cell r="A7916">
            <v>691356</v>
          </cell>
          <cell r="B7916" t="str">
            <v>B/C F/D Bleach NZ Only Pri 50g</v>
          </cell>
          <cell r="C7916" t="str">
            <v>PH</v>
          </cell>
          <cell r="D7916">
            <v>57657</v>
          </cell>
        </row>
        <row r="7917">
          <cell r="A7917">
            <v>691357</v>
          </cell>
          <cell r="B7917" t="str">
            <v>B/C F/D Country Garden Pri 50g</v>
          </cell>
          <cell r="C7917" t="str">
            <v>PH</v>
          </cell>
          <cell r="D7917">
            <v>57657</v>
          </cell>
        </row>
        <row r="7918">
          <cell r="A7918">
            <v>691358</v>
          </cell>
          <cell r="B7918" t="str">
            <v>B/C F/D Blue Plus      Pri 50g</v>
          </cell>
          <cell r="C7918" t="str">
            <v>PH</v>
          </cell>
          <cell r="D7918">
            <v>57657</v>
          </cell>
        </row>
        <row r="7919">
          <cell r="A7919">
            <v>691359</v>
          </cell>
          <cell r="B7919" t="str">
            <v>B/C F/D Bleach(Alpine) Pri 50g</v>
          </cell>
          <cell r="C7919" t="str">
            <v>PH</v>
          </cell>
          <cell r="D7919">
            <v>57657</v>
          </cell>
        </row>
        <row r="7920">
          <cell r="A7920">
            <v>691360</v>
          </cell>
          <cell r="B7920" t="str">
            <v>B/C F/D Fresh Flowers Pri 50g</v>
          </cell>
          <cell r="C7920" t="str">
            <v>PH</v>
          </cell>
          <cell r="D7920">
            <v>57657</v>
          </cell>
        </row>
        <row r="7921">
          <cell r="A7921">
            <v>691361</v>
          </cell>
          <cell r="B7921" t="str">
            <v>B/C F/D Woodland Pine pri 50g</v>
          </cell>
          <cell r="C7921" t="str">
            <v>PH</v>
          </cell>
          <cell r="D7921">
            <v>57657</v>
          </cell>
        </row>
        <row r="7922">
          <cell r="A7922">
            <v>691362</v>
          </cell>
          <cell r="B7922" t="str">
            <v>B/C F/D Bleach (NZ Only)Pr 50g</v>
          </cell>
          <cell r="C7922" t="str">
            <v>PH</v>
          </cell>
          <cell r="D7922">
            <v>57657</v>
          </cell>
        </row>
        <row r="7923">
          <cell r="A7923">
            <v>691363</v>
          </cell>
          <cell r="B7923" t="str">
            <v>B/C F/D Blue Plus      Ref 50g</v>
          </cell>
          <cell r="C7923" t="str">
            <v>PH</v>
          </cell>
          <cell r="D7923">
            <v>57657</v>
          </cell>
        </row>
        <row r="7924">
          <cell r="A7924">
            <v>691364</v>
          </cell>
          <cell r="B7924" t="str">
            <v>B/C F/D Bleach(Alpine) Ref 40g</v>
          </cell>
          <cell r="C7924" t="str">
            <v>PH</v>
          </cell>
          <cell r="D7924">
            <v>57657</v>
          </cell>
        </row>
        <row r="7925">
          <cell r="A7925">
            <v>691365</v>
          </cell>
          <cell r="B7925" t="str">
            <v>B/C F/D Country Garden Ref 50g</v>
          </cell>
          <cell r="C7925" t="str">
            <v>PH</v>
          </cell>
          <cell r="D7925">
            <v>57657</v>
          </cell>
        </row>
        <row r="7926">
          <cell r="A7926">
            <v>691366</v>
          </cell>
          <cell r="B7926" t="str">
            <v>B/C F/D Fresh Flowers Ref 50g</v>
          </cell>
          <cell r="C7926" t="str">
            <v>PH</v>
          </cell>
          <cell r="D7926">
            <v>57657</v>
          </cell>
        </row>
        <row r="7927">
          <cell r="A7927">
            <v>691367</v>
          </cell>
          <cell r="B7927" t="str">
            <v>B/C F/D Woodland Pine Ref 50g</v>
          </cell>
          <cell r="C7927" t="str">
            <v>PH</v>
          </cell>
          <cell r="D7927">
            <v>57657</v>
          </cell>
        </row>
        <row r="7928">
          <cell r="A7928">
            <v>691368</v>
          </cell>
          <cell r="B7928" t="str">
            <v>B/C F/D Bleach (NZ Only)Ref40g</v>
          </cell>
          <cell r="C7928" t="str">
            <v>PH</v>
          </cell>
          <cell r="D7928">
            <v>57657</v>
          </cell>
        </row>
        <row r="7929">
          <cell r="A7929">
            <v>691369</v>
          </cell>
          <cell r="B7929" t="str">
            <v>B/CARD FRONT P/IN LAV REF 98</v>
          </cell>
          <cell r="C7929" t="str">
            <v>PH</v>
          </cell>
          <cell r="D7929">
            <v>0</v>
          </cell>
        </row>
        <row r="7930">
          <cell r="A7930">
            <v>691370</v>
          </cell>
          <cell r="B7930" t="str">
            <v>B/CARD BACK P/IN LAV REF 98</v>
          </cell>
          <cell r="C7930" t="str">
            <v>PH</v>
          </cell>
          <cell r="D7930">
            <v>0</v>
          </cell>
        </row>
        <row r="7931">
          <cell r="A7931">
            <v>691371</v>
          </cell>
          <cell r="B7931" t="str">
            <v>BOT HDPE L/WEIGHT 500ML YELLOW</v>
          </cell>
          <cell r="C7931" t="str">
            <v>P5</v>
          </cell>
          <cell r="D7931">
            <v>1404</v>
          </cell>
        </row>
        <row r="7932">
          <cell r="A7932">
            <v>691372</v>
          </cell>
          <cell r="B7932" t="str">
            <v>BOT HDPE L/WEIGHT 500ML NAT</v>
          </cell>
          <cell r="C7932" t="str">
            <v>P5</v>
          </cell>
          <cell r="D7932">
            <v>1404</v>
          </cell>
        </row>
        <row r="7933">
          <cell r="A7933">
            <v>691373</v>
          </cell>
          <cell r="B7933" t="str">
            <v>BOT HDPE L/WEIGHT 750ML YELLOW</v>
          </cell>
          <cell r="C7933" t="str">
            <v>P5</v>
          </cell>
          <cell r="D7933">
            <v>1404</v>
          </cell>
        </row>
        <row r="7934">
          <cell r="A7934">
            <v>691374</v>
          </cell>
          <cell r="B7934" t="str">
            <v>B/CARD DUCK UTR FRESH PINE PRI</v>
          </cell>
          <cell r="C7934" t="str">
            <v>PH</v>
          </cell>
          <cell r="D7934">
            <v>57657</v>
          </cell>
        </row>
        <row r="7935">
          <cell r="A7935">
            <v>691375</v>
          </cell>
          <cell r="B7935" t="str">
            <v>B/CARD DUCK UTR OUTDOOR PRIM</v>
          </cell>
          <cell r="C7935" t="str">
            <v>PH</v>
          </cell>
          <cell r="D7935">
            <v>57657</v>
          </cell>
        </row>
        <row r="7936">
          <cell r="A7936">
            <v>691376</v>
          </cell>
          <cell r="B7936" t="str">
            <v>B/CARD DUCK UTR CITRUS PRIM</v>
          </cell>
          <cell r="C7936" t="str">
            <v>PH</v>
          </cell>
          <cell r="D7936">
            <v>57657</v>
          </cell>
        </row>
        <row r="7937">
          <cell r="A7937">
            <v>691377</v>
          </cell>
          <cell r="B7937" t="str">
            <v>B/CARD DUCK UTR FRESH PINE REF</v>
          </cell>
          <cell r="C7937" t="str">
            <v>PH</v>
          </cell>
          <cell r="D7937">
            <v>57657</v>
          </cell>
        </row>
        <row r="7938">
          <cell r="A7938">
            <v>691378</v>
          </cell>
          <cell r="B7938" t="str">
            <v>B/CARD DUCK UTR OUTDOOR REF</v>
          </cell>
          <cell r="C7938" t="str">
            <v>PH</v>
          </cell>
          <cell r="D7938">
            <v>57657</v>
          </cell>
        </row>
        <row r="7939">
          <cell r="A7939">
            <v>691379</v>
          </cell>
          <cell r="B7939" t="str">
            <v>B/CARD DUCK UTR CITRUS REF</v>
          </cell>
          <cell r="C7939" t="str">
            <v>PH</v>
          </cell>
          <cell r="D7939">
            <v>57657</v>
          </cell>
        </row>
        <row r="7940">
          <cell r="A7940">
            <v>691380</v>
          </cell>
          <cell r="B7940" t="str">
            <v>CTN DUCK UTR FRESH PINE PRIM</v>
          </cell>
          <cell r="C7940" t="str">
            <v>P2</v>
          </cell>
          <cell r="D7940">
            <v>81900</v>
          </cell>
        </row>
        <row r="7941">
          <cell r="A7941">
            <v>691381</v>
          </cell>
          <cell r="B7941" t="str">
            <v>CTN DUCK UTR OUTDOOR PRIM</v>
          </cell>
          <cell r="C7941" t="str">
            <v>P2</v>
          </cell>
          <cell r="D7941">
            <v>81900</v>
          </cell>
        </row>
        <row r="7942">
          <cell r="A7942">
            <v>691382</v>
          </cell>
          <cell r="B7942" t="str">
            <v>CTN DUCK UTR CITRUS PRIM</v>
          </cell>
          <cell r="C7942" t="str">
            <v>P2</v>
          </cell>
          <cell r="D7942">
            <v>81900</v>
          </cell>
        </row>
        <row r="7943">
          <cell r="A7943">
            <v>691383</v>
          </cell>
          <cell r="B7943" t="str">
            <v>CTN DUCK UTR FRESH PINE REF</v>
          </cell>
          <cell r="C7943" t="str">
            <v>P2</v>
          </cell>
          <cell r="D7943">
            <v>81900</v>
          </cell>
        </row>
        <row r="7944">
          <cell r="A7944">
            <v>691384</v>
          </cell>
          <cell r="B7944" t="str">
            <v>CTN DUCK UTR OUTDOOR REF</v>
          </cell>
          <cell r="C7944" t="str">
            <v>P2</v>
          </cell>
          <cell r="D7944">
            <v>81900</v>
          </cell>
        </row>
        <row r="7945">
          <cell r="A7945">
            <v>691385</v>
          </cell>
          <cell r="B7945" t="str">
            <v>CTN DUCK UTR CITRUS REF</v>
          </cell>
          <cell r="C7945" t="str">
            <v>P2</v>
          </cell>
          <cell r="D7945">
            <v>81900</v>
          </cell>
        </row>
        <row r="7946">
          <cell r="A7946">
            <v>691392</v>
          </cell>
          <cell r="B7946" t="str">
            <v>CTN CHARGE AEROSOL 400GM 96</v>
          </cell>
          <cell r="C7946" t="str">
            <v>P9</v>
          </cell>
          <cell r="D7946">
            <v>81900</v>
          </cell>
        </row>
        <row r="7947">
          <cell r="A7947">
            <v>691394</v>
          </cell>
          <cell r="B7947" t="str">
            <v>CTN CHARGE AERO TWIN PACK 500G</v>
          </cell>
          <cell r="C7947" t="str">
            <v>P9</v>
          </cell>
          <cell r="D7947">
            <v>81900</v>
          </cell>
        </row>
        <row r="7948">
          <cell r="A7948">
            <v>691395</v>
          </cell>
          <cell r="B7948" t="str">
            <v>CTN MR M O/CLEAN CAUST    300G</v>
          </cell>
          <cell r="C7948" t="str">
            <v>P9</v>
          </cell>
          <cell r="D7948">
            <v>81900</v>
          </cell>
        </row>
        <row r="7949">
          <cell r="A7949">
            <v>691396</v>
          </cell>
          <cell r="B7949" t="str">
            <v>CTN MR M O/CLEAN CAUST    500G</v>
          </cell>
          <cell r="C7949" t="str">
            <v>P9</v>
          </cell>
          <cell r="D7949">
            <v>81900</v>
          </cell>
        </row>
        <row r="7950">
          <cell r="A7950">
            <v>691398</v>
          </cell>
          <cell r="B7950" t="str">
            <v>CTN MR M O/CLEAN N/CAUST  500G</v>
          </cell>
          <cell r="C7950" t="str">
            <v>P9</v>
          </cell>
          <cell r="D7950">
            <v>81900</v>
          </cell>
        </row>
        <row r="7951">
          <cell r="A7951">
            <v>691399</v>
          </cell>
          <cell r="B7951" t="str">
            <v>CTN MR M O/CLEAN CAUST    300G</v>
          </cell>
          <cell r="C7951" t="str">
            <v>P9</v>
          </cell>
          <cell r="D7951">
            <v>0</v>
          </cell>
        </row>
        <row r="7952">
          <cell r="A7952">
            <v>691400</v>
          </cell>
          <cell r="B7952" t="str">
            <v>CTN MR M O/CLEAN N/CAUST  400G</v>
          </cell>
          <cell r="C7952" t="str">
            <v>P9</v>
          </cell>
          <cell r="D7952">
            <v>0</v>
          </cell>
        </row>
        <row r="7953">
          <cell r="A7953">
            <v>691401</v>
          </cell>
          <cell r="B7953" t="str">
            <v>CTN MR M O/CLEAN CAUST    500G</v>
          </cell>
          <cell r="C7953" t="str">
            <v>P9</v>
          </cell>
          <cell r="D7953">
            <v>0</v>
          </cell>
        </row>
        <row r="7954">
          <cell r="A7954">
            <v>691402</v>
          </cell>
          <cell r="B7954" t="str">
            <v>CTN MR M N/CSTC OVEN CLNR 300G</v>
          </cell>
          <cell r="C7954" t="str">
            <v>P9</v>
          </cell>
          <cell r="D7954">
            <v>0</v>
          </cell>
        </row>
        <row r="7955">
          <cell r="A7955">
            <v>691403</v>
          </cell>
          <cell r="B7955" t="str">
            <v>CTN MR M CAUST OVEN CLNR  300G</v>
          </cell>
          <cell r="C7955" t="str">
            <v>P9</v>
          </cell>
          <cell r="D7955">
            <v>0</v>
          </cell>
        </row>
        <row r="7956">
          <cell r="A7956">
            <v>691404</v>
          </cell>
          <cell r="B7956" t="str">
            <v>CTN MR M CAUST OVEN CLNR  500G</v>
          </cell>
          <cell r="C7956" t="str">
            <v>P9</v>
          </cell>
          <cell r="D7956">
            <v>0</v>
          </cell>
        </row>
        <row r="7957">
          <cell r="A7957">
            <v>691405</v>
          </cell>
          <cell r="B7957" t="str">
            <v>CTN MR M N/CSTC OVEN CLNR 300G</v>
          </cell>
          <cell r="C7957" t="str">
            <v>P9</v>
          </cell>
          <cell r="D7957">
            <v>81900</v>
          </cell>
        </row>
        <row r="7958">
          <cell r="A7958">
            <v>691406</v>
          </cell>
          <cell r="B7958" t="str">
            <v>CTN MR M O/CLEAN CAUST    300G</v>
          </cell>
          <cell r="C7958" t="str">
            <v>P9</v>
          </cell>
          <cell r="D7958">
            <v>0</v>
          </cell>
        </row>
        <row r="7959">
          <cell r="A7959">
            <v>691407</v>
          </cell>
          <cell r="B7959" t="str">
            <v>CTN GENERIC MR M O/CLEAN  300G</v>
          </cell>
          <cell r="C7959" t="str">
            <v>P2</v>
          </cell>
          <cell r="D7959">
            <v>81900</v>
          </cell>
        </row>
        <row r="7960">
          <cell r="A7960">
            <v>691407</v>
          </cell>
          <cell r="B7960" t="str">
            <v>CTN GENERIC MR M O/CLEAN  300G</v>
          </cell>
          <cell r="C7960" t="str">
            <v>P2</v>
          </cell>
        </row>
        <row r="7961">
          <cell r="A7961">
            <v>691408</v>
          </cell>
          <cell r="B7961" t="str">
            <v>B/CARD FR P/INS CITRUS REF</v>
          </cell>
          <cell r="C7961" t="str">
            <v>PH</v>
          </cell>
          <cell r="D7961">
            <v>0</v>
          </cell>
        </row>
        <row r="7962">
          <cell r="A7962">
            <v>691409</v>
          </cell>
          <cell r="B7962" t="str">
            <v>B/CARD BK P/INS CITRUS REF</v>
          </cell>
          <cell r="C7962" t="str">
            <v>PH</v>
          </cell>
          <cell r="D7962">
            <v>0</v>
          </cell>
        </row>
        <row r="7963">
          <cell r="A7963">
            <v>691410</v>
          </cell>
          <cell r="B7963" t="str">
            <v>B/C F/D COUNTRY GARDEN PRI 40G</v>
          </cell>
          <cell r="C7963" t="str">
            <v>PH</v>
          </cell>
          <cell r="D7963">
            <v>1550</v>
          </cell>
        </row>
        <row r="7964">
          <cell r="A7964">
            <v>691411</v>
          </cell>
          <cell r="B7964" t="str">
            <v>B/C F/D FRESH FLOWERS PRI 40G</v>
          </cell>
          <cell r="C7964" t="str">
            <v>PH</v>
          </cell>
          <cell r="D7964">
            <v>1550</v>
          </cell>
        </row>
        <row r="7965">
          <cell r="A7965">
            <v>691412</v>
          </cell>
          <cell r="B7965" t="str">
            <v>B/C F/D WOODLAND PINE PRI 40G</v>
          </cell>
          <cell r="C7965" t="str">
            <v>PH</v>
          </cell>
          <cell r="D7965">
            <v>1550</v>
          </cell>
        </row>
        <row r="7966">
          <cell r="A7966">
            <v>691412</v>
          </cell>
          <cell r="B7966" t="str">
            <v>B/C F/D WOODLAND PINE PRI 40G</v>
          </cell>
          <cell r="C7966" t="str">
            <v>PH</v>
          </cell>
        </row>
        <row r="7967">
          <cell r="A7967">
            <v>691413</v>
          </cell>
          <cell r="B7967" t="str">
            <v>B/C F/D COUNTRY GARDEN REF 80G</v>
          </cell>
          <cell r="C7967" t="str">
            <v>PH</v>
          </cell>
          <cell r="D7967">
            <v>1550</v>
          </cell>
        </row>
        <row r="7968">
          <cell r="A7968">
            <v>691414</v>
          </cell>
          <cell r="B7968" t="str">
            <v>B/C F/D FRESH FLOWERS REF 80G</v>
          </cell>
          <cell r="C7968" t="str">
            <v>PH</v>
          </cell>
          <cell r="D7968">
            <v>1550</v>
          </cell>
        </row>
        <row r="7969">
          <cell r="A7969">
            <v>691415</v>
          </cell>
          <cell r="B7969" t="str">
            <v>B/C F/D WOODLAND PINE REF 80G</v>
          </cell>
          <cell r="C7969" t="str">
            <v>PH</v>
          </cell>
          <cell r="D7969">
            <v>1550</v>
          </cell>
        </row>
        <row r="7970">
          <cell r="A7970">
            <v>691416</v>
          </cell>
          <cell r="B7970" t="str">
            <v>B/C F/D BLEACH A/FRESH PRI 40G</v>
          </cell>
          <cell r="C7970" t="str">
            <v>PH</v>
          </cell>
          <cell r="D7970">
            <v>1550</v>
          </cell>
        </row>
        <row r="7971">
          <cell r="A7971">
            <v>691417</v>
          </cell>
          <cell r="B7971" t="str">
            <v>B/CARD P/INS F/FLOWER TWIN REF</v>
          </cell>
          <cell r="C7971" t="str">
            <v>PH</v>
          </cell>
          <cell r="D7971">
            <v>0</v>
          </cell>
        </row>
        <row r="7972">
          <cell r="A7972">
            <v>691418</v>
          </cell>
          <cell r="B7972" t="str">
            <v>B/CARD P/INS T/BREEZE TWIN REF</v>
          </cell>
          <cell r="C7972" t="str">
            <v>PH</v>
          </cell>
          <cell r="D7972">
            <v>0</v>
          </cell>
        </row>
        <row r="7973">
          <cell r="A7973">
            <v>691419</v>
          </cell>
          <cell r="B7973" t="str">
            <v>B/CARD P/INS LAVENDER TWIN REF</v>
          </cell>
          <cell r="C7973" t="str">
            <v>PH</v>
          </cell>
          <cell r="D7973">
            <v>0</v>
          </cell>
        </row>
        <row r="7974">
          <cell r="A7974">
            <v>691420</v>
          </cell>
          <cell r="B7974" t="str">
            <v>B/CARD P/INS CITRUS TWIN REF</v>
          </cell>
          <cell r="C7974" t="str">
            <v>PH</v>
          </cell>
          <cell r="D7974">
            <v>0</v>
          </cell>
        </row>
        <row r="7975">
          <cell r="A7975">
            <v>691421</v>
          </cell>
          <cell r="B7975" t="str">
            <v>B/CARD P/INS LAVENDER PRIM</v>
          </cell>
          <cell r="C7975" t="str">
            <v>PH</v>
          </cell>
          <cell r="D7975">
            <v>0</v>
          </cell>
        </row>
        <row r="7976">
          <cell r="A7976">
            <v>691422</v>
          </cell>
          <cell r="B7976" t="str">
            <v>B/CARD FR MOTHPROOFER NZ TWIN</v>
          </cell>
          <cell r="C7976" t="str">
            <v>PH</v>
          </cell>
          <cell r="D7976">
            <v>0</v>
          </cell>
        </row>
        <row r="7977">
          <cell r="A7977">
            <v>691423</v>
          </cell>
          <cell r="B7977" t="str">
            <v>B/CARD BK MOTHPROOFER NZ TWIN</v>
          </cell>
          <cell r="C7977" t="str">
            <v>PH</v>
          </cell>
          <cell r="D7977">
            <v>0</v>
          </cell>
        </row>
        <row r="7978">
          <cell r="A7978">
            <v>691424</v>
          </cell>
          <cell r="B7978" t="str">
            <v>B/CARD FR P/INS ASORT TRPL REF</v>
          </cell>
          <cell r="C7978" t="str">
            <v>PH</v>
          </cell>
          <cell r="D7978">
            <v>0</v>
          </cell>
        </row>
        <row r="7979">
          <cell r="A7979">
            <v>691425</v>
          </cell>
          <cell r="B7979" t="str">
            <v>B/CARD BK P/INS ASORT TRPL REF</v>
          </cell>
          <cell r="C7979" t="str">
            <v>PH</v>
          </cell>
          <cell r="D7979">
            <v>0</v>
          </cell>
        </row>
        <row r="7980">
          <cell r="A7980">
            <v>691426</v>
          </cell>
          <cell r="B7980" t="str">
            <v>CTN DUCK UTR LAVENDER PRIM 50G</v>
          </cell>
          <cell r="C7980" t="str">
            <v>P2</v>
          </cell>
          <cell r="D7980">
            <v>0</v>
          </cell>
        </row>
        <row r="7981">
          <cell r="A7981">
            <v>691427</v>
          </cell>
          <cell r="B7981" t="str">
            <v>CTN DUCK UTR LAVENDER REF  50G</v>
          </cell>
          <cell r="C7981" t="str">
            <v>P2</v>
          </cell>
          <cell r="D7981">
            <v>0</v>
          </cell>
        </row>
        <row r="7982">
          <cell r="A7982">
            <v>691428</v>
          </cell>
          <cell r="B7982" t="str">
            <v>B/CARD DUCK UTR LAVENDER PRIM</v>
          </cell>
          <cell r="C7982" t="str">
            <v>PH</v>
          </cell>
          <cell r="D7982">
            <v>0</v>
          </cell>
        </row>
        <row r="7983">
          <cell r="A7983">
            <v>691429</v>
          </cell>
          <cell r="B7983" t="str">
            <v>B/CARD DUCK UTR LAVENDER REF</v>
          </cell>
          <cell r="C7983" t="str">
            <v>PH</v>
          </cell>
          <cell r="D7983">
            <v>0</v>
          </cell>
        </row>
        <row r="7984">
          <cell r="A7984">
            <v>691430</v>
          </cell>
          <cell r="B7984" t="str">
            <v>B/C F/D COUNTRY GARDEN PRI 40G</v>
          </cell>
          <cell r="C7984" t="str">
            <v>PH</v>
          </cell>
        </row>
        <row r="7985">
          <cell r="A7985">
            <v>691431</v>
          </cell>
          <cell r="B7985" t="str">
            <v>B/C F/D FRESH FLOWERS PRI 40G</v>
          </cell>
          <cell r="C7985" t="str">
            <v>PH</v>
          </cell>
        </row>
        <row r="7986">
          <cell r="A7986">
            <v>691432</v>
          </cell>
          <cell r="B7986" t="str">
            <v>Label</v>
          </cell>
          <cell r="C7986" t="str">
            <v>PC</v>
          </cell>
        </row>
        <row r="7987">
          <cell r="A7987">
            <v>691433</v>
          </cell>
          <cell r="B7987" t="str">
            <v>B/C F/D COUNTRY GARDEN REF 80G</v>
          </cell>
          <cell r="C7987" t="str">
            <v>PH</v>
          </cell>
        </row>
        <row r="7988">
          <cell r="A7988">
            <v>691434</v>
          </cell>
          <cell r="B7988" t="str">
            <v>B/C F/D FRESH FLOWERS REF 80G</v>
          </cell>
          <cell r="C7988" t="str">
            <v>PH</v>
          </cell>
        </row>
        <row r="7989">
          <cell r="A7989">
            <v>691435</v>
          </cell>
          <cell r="B7989" t="str">
            <v>B/C F/D WOODLAND PINE REF 80G</v>
          </cell>
          <cell r="C7989" t="str">
            <v>PH</v>
          </cell>
        </row>
        <row r="7990">
          <cell r="A7990">
            <v>691436</v>
          </cell>
          <cell r="B7990" t="str">
            <v>B/C F/D BLEACH A/FRESH PRI 40G</v>
          </cell>
          <cell r="C7990" t="str">
            <v>PH</v>
          </cell>
        </row>
        <row r="7991">
          <cell r="A7991">
            <v>691437</v>
          </cell>
          <cell r="B7991" t="str">
            <v>B/C F/D BLUE PLUS PRI 40G</v>
          </cell>
          <cell r="C7991" t="str">
            <v>PH</v>
          </cell>
        </row>
        <row r="7992">
          <cell r="A7992">
            <v>691438</v>
          </cell>
          <cell r="B7992" t="str">
            <v>B/C F/D BLUE PLUS REF 80G</v>
          </cell>
          <cell r="C7992" t="str">
            <v>PH</v>
          </cell>
        </row>
        <row r="7993">
          <cell r="A7993">
            <v>691439</v>
          </cell>
          <cell r="B7993" t="str">
            <v>B/C SCENT DUCK POTPOURRI 50G</v>
          </cell>
          <cell r="C7993" t="str">
            <v>PH</v>
          </cell>
        </row>
        <row r="7994">
          <cell r="A7994">
            <v>691440</v>
          </cell>
          <cell r="B7994" t="str">
            <v>B/C SCENT DUCK S/FRESH 50G</v>
          </cell>
          <cell r="C7994" t="str">
            <v>PH</v>
          </cell>
        </row>
        <row r="7995">
          <cell r="A7995">
            <v>691441</v>
          </cell>
          <cell r="B7995" t="str">
            <v>B/C SCENT DUCK BLEACH 50G</v>
          </cell>
          <cell r="C7995" t="str">
            <v>PH</v>
          </cell>
        </row>
        <row r="7996">
          <cell r="A7996">
            <v>691443</v>
          </cell>
          <cell r="B7996" t="str">
            <v>B/C DUCK BLUEY 2 X 50G</v>
          </cell>
          <cell r="C7996" t="str">
            <v>PH</v>
          </cell>
        </row>
        <row r="7997">
          <cell r="A7997">
            <v>691451</v>
          </cell>
          <cell r="B7997" t="str">
            <v>FLEXFILM 79076 (RIMBLOCK ROLL)</v>
          </cell>
          <cell r="C7997" t="str">
            <v>PG</v>
          </cell>
          <cell r="D7997">
            <v>38031</v>
          </cell>
        </row>
        <row r="7998">
          <cell r="A7998">
            <v>691500</v>
          </cell>
          <cell r="B7998" t="str">
            <v>DOUBLE SIDED TAPE</v>
          </cell>
          <cell r="C7998" t="str">
            <v>PG</v>
          </cell>
          <cell r="D7998">
            <v>28055</v>
          </cell>
        </row>
        <row r="7999">
          <cell r="A7999">
            <v>691500</v>
          </cell>
          <cell r="B7999" t="str">
            <v>DOUBLE SIDED TAPE</v>
          </cell>
          <cell r="C7999" t="str">
            <v>P9</v>
          </cell>
        </row>
        <row r="8000">
          <cell r="A8000">
            <v>691502</v>
          </cell>
          <cell r="B8000" t="str">
            <v>IMPREGNATED SILVER CLOTH BULK</v>
          </cell>
          <cell r="C8000" t="str">
            <v>PE</v>
          </cell>
          <cell r="D8000">
            <v>44278</v>
          </cell>
        </row>
        <row r="8001">
          <cell r="A8001">
            <v>691502</v>
          </cell>
          <cell r="B8001" t="str">
            <v>IMPREGNATED SILVER CLOTH BULK</v>
          </cell>
          <cell r="C8001" t="str">
            <v>PE</v>
          </cell>
        </row>
        <row r="8002">
          <cell r="A8002">
            <v>691502</v>
          </cell>
          <cell r="B8002" t="str">
            <v>IMPREGNATED SILVER CLOTH BULK</v>
          </cell>
          <cell r="C8002" t="str">
            <v>PE</v>
          </cell>
        </row>
        <row r="8003">
          <cell r="A8003">
            <v>691504</v>
          </cell>
          <cell r="B8003" t="str">
            <v>IMPREGNATED SILVER CLOTH</v>
          </cell>
          <cell r="C8003" t="str">
            <v>PE</v>
          </cell>
          <cell r="D8003">
            <v>0</v>
          </cell>
        </row>
        <row r="8004">
          <cell r="A8004">
            <v>692300</v>
          </cell>
          <cell r="B8004" t="str">
            <v>BAG WETTEX STANDARD CONSUMER</v>
          </cell>
          <cell r="C8004" t="str">
            <v>P9</v>
          </cell>
          <cell r="D8004">
            <v>20731</v>
          </cell>
        </row>
        <row r="8005">
          <cell r="A8005">
            <v>692305</v>
          </cell>
          <cell r="B8005" t="str">
            <v>BAG WETTEX GIANT CONSUMER</v>
          </cell>
          <cell r="C8005" t="str">
            <v>P9</v>
          </cell>
          <cell r="D8005">
            <v>20731</v>
          </cell>
        </row>
        <row r="8006">
          <cell r="A8006">
            <v>692320</v>
          </cell>
          <cell r="B8006" t="str">
            <v>BAG WETTEX STANDARD PIECES</v>
          </cell>
          <cell r="C8006" t="str">
            <v>P9</v>
          </cell>
          <cell r="D8006">
            <v>20731</v>
          </cell>
        </row>
        <row r="8007">
          <cell r="A8007">
            <v>692322</v>
          </cell>
          <cell r="B8007" t="str">
            <v>BAG WETTEX GIANT PIECES</v>
          </cell>
          <cell r="C8007" t="str">
            <v>P9</v>
          </cell>
          <cell r="D8007">
            <v>20731</v>
          </cell>
        </row>
        <row r="8008">
          <cell r="A8008">
            <v>692329</v>
          </cell>
          <cell r="B8008" t="str">
            <v>BAG WETTEX 2.5M STANDARD ROLL</v>
          </cell>
          <cell r="C8008" t="str">
            <v>P9</v>
          </cell>
          <cell r="D8008">
            <v>20731</v>
          </cell>
        </row>
        <row r="8009">
          <cell r="A8009">
            <v>692333</v>
          </cell>
          <cell r="B8009" t="str">
            <v>BAG WETTEX 10M STANDARD ROLL</v>
          </cell>
          <cell r="C8009" t="str">
            <v>P9</v>
          </cell>
          <cell r="D8009">
            <v>20731</v>
          </cell>
        </row>
        <row r="8010">
          <cell r="A8010">
            <v>692341</v>
          </cell>
          <cell r="B8010" t="str">
            <v>BAG WETTEX 2.5M GIANT ROLL</v>
          </cell>
          <cell r="C8010" t="str">
            <v>P9</v>
          </cell>
          <cell r="D8010">
            <v>20731</v>
          </cell>
        </row>
        <row r="8011">
          <cell r="A8011">
            <v>692345</v>
          </cell>
          <cell r="B8011" t="str">
            <v>BAG WETTEX 10M GIANT ROLL</v>
          </cell>
          <cell r="C8011" t="str">
            <v>P9</v>
          </cell>
          <cell r="D8011">
            <v>20731</v>
          </cell>
        </row>
        <row r="8012">
          <cell r="A8012">
            <v>692509</v>
          </cell>
          <cell r="B8012" t="str">
            <v>CTN WETTEX STANDARD CONSUMER</v>
          </cell>
          <cell r="C8012" t="str">
            <v>P9</v>
          </cell>
          <cell r="D8012">
            <v>70640</v>
          </cell>
        </row>
        <row r="8013">
          <cell r="A8013">
            <v>692529</v>
          </cell>
          <cell r="B8013" t="str">
            <v>CTN WETTEX GIANT CONSUMER</v>
          </cell>
          <cell r="C8013" t="str">
            <v>P9</v>
          </cell>
          <cell r="D8013">
            <v>81900</v>
          </cell>
        </row>
        <row r="8014">
          <cell r="A8014">
            <v>692540</v>
          </cell>
          <cell r="B8014" t="str">
            <v>CTN WETTEX EXTRA VALUE 24X4</v>
          </cell>
          <cell r="C8014" t="str">
            <v>P9</v>
          </cell>
          <cell r="D8014">
            <v>70640</v>
          </cell>
        </row>
        <row r="8015">
          <cell r="A8015">
            <v>692584</v>
          </cell>
          <cell r="B8015" t="str">
            <v>CTN WETTEX GIANT INDUST OLD</v>
          </cell>
          <cell r="C8015" t="str">
            <v>P9</v>
          </cell>
          <cell r="D8015">
            <v>81900</v>
          </cell>
        </row>
        <row r="8016">
          <cell r="A8016">
            <v>692801</v>
          </cell>
          <cell r="B8016" t="str">
            <v>FLOOR PAD GREEN 40 CM</v>
          </cell>
          <cell r="C8016" t="str">
            <v>P9</v>
          </cell>
          <cell r="D8016">
            <v>48152</v>
          </cell>
        </row>
        <row r="8017">
          <cell r="A8017">
            <v>692823</v>
          </cell>
          <cell r="B8017" t="str">
            <v>CTN FLOOR PAD GREEN SCRUBBING</v>
          </cell>
          <cell r="C8017" t="str">
            <v>P9</v>
          </cell>
          <cell r="D8017">
            <v>70640</v>
          </cell>
        </row>
        <row r="8018">
          <cell r="A8018">
            <v>692850</v>
          </cell>
          <cell r="B8018" t="str">
            <v>CTN WETTEX SCOURERS 30'S</v>
          </cell>
          <cell r="C8018" t="str">
            <v>P9</v>
          </cell>
          <cell r="D8018">
            <v>81900</v>
          </cell>
        </row>
        <row r="8019">
          <cell r="A8019">
            <v>692851</v>
          </cell>
          <cell r="B8019" t="str">
            <v>CTN WETTEX SPONGE/SCOURERS 30S</v>
          </cell>
          <cell r="C8019" t="str">
            <v>P9</v>
          </cell>
          <cell r="D8019">
            <v>81900</v>
          </cell>
        </row>
        <row r="8020">
          <cell r="A8020">
            <v>693100</v>
          </cell>
          <cell r="B8020" t="str">
            <v>BOT O/NITE CLEANSING PRIMER</v>
          </cell>
          <cell r="C8020" t="str">
            <v>P9</v>
          </cell>
          <cell r="D8020">
            <v>0</v>
          </cell>
        </row>
        <row r="8021">
          <cell r="A8021">
            <v>693101</v>
          </cell>
          <cell r="B8021" t="str">
            <v>JAR O/NITE REPLACEMENT CREME</v>
          </cell>
          <cell r="C8021" t="str">
            <v>P9</v>
          </cell>
          <cell r="D8021">
            <v>0</v>
          </cell>
        </row>
        <row r="8022">
          <cell r="A8022">
            <v>693102</v>
          </cell>
          <cell r="B8022" t="str">
            <v>CAP O/NITE CLEANSING CREME</v>
          </cell>
          <cell r="C8022" t="str">
            <v>P9</v>
          </cell>
          <cell r="D8022">
            <v>0</v>
          </cell>
        </row>
        <row r="8023">
          <cell r="A8023">
            <v>693103</v>
          </cell>
          <cell r="B8023" t="str">
            <v>JAR O/NITE REPLACEMENT CREME</v>
          </cell>
          <cell r="C8023" t="str">
            <v>P9</v>
          </cell>
          <cell r="D8023">
            <v>0</v>
          </cell>
        </row>
        <row r="8024">
          <cell r="A8024">
            <v>700001</v>
          </cell>
          <cell r="B8024" t="str">
            <v>CTN CONTAPLAS CT300 RETURNABLE</v>
          </cell>
          <cell r="C8024">
            <v>56</v>
          </cell>
          <cell r="D8024">
            <v>0</v>
          </cell>
        </row>
        <row r="8025">
          <cell r="A8025">
            <v>700020</v>
          </cell>
          <cell r="B8025" t="str">
            <v>PALLET NAT.CAN STANDARD RETURN</v>
          </cell>
          <cell r="C8025" t="str">
            <v>C0</v>
          </cell>
          <cell r="D8025">
            <v>0</v>
          </cell>
        </row>
        <row r="8026">
          <cell r="A8026">
            <v>700022</v>
          </cell>
          <cell r="B8026" t="str">
            <v>PALLET NAT.CAN LARGE RETURNABL</v>
          </cell>
          <cell r="C8026" t="str">
            <v>C0</v>
          </cell>
          <cell r="D8026">
            <v>50735</v>
          </cell>
        </row>
        <row r="8027">
          <cell r="A8027">
            <v>700054</v>
          </cell>
          <cell r="B8027" t="str">
            <v>CTN CONTAINERS PG8 RETURNABLE</v>
          </cell>
          <cell r="C8027">
            <v>56</v>
          </cell>
          <cell r="D8027">
            <v>0</v>
          </cell>
        </row>
        <row r="8028">
          <cell r="A8028">
            <v>700055</v>
          </cell>
          <cell r="B8028" t="str">
            <v>CTN CONTAINERS CCT1 RETURNABLE</v>
          </cell>
          <cell r="C8028">
            <v>56</v>
          </cell>
          <cell r="D8028">
            <v>0</v>
          </cell>
        </row>
        <row r="8029">
          <cell r="A8029">
            <v>700056</v>
          </cell>
          <cell r="B8029" t="str">
            <v>LID CONTAINERS CCT2 RETURNABLE</v>
          </cell>
          <cell r="C8029">
            <v>56</v>
          </cell>
          <cell r="D8029">
            <v>0</v>
          </cell>
        </row>
        <row r="8030">
          <cell r="A8030">
            <v>700057</v>
          </cell>
          <cell r="B8030" t="str">
            <v>CTN CONTAINERS PG1 RETURNABLE</v>
          </cell>
          <cell r="C8030">
            <v>56</v>
          </cell>
          <cell r="D8030">
            <v>9831</v>
          </cell>
        </row>
        <row r="8031">
          <cell r="A8031">
            <v>700058</v>
          </cell>
          <cell r="B8031" t="str">
            <v>LID CONTAINERS PG2 RETURNABLE</v>
          </cell>
          <cell r="C8031">
            <v>56</v>
          </cell>
          <cell r="D8031">
            <v>9831</v>
          </cell>
        </row>
        <row r="8032">
          <cell r="A8032">
            <v>700059</v>
          </cell>
          <cell r="B8032" t="str">
            <v>CTN CONTAINERS PG3 RETURNABLE</v>
          </cell>
          <cell r="C8032">
            <v>56</v>
          </cell>
          <cell r="D8032">
            <v>9831</v>
          </cell>
        </row>
        <row r="8033">
          <cell r="A8033">
            <v>700060</v>
          </cell>
          <cell r="B8033" t="str">
            <v>DIVIDER CONTAINERS (PG1) RETUR</v>
          </cell>
          <cell r="C8033">
            <v>56</v>
          </cell>
          <cell r="D8033">
            <v>9831</v>
          </cell>
        </row>
        <row r="8034">
          <cell r="A8034">
            <v>700061</v>
          </cell>
          <cell r="B8034" t="str">
            <v>LID CONTAINERS PG4 RETURNABLE</v>
          </cell>
          <cell r="C8034">
            <v>56</v>
          </cell>
          <cell r="D8034">
            <v>9831</v>
          </cell>
        </row>
        <row r="8035">
          <cell r="A8035">
            <v>700062</v>
          </cell>
          <cell r="B8035" t="str">
            <v>CTN NAT.CAN 2PC RETURNABLE</v>
          </cell>
          <cell r="C8035">
            <v>56</v>
          </cell>
          <cell r="D8035">
            <v>50735</v>
          </cell>
        </row>
        <row r="8036">
          <cell r="A8036">
            <v>700065</v>
          </cell>
          <cell r="B8036" t="str">
            <v>LID NAT.CAN 2PL RETURNABLE</v>
          </cell>
          <cell r="C8036">
            <v>56</v>
          </cell>
          <cell r="D8036">
            <v>50735</v>
          </cell>
        </row>
        <row r="8037">
          <cell r="A8037">
            <v>700068</v>
          </cell>
          <cell r="B8037" t="str">
            <v>LAYER PAD LARGE NAT.CAN (LLP)</v>
          </cell>
          <cell r="C8037">
            <v>56</v>
          </cell>
          <cell r="D8037">
            <v>0</v>
          </cell>
        </row>
        <row r="8038">
          <cell r="A8038">
            <v>700070</v>
          </cell>
          <cell r="B8038" t="str">
            <v>CTN NAT.CAN 1 PCE RETURNABLE</v>
          </cell>
          <cell r="C8038">
            <v>56</v>
          </cell>
          <cell r="D8038">
            <v>50735</v>
          </cell>
        </row>
        <row r="8039">
          <cell r="A8039">
            <v>700071</v>
          </cell>
          <cell r="B8039" t="str">
            <v>TRAY NAT.CAN RETURNABLE</v>
          </cell>
          <cell r="C8039">
            <v>56</v>
          </cell>
          <cell r="D8039">
            <v>0</v>
          </cell>
        </row>
        <row r="8040">
          <cell r="A8040">
            <v>700099</v>
          </cell>
          <cell r="B8040" t="str">
            <v>1100LT MINI BULK A.C.HATRICK</v>
          </cell>
          <cell r="C8040">
            <v>59</v>
          </cell>
          <cell r="D8040">
            <v>0</v>
          </cell>
        </row>
        <row r="8041">
          <cell r="A8041">
            <v>700120</v>
          </cell>
          <cell r="B8041" t="str">
            <v>1500LT MINI BULK ALB &amp; WILSON</v>
          </cell>
          <cell r="C8041">
            <v>59</v>
          </cell>
          <cell r="D8041">
            <v>0</v>
          </cell>
        </row>
        <row r="8042">
          <cell r="A8042">
            <v>700131</v>
          </cell>
          <cell r="B8042" t="str">
            <v>DRUM 200LT PYLON CHEMICALS RET</v>
          </cell>
          <cell r="C8042">
            <v>59</v>
          </cell>
          <cell r="D8042">
            <v>0</v>
          </cell>
        </row>
        <row r="8043">
          <cell r="A8043">
            <v>700138</v>
          </cell>
          <cell r="B8043" t="str">
            <v>DRUM 200LT EXXON CHEMICALS RET</v>
          </cell>
          <cell r="C8043">
            <v>59</v>
          </cell>
          <cell r="D8043">
            <v>18465</v>
          </cell>
        </row>
        <row r="8044">
          <cell r="A8044">
            <v>700168</v>
          </cell>
          <cell r="B8044" t="str">
            <v>1000LT PORTABLE TANK AJAX CHEM</v>
          </cell>
          <cell r="C8044">
            <v>59</v>
          </cell>
          <cell r="D8044">
            <v>0</v>
          </cell>
        </row>
        <row r="8045">
          <cell r="A8045">
            <v>700170</v>
          </cell>
          <cell r="B8045" t="str">
            <v>DRUM 200LT AJAX AMMONIA RETURN</v>
          </cell>
          <cell r="C8045">
            <v>59</v>
          </cell>
          <cell r="D8045">
            <v>0</v>
          </cell>
        </row>
        <row r="8046">
          <cell r="A8046">
            <v>701370</v>
          </cell>
          <cell r="B8046" t="str">
            <v>PLASTIC LAUNDRY MEAS.CUPS</v>
          </cell>
          <cell r="C8046" t="str">
            <v>L1</v>
          </cell>
          <cell r="D8046">
            <v>90129</v>
          </cell>
        </row>
        <row r="8047">
          <cell r="A8047">
            <v>701375</v>
          </cell>
          <cell r="B8047" t="str">
            <v>BAG PLASTIC CHARGE LAUNDRY R/F</v>
          </cell>
          <cell r="C8047" t="str">
            <v>PE</v>
          </cell>
          <cell r="D8047">
            <v>88935</v>
          </cell>
        </row>
        <row r="8048">
          <cell r="A8048">
            <v>701380</v>
          </cell>
          <cell r="B8048" t="str">
            <v>BAG PLASTIC JONPRO LAUNDRY 10k</v>
          </cell>
          <cell r="C8048" t="str">
            <v>PE</v>
          </cell>
          <cell r="D8048">
            <v>88935</v>
          </cell>
        </row>
        <row r="8049">
          <cell r="A8049">
            <v>702043</v>
          </cell>
          <cell r="B8049" t="str">
            <v>SEE 020430 PAPER BAG 10s SV II</v>
          </cell>
          <cell r="C8049" t="str">
            <v>ID</v>
          </cell>
          <cell r="D8049">
            <v>89307</v>
          </cell>
        </row>
        <row r="8050">
          <cell r="A8050">
            <v>706020</v>
          </cell>
          <cell r="B8050" t="str">
            <v>LID PLASTIC BLUE CHARGE PAIL</v>
          </cell>
          <cell r="C8050" t="str">
            <v>L1</v>
          </cell>
          <cell r="D8050">
            <v>88943</v>
          </cell>
        </row>
        <row r="8051">
          <cell r="A8051">
            <v>706744</v>
          </cell>
          <cell r="B8051" t="str">
            <v>PAIL CHARGE LAUNDRY POWDER 10K</v>
          </cell>
          <cell r="C8051" t="str">
            <v>L1</v>
          </cell>
          <cell r="D8051">
            <v>88943</v>
          </cell>
        </row>
        <row r="8052">
          <cell r="A8052">
            <v>714053</v>
          </cell>
          <cell r="B8052" t="str">
            <v>CIRCUIT BOARD UMP-200-L</v>
          </cell>
          <cell r="C8052" t="str">
            <v>L3</v>
          </cell>
          <cell r="D8052">
            <v>88997</v>
          </cell>
        </row>
        <row r="8053">
          <cell r="A8053">
            <v>714093</v>
          </cell>
          <cell r="B8053" t="str">
            <v>TWINKLE COPPER          125 GM</v>
          </cell>
          <cell r="C8053" t="str">
            <v>FB</v>
          </cell>
          <cell r="D8053">
            <v>0</v>
          </cell>
        </row>
        <row r="8054">
          <cell r="A8054">
            <v>714147</v>
          </cell>
          <cell r="B8054" t="str">
            <v>TWINKLE SILVER          125 GM</v>
          </cell>
          <cell r="C8054" t="str">
            <v>FB</v>
          </cell>
          <cell r="D8054">
            <v>94283</v>
          </cell>
        </row>
        <row r="8055">
          <cell r="A8055">
            <v>750018</v>
          </cell>
          <cell r="B8055" t="str">
            <v>DRUM    5LT</v>
          </cell>
          <cell r="C8055" t="str">
            <v>YA</v>
          </cell>
          <cell r="D8055">
            <v>91592</v>
          </cell>
        </row>
        <row r="8056">
          <cell r="A8056">
            <v>750045</v>
          </cell>
          <cell r="B8056" t="str">
            <v>DRUM   20LT</v>
          </cell>
          <cell r="C8056" t="str">
            <v>YA</v>
          </cell>
          <cell r="D8056">
            <v>94579</v>
          </cell>
        </row>
        <row r="8057">
          <cell r="A8057">
            <v>750054</v>
          </cell>
          <cell r="B8057" t="str">
            <v>DRUM   25LT</v>
          </cell>
          <cell r="C8057" t="str">
            <v>YA</v>
          </cell>
          <cell r="D8057">
            <v>94489</v>
          </cell>
        </row>
        <row r="8058">
          <cell r="A8058">
            <v>750072</v>
          </cell>
          <cell r="B8058" t="str">
            <v>DRUM  200LT</v>
          </cell>
          <cell r="C8058" t="str">
            <v>YA</v>
          </cell>
          <cell r="D8058">
            <v>93248</v>
          </cell>
        </row>
        <row r="8059">
          <cell r="A8059">
            <v>750090</v>
          </cell>
          <cell r="B8059" t="str">
            <v>CARTON 4X5 LT</v>
          </cell>
          <cell r="C8059" t="str">
            <v>YF</v>
          </cell>
          <cell r="D8059">
            <v>94628</v>
          </cell>
        </row>
        <row r="8060">
          <cell r="A8060">
            <v>750162</v>
          </cell>
          <cell r="B8060" t="str">
            <v>BOTTLE 1 LT WINK</v>
          </cell>
          <cell r="C8060" t="str">
            <v>YA</v>
          </cell>
          <cell r="D8060">
            <v>90171</v>
          </cell>
        </row>
        <row r="8061">
          <cell r="A8061">
            <v>750180</v>
          </cell>
          <cell r="B8061" t="str">
            <v>BOT DUZZIT               500ML</v>
          </cell>
          <cell r="C8061" t="str">
            <v>P9</v>
          </cell>
          <cell r="D8061">
            <v>59680</v>
          </cell>
        </row>
        <row r="8062">
          <cell r="A8062">
            <v>750198</v>
          </cell>
          <cell r="B8062" t="str">
            <v>BOT SPOTTO               500ML</v>
          </cell>
          <cell r="C8062" t="str">
            <v>P9</v>
          </cell>
          <cell r="D8062">
            <v>59680</v>
          </cell>
        </row>
        <row r="8063">
          <cell r="A8063">
            <v>750216</v>
          </cell>
          <cell r="B8063" t="str">
            <v>CAPS WINK</v>
          </cell>
          <cell r="C8063" t="str">
            <v>YA</v>
          </cell>
          <cell r="D8063">
            <v>91701</v>
          </cell>
        </row>
        <row r="8064">
          <cell r="A8064">
            <v>750234</v>
          </cell>
          <cell r="B8064" t="str">
            <v>CAP DUZZIT 28MM FLIPCAP  500ML</v>
          </cell>
          <cell r="C8064" t="str">
            <v>P9</v>
          </cell>
          <cell r="D8064">
            <v>91943</v>
          </cell>
        </row>
        <row r="8065">
          <cell r="A8065">
            <v>750288</v>
          </cell>
          <cell r="B8065" t="str">
            <v>BOTTLE GO GETTER 750 ML</v>
          </cell>
          <cell r="C8065" t="str">
            <v>P9</v>
          </cell>
          <cell r="D8065">
            <v>90447</v>
          </cell>
        </row>
        <row r="8066">
          <cell r="A8066">
            <v>750306</v>
          </cell>
          <cell r="B8066" t="str">
            <v>BOTTLE END BAC 750 ML</v>
          </cell>
          <cell r="C8066" t="str">
            <v>P9</v>
          </cell>
          <cell r="D8066">
            <v>90447</v>
          </cell>
        </row>
        <row r="8067">
          <cell r="A8067">
            <v>750324</v>
          </cell>
          <cell r="B8067" t="str">
            <v>CARTON GO GETTER</v>
          </cell>
          <cell r="C8067" t="str">
            <v>P9</v>
          </cell>
          <cell r="D8067">
            <v>94628</v>
          </cell>
        </row>
        <row r="8068">
          <cell r="A8068">
            <v>750378</v>
          </cell>
          <cell r="B8068" t="str">
            <v>CAPS END BAC WHITE</v>
          </cell>
          <cell r="C8068" t="str">
            <v>P9</v>
          </cell>
          <cell r="D8068">
            <v>91857</v>
          </cell>
        </row>
        <row r="8069">
          <cell r="A8069">
            <v>750396</v>
          </cell>
          <cell r="B8069" t="str">
            <v>LABEL BAN TAN</v>
          </cell>
          <cell r="C8069" t="str">
            <v>P9</v>
          </cell>
          <cell r="D8069">
            <v>7303</v>
          </cell>
        </row>
        <row r="8070">
          <cell r="A8070">
            <v>750450</v>
          </cell>
          <cell r="B8070" t="str">
            <v>LABEL BUBBLE BUSTER</v>
          </cell>
          <cell r="C8070" t="str">
            <v>P9</v>
          </cell>
          <cell r="D8070">
            <v>7303</v>
          </cell>
        </row>
        <row r="8071">
          <cell r="A8071">
            <v>750475</v>
          </cell>
          <cell r="B8071" t="str">
            <v>LABEL CITRUS HOSPITAL GRADE</v>
          </cell>
          <cell r="C8071" t="str">
            <v>YZ</v>
          </cell>
          <cell r="D8071">
            <v>91225</v>
          </cell>
        </row>
        <row r="8072">
          <cell r="A8072">
            <v>750517</v>
          </cell>
          <cell r="B8072" t="str">
            <v>LABEL CLEARWAX SLIPRETARD</v>
          </cell>
          <cell r="C8072" t="str">
            <v>P9</v>
          </cell>
          <cell r="D8072">
            <v>91225</v>
          </cell>
        </row>
        <row r="8073">
          <cell r="A8073">
            <v>750540</v>
          </cell>
          <cell r="B8073" t="str">
            <v>LABEL ELIMINATE</v>
          </cell>
          <cell r="C8073" t="str">
            <v>YB</v>
          </cell>
          <cell r="D8073">
            <v>91225</v>
          </cell>
        </row>
        <row r="8074">
          <cell r="A8074">
            <v>750558</v>
          </cell>
          <cell r="B8074" t="str">
            <v>LABEL EASY RIDER</v>
          </cell>
          <cell r="C8074" t="str">
            <v>P9</v>
          </cell>
          <cell r="D8074">
            <v>7303</v>
          </cell>
        </row>
        <row r="8075">
          <cell r="A8075">
            <v>750576</v>
          </cell>
          <cell r="B8075" t="str">
            <v>LABEL EUCALYPTUS DISINFECTANT</v>
          </cell>
          <cell r="C8075" t="str">
            <v>P9</v>
          </cell>
          <cell r="D8075">
            <v>7303</v>
          </cell>
        </row>
        <row r="8076">
          <cell r="A8076">
            <v>750594</v>
          </cell>
          <cell r="B8076" t="str">
            <v>LABEL FLORANCE</v>
          </cell>
          <cell r="C8076" t="str">
            <v>P9</v>
          </cell>
          <cell r="D8076">
            <v>7303</v>
          </cell>
        </row>
        <row r="8077">
          <cell r="A8077">
            <v>750612</v>
          </cell>
          <cell r="B8077" t="str">
            <v>LABEL FUSION</v>
          </cell>
          <cell r="C8077" t="str">
            <v>P9</v>
          </cell>
          <cell r="D8077">
            <v>7303</v>
          </cell>
        </row>
        <row r="8078">
          <cell r="A8078">
            <v>750648</v>
          </cell>
          <cell r="B8078" t="str">
            <v>LABEL GRIME BUSTER</v>
          </cell>
          <cell r="C8078" t="str">
            <v>P9</v>
          </cell>
          <cell r="D8078">
            <v>7303</v>
          </cell>
        </row>
        <row r="8079">
          <cell r="A8079">
            <v>750702</v>
          </cell>
          <cell r="B8079" t="str">
            <v>LABEL JETSTREAM</v>
          </cell>
          <cell r="C8079" t="str">
            <v>YZ</v>
          </cell>
          <cell r="D8079">
            <v>91225</v>
          </cell>
        </row>
        <row r="8080">
          <cell r="A8080">
            <v>750705</v>
          </cell>
          <cell r="B8080" t="str">
            <v>LABEL JETSTREAM PLUS</v>
          </cell>
          <cell r="C8080" t="str">
            <v>P9</v>
          </cell>
          <cell r="D8080">
            <v>7303</v>
          </cell>
        </row>
        <row r="8081">
          <cell r="A8081">
            <v>750720</v>
          </cell>
          <cell r="B8081" t="str">
            <v>LABEL KNOCKOUT</v>
          </cell>
          <cell r="C8081" t="str">
            <v>P9</v>
          </cell>
          <cell r="D8081">
            <v>7303</v>
          </cell>
        </row>
        <row r="8082">
          <cell r="A8082">
            <v>750738</v>
          </cell>
          <cell r="B8082" t="str">
            <v>LABEL MIRAGE</v>
          </cell>
          <cell r="C8082" t="str">
            <v>P9</v>
          </cell>
          <cell r="D8082">
            <v>7303</v>
          </cell>
        </row>
        <row r="8083">
          <cell r="A8083">
            <v>750774</v>
          </cell>
          <cell r="B8083" t="str">
            <v>LABEL MAZING</v>
          </cell>
          <cell r="C8083" t="str">
            <v>P9</v>
          </cell>
          <cell r="D8083">
            <v>7303</v>
          </cell>
        </row>
        <row r="8084">
          <cell r="A8084">
            <v>750810</v>
          </cell>
          <cell r="B8084" t="str">
            <v>LABEL PRO SOLVE</v>
          </cell>
          <cell r="C8084" t="str">
            <v>P9</v>
          </cell>
          <cell r="D8084">
            <v>7303</v>
          </cell>
        </row>
        <row r="8085">
          <cell r="A8085">
            <v>750846</v>
          </cell>
          <cell r="B8085" t="str">
            <v>LABEL RIP OFF</v>
          </cell>
          <cell r="C8085" t="str">
            <v>P9</v>
          </cell>
          <cell r="D8085">
            <v>7303</v>
          </cell>
        </row>
        <row r="8086">
          <cell r="A8086">
            <v>750864</v>
          </cell>
          <cell r="B8086" t="str">
            <v>LABEL RAVE</v>
          </cell>
          <cell r="C8086" t="str">
            <v>P9</v>
          </cell>
          <cell r="D8086">
            <v>7303</v>
          </cell>
        </row>
        <row r="8087">
          <cell r="A8087">
            <v>750882</v>
          </cell>
          <cell r="B8087" t="str">
            <v>LABEL RUG BRITE</v>
          </cell>
          <cell r="C8087" t="str">
            <v>P9</v>
          </cell>
          <cell r="D8087">
            <v>7303</v>
          </cell>
        </row>
        <row r="8088">
          <cell r="A8088">
            <v>750918</v>
          </cell>
          <cell r="B8088" t="str">
            <v>LABEL SPICE DEODORANT</v>
          </cell>
          <cell r="C8088" t="str">
            <v>YZ</v>
          </cell>
          <cell r="D8088">
            <v>91225</v>
          </cell>
        </row>
        <row r="8089">
          <cell r="A8089">
            <v>750954</v>
          </cell>
          <cell r="B8089" t="str">
            <v>LABEL SPOTLIGHT</v>
          </cell>
          <cell r="C8089" t="str">
            <v>P9</v>
          </cell>
          <cell r="D8089">
            <v>7303</v>
          </cell>
        </row>
        <row r="8090">
          <cell r="A8090">
            <v>750972</v>
          </cell>
          <cell r="B8090" t="str">
            <v>LABEL SPOTTO</v>
          </cell>
          <cell r="C8090" t="str">
            <v>P9</v>
          </cell>
          <cell r="D8090">
            <v>7303</v>
          </cell>
        </row>
        <row r="8091">
          <cell r="A8091">
            <v>751044</v>
          </cell>
          <cell r="B8091" t="str">
            <v>LABEL WAXA</v>
          </cell>
          <cell r="C8091" t="str">
            <v>YZ</v>
          </cell>
          <cell r="D8091">
            <v>91225</v>
          </cell>
        </row>
        <row r="8092">
          <cell r="A8092">
            <v>751062</v>
          </cell>
          <cell r="B8092" t="str">
            <v>LABEL AUSSIE SEAL</v>
          </cell>
          <cell r="C8092" t="str">
            <v>P9</v>
          </cell>
          <cell r="D8092">
            <v>7303</v>
          </cell>
        </row>
        <row r="8093">
          <cell r="A8093">
            <v>751080</v>
          </cell>
          <cell r="B8093" t="str">
            <v>LABEL MIRRAGLOSS</v>
          </cell>
          <cell r="C8093" t="str">
            <v>P9</v>
          </cell>
          <cell r="D8093">
            <v>91225</v>
          </cell>
        </row>
        <row r="8094">
          <cell r="A8094">
            <v>751098</v>
          </cell>
          <cell r="B8094" t="str">
            <v>LABEL NEUTRACLEAN</v>
          </cell>
          <cell r="C8094" t="str">
            <v>P9</v>
          </cell>
          <cell r="D8094">
            <v>7303</v>
          </cell>
        </row>
        <row r="8095">
          <cell r="A8095">
            <v>751120</v>
          </cell>
          <cell r="B8095" t="str">
            <v>LABEL NEUTRALIZER (Q'LAND)</v>
          </cell>
          <cell r="C8095" t="str">
            <v>P9</v>
          </cell>
          <cell r="D8095">
            <v>7303</v>
          </cell>
        </row>
        <row r="8096">
          <cell r="A8096">
            <v>751134</v>
          </cell>
          <cell r="B8096" t="str">
            <v>LABEL BLEACH</v>
          </cell>
          <cell r="C8096" t="str">
            <v>YB</v>
          </cell>
          <cell r="D8096">
            <v>91067</v>
          </cell>
        </row>
        <row r="8097">
          <cell r="A8097">
            <v>751141</v>
          </cell>
          <cell r="B8097" t="str">
            <v>LABEL CLEAN FRESH DETERGENT</v>
          </cell>
          <cell r="C8097" t="str">
            <v>YZ</v>
          </cell>
          <cell r="D8097">
            <v>91225</v>
          </cell>
        </row>
        <row r="8098">
          <cell r="A8098">
            <v>793400</v>
          </cell>
          <cell r="B8098" t="str">
            <v>KNOB ADJUSTING</v>
          </cell>
          <cell r="C8098" t="str">
            <v>ZE</v>
          </cell>
          <cell r="D8098">
            <v>89308</v>
          </cell>
        </row>
        <row r="8099">
          <cell r="A8099">
            <v>793410</v>
          </cell>
          <cell r="B8099" t="str">
            <v>BLACK TUBING LIQ LAUNDRY MACH</v>
          </cell>
          <cell r="C8099" t="str">
            <v>ZE</v>
          </cell>
          <cell r="D8099">
            <v>89308</v>
          </cell>
        </row>
        <row r="8100">
          <cell r="A8100">
            <v>799070</v>
          </cell>
          <cell r="B8100" t="str">
            <v>Rocket L/Mist F Cut Flowers 9g</v>
          </cell>
          <cell r="C8100" t="str">
            <v>P9</v>
          </cell>
          <cell r="D8100">
            <v>0</v>
          </cell>
        </row>
        <row r="8101">
          <cell r="A8101">
            <v>799100</v>
          </cell>
          <cell r="B8101" t="str">
            <v>Rocket L/Mist F Cut Flowers 9g</v>
          </cell>
          <cell r="C8101" t="str">
            <v>P0</v>
          </cell>
          <cell r="D8101">
            <v>38047</v>
          </cell>
        </row>
        <row r="8102">
          <cell r="A8102">
            <v>799243</v>
          </cell>
          <cell r="B8102" t="str">
            <v>CRTDGE GLD P/INS CITRUS BLOS</v>
          </cell>
          <cell r="C8102" t="str">
            <v>RC</v>
          </cell>
          <cell r="D8102">
            <v>0</v>
          </cell>
        </row>
        <row r="8103">
          <cell r="A8103">
            <v>800021</v>
          </cell>
          <cell r="B8103" t="str">
            <v>MOTOR POWASWEEP         JM-316</v>
          </cell>
          <cell r="C8103" t="str">
            <v>ZH</v>
          </cell>
          <cell r="D8103">
            <v>91159</v>
          </cell>
        </row>
        <row r="8104">
          <cell r="A8104">
            <v>800041</v>
          </cell>
          <cell r="B8104" t="str">
            <v>WASHER (flat)           JP3326</v>
          </cell>
          <cell r="C8104" t="str">
            <v>ZH</v>
          </cell>
          <cell r="D8104">
            <v>0</v>
          </cell>
        </row>
        <row r="8105">
          <cell r="A8105">
            <v>800084</v>
          </cell>
          <cell r="B8105" t="str">
            <v>SHAG BRUSHES            JP3440</v>
          </cell>
          <cell r="C8105" t="str">
            <v>ZH</v>
          </cell>
          <cell r="D8105">
            <v>0</v>
          </cell>
        </row>
        <row r="8106">
          <cell r="A8106">
            <v>800147</v>
          </cell>
          <cell r="B8106" t="str">
            <v>BALL KNUCKLE</v>
          </cell>
          <cell r="C8106" t="str">
            <v>ZH</v>
          </cell>
          <cell r="D8106">
            <v>91159</v>
          </cell>
        </row>
        <row r="8107">
          <cell r="A8107">
            <v>800149</v>
          </cell>
          <cell r="B8107" t="str">
            <v>SHIELD                  JR3430</v>
          </cell>
          <cell r="C8107" t="str">
            <v>ZE</v>
          </cell>
          <cell r="D8107">
            <v>91159</v>
          </cell>
        </row>
        <row r="8108">
          <cell r="A8108">
            <v>800157</v>
          </cell>
          <cell r="B8108" t="str">
            <v>FIXER                   JR3429</v>
          </cell>
          <cell r="C8108" t="str">
            <v>ZE</v>
          </cell>
          <cell r="D8108">
            <v>0</v>
          </cell>
        </row>
        <row r="8109">
          <cell r="A8109">
            <v>800168</v>
          </cell>
          <cell r="B8109" t="str">
            <v>WHEEL A                 JR3436</v>
          </cell>
          <cell r="C8109" t="str">
            <v>ZV</v>
          </cell>
          <cell r="D8109">
            <v>91159</v>
          </cell>
        </row>
        <row r="8110">
          <cell r="A8110">
            <v>800182</v>
          </cell>
          <cell r="B8110" t="str">
            <v>BEARING HOLDER RUBBER   JR3444</v>
          </cell>
          <cell r="C8110" t="str">
            <v>ZV</v>
          </cell>
          <cell r="D8110">
            <v>91159</v>
          </cell>
        </row>
        <row r="8111">
          <cell r="A8111">
            <v>800189</v>
          </cell>
          <cell r="B8111" t="str">
            <v>DRIVE BELT              JR3446</v>
          </cell>
          <cell r="C8111" t="str">
            <v>ZV</v>
          </cell>
          <cell r="D8111">
            <v>91159</v>
          </cell>
        </row>
        <row r="8112">
          <cell r="A8112">
            <v>800532</v>
          </cell>
          <cell r="B8112" t="str">
            <v>DUST BAG ECONOVAC</v>
          </cell>
          <cell r="C8112" t="str">
            <v>ZE</v>
          </cell>
          <cell r="D8112">
            <v>91205</v>
          </cell>
        </row>
        <row r="8113">
          <cell r="A8113">
            <v>800561</v>
          </cell>
          <cell r="B8113" t="str">
            <v>COUPLING HOSE BLACK E/V JR3319</v>
          </cell>
          <cell r="C8113" t="str">
            <v>ZV</v>
          </cell>
          <cell r="D8113">
            <v>91159</v>
          </cell>
        </row>
        <row r="8114">
          <cell r="A8114">
            <v>800628</v>
          </cell>
          <cell r="B8114" t="str">
            <v>COUPLER-DEFL GREY       JR3310</v>
          </cell>
          <cell r="C8114" t="str">
            <v>P9</v>
          </cell>
          <cell r="D8114">
            <v>91159</v>
          </cell>
        </row>
        <row r="8115">
          <cell r="A8115">
            <v>801017</v>
          </cell>
          <cell r="B8115" t="str">
            <v>NEW</v>
          </cell>
          <cell r="C8115" t="str">
            <v>J9</v>
          </cell>
          <cell r="D8115">
            <v>0</v>
          </cell>
        </row>
        <row r="8116">
          <cell r="A8116">
            <v>801302</v>
          </cell>
          <cell r="B8116" t="str">
            <v>BRUSH ROUND DUSTING</v>
          </cell>
          <cell r="C8116" t="str">
            <v>ZV</v>
          </cell>
          <cell r="D8116">
            <v>91206</v>
          </cell>
        </row>
        <row r="8117">
          <cell r="A8117">
            <v>802007</v>
          </cell>
          <cell r="B8117" t="str">
            <v>NOZZLE PLASTIC</v>
          </cell>
          <cell r="C8117" t="str">
            <v>P9</v>
          </cell>
          <cell r="D8117">
            <v>91161</v>
          </cell>
        </row>
        <row r="8118">
          <cell r="A8118">
            <v>802008</v>
          </cell>
          <cell r="B8118" t="str">
            <v>NOZZLE MOUNTING BRACKET</v>
          </cell>
          <cell r="C8118" t="str">
            <v>ZV</v>
          </cell>
          <cell r="D8118">
            <v>91161</v>
          </cell>
        </row>
        <row r="8119">
          <cell r="A8119">
            <v>802010</v>
          </cell>
          <cell r="B8119" t="str">
            <v>FILTER FOR NOZZLE</v>
          </cell>
          <cell r="C8119" t="str">
            <v>ZV</v>
          </cell>
          <cell r="D8119">
            <v>91161</v>
          </cell>
        </row>
        <row r="8120">
          <cell r="A8120">
            <v>802011</v>
          </cell>
          <cell r="B8120" t="str">
            <v>EXTENSION - MALE &amp; FEMALE</v>
          </cell>
          <cell r="C8120" t="str">
            <v>ZV</v>
          </cell>
          <cell r="D8120">
            <v>91161</v>
          </cell>
        </row>
        <row r="8121">
          <cell r="A8121">
            <v>802012</v>
          </cell>
          <cell r="B8121" t="str">
            <v>802013R 1/4" X 1/8"</v>
          </cell>
          <cell r="C8121" t="str">
            <v>ZV</v>
          </cell>
          <cell r="D8121">
            <v>91161</v>
          </cell>
        </row>
        <row r="8122">
          <cell r="A8122">
            <v>802013</v>
          </cell>
          <cell r="B8122" t="str">
            <v>SCREW M5 X 25</v>
          </cell>
          <cell r="C8122" t="str">
            <v>ZV</v>
          </cell>
          <cell r="D8122">
            <v>91161</v>
          </cell>
        </row>
        <row r="8123">
          <cell r="A8123">
            <v>802014</v>
          </cell>
          <cell r="B8123" t="str">
            <v>NUT 5MA</v>
          </cell>
          <cell r="C8123" t="str">
            <v>ZV</v>
          </cell>
          <cell r="D8123">
            <v>91161</v>
          </cell>
        </row>
        <row r="8124">
          <cell r="A8124">
            <v>802015</v>
          </cell>
          <cell r="B8124" t="str">
            <v>TRIGGER ASSY</v>
          </cell>
          <cell r="C8124" t="str">
            <v>ZE</v>
          </cell>
          <cell r="D8124">
            <v>91161</v>
          </cell>
        </row>
        <row r="8125">
          <cell r="A8125">
            <v>802020</v>
          </cell>
          <cell r="B8125" t="str">
            <v>HOSE ASSY 15M BLACK 38MM C/D</v>
          </cell>
          <cell r="C8125" t="str">
            <v>ZS</v>
          </cell>
          <cell r="D8125">
            <v>0</v>
          </cell>
        </row>
        <row r="8126">
          <cell r="A8126">
            <v>802106</v>
          </cell>
          <cell r="B8126" t="str">
            <v>CFR70826A use 803008</v>
          </cell>
          <cell r="C8126" t="str">
            <v>XR</v>
          </cell>
          <cell r="D8126">
            <v>91129</v>
          </cell>
        </row>
        <row r="8127">
          <cell r="A8127">
            <v>802129</v>
          </cell>
          <cell r="B8127" t="str">
            <v>HOUR METER - C/DR        TH149</v>
          </cell>
          <cell r="C8127" t="str">
            <v>ZE</v>
          </cell>
          <cell r="D8127">
            <v>43320</v>
          </cell>
        </row>
        <row r="8128">
          <cell r="A8128">
            <v>802136</v>
          </cell>
          <cell r="B8128" t="str">
            <v>SWITCH ON/OFF</v>
          </cell>
          <cell r="C8128" t="str">
            <v>ZV</v>
          </cell>
          <cell r="D8128">
            <v>91202</v>
          </cell>
        </row>
        <row r="8129">
          <cell r="A8129">
            <v>802143</v>
          </cell>
          <cell r="B8129" t="str">
            <v>RELAY VAC MOTOR RELAY 240V AC</v>
          </cell>
          <cell r="C8129" t="str">
            <v>ZE</v>
          </cell>
          <cell r="D8129">
            <v>91142</v>
          </cell>
        </row>
        <row r="8130">
          <cell r="A8130">
            <v>802178</v>
          </cell>
          <cell r="B8130" t="str">
            <v>WATER PUMP  50PSI</v>
          </cell>
          <cell r="C8130" t="str">
            <v>ZV</v>
          </cell>
          <cell r="D8130">
            <v>89307</v>
          </cell>
        </row>
        <row r="8131">
          <cell r="A8131">
            <v>802185</v>
          </cell>
          <cell r="B8131" t="str">
            <v>SWITCH PRESSURE         CD917A</v>
          </cell>
          <cell r="C8131" t="str">
            <v>ZH</v>
          </cell>
          <cell r="D8131">
            <v>91147</v>
          </cell>
        </row>
        <row r="8132">
          <cell r="A8132">
            <v>802206</v>
          </cell>
          <cell r="B8132" t="str">
            <v>VALVE CHECK ASSEMBLY CARPET DR</v>
          </cell>
          <cell r="C8132" t="str">
            <v>ZH</v>
          </cell>
          <cell r="D8132">
            <v>91147</v>
          </cell>
        </row>
        <row r="8133">
          <cell r="A8133">
            <v>802276</v>
          </cell>
          <cell r="B8133" t="str">
            <v>QUICK RELEASE FEMALE ADAPTOR</v>
          </cell>
          <cell r="C8133" t="str">
            <v>ZE</v>
          </cell>
          <cell r="D8133">
            <v>10230</v>
          </cell>
        </row>
        <row r="8134">
          <cell r="A8134">
            <v>802290</v>
          </cell>
          <cell r="B8134" t="str">
            <v>QUICK CONNECT        34SA93-31</v>
          </cell>
          <cell r="C8134" t="str">
            <v>FB</v>
          </cell>
          <cell r="D8134">
            <v>10230</v>
          </cell>
        </row>
        <row r="8135">
          <cell r="A8135">
            <v>802318</v>
          </cell>
          <cell r="B8135" t="str">
            <v>SEAL RNG TOP TNK/VAC MTR CD936</v>
          </cell>
          <cell r="C8135" t="str">
            <v>ZV</v>
          </cell>
          <cell r="D8135">
            <v>91150</v>
          </cell>
        </row>
        <row r="8136">
          <cell r="A8136">
            <v>802344</v>
          </cell>
          <cell r="B8136" t="str">
            <v>38200A_6 BRUSH GUARD 2000</v>
          </cell>
          <cell r="C8136" t="str">
            <v>XC</v>
          </cell>
          <cell r="D8136">
            <v>91130</v>
          </cell>
        </row>
        <row r="8137">
          <cell r="A8137">
            <v>802353</v>
          </cell>
          <cell r="B8137" t="str">
            <v>DOMED LID - ACRYLIC C/DR</v>
          </cell>
          <cell r="C8137" t="str">
            <v>ZE</v>
          </cell>
          <cell r="D8137">
            <v>91134</v>
          </cell>
        </row>
        <row r="8138">
          <cell r="A8138">
            <v>802360</v>
          </cell>
          <cell r="B8138" t="str">
            <v>SEALING RING-WEATHER STRIP CD</v>
          </cell>
          <cell r="C8138" t="str">
            <v>ZE</v>
          </cell>
          <cell r="D8138">
            <v>0</v>
          </cell>
        </row>
        <row r="8139">
          <cell r="A8139">
            <v>802367</v>
          </cell>
          <cell r="B8139" t="str">
            <v>BUCKET RETAINING HOUSING C/DR</v>
          </cell>
          <cell r="C8139" t="str">
            <v>ZE</v>
          </cell>
          <cell r="D8139">
            <v>91167</v>
          </cell>
        </row>
        <row r="8140">
          <cell r="A8140">
            <v>802374</v>
          </cell>
          <cell r="B8140" t="str">
            <v>BUCKET RETURN 15LTR C/DR</v>
          </cell>
          <cell r="C8140" t="str">
            <v>ZE</v>
          </cell>
          <cell r="D8140">
            <v>13263</v>
          </cell>
        </row>
        <row r="8141">
          <cell r="A8141">
            <v>802388</v>
          </cell>
          <cell r="B8141" t="str">
            <v>HOSE VAC &amp; COUPLING ASSY C/D</v>
          </cell>
          <cell r="C8141" t="str">
            <v>ZS</v>
          </cell>
          <cell r="D8141">
            <v>0</v>
          </cell>
        </row>
        <row r="8142">
          <cell r="A8142">
            <v>802398</v>
          </cell>
          <cell r="B8142" t="str">
            <v>CARTON CARPET DOCTOR</v>
          </cell>
          <cell r="C8142" t="str">
            <v>ZC</v>
          </cell>
          <cell r="D8142">
            <v>93197</v>
          </cell>
        </row>
        <row r="8143">
          <cell r="A8143">
            <v>802409</v>
          </cell>
          <cell r="B8143" t="str">
            <v>FILTER WATER ASSY C/D (B/MESH)</v>
          </cell>
          <cell r="C8143" t="str">
            <v>ZS</v>
          </cell>
          <cell r="D8143">
            <v>0</v>
          </cell>
        </row>
        <row r="8144">
          <cell r="A8144">
            <v>802430</v>
          </cell>
          <cell r="B8144" t="str">
            <v>HEAD CASTING C/DR</v>
          </cell>
          <cell r="C8144" t="str">
            <v>ZE</v>
          </cell>
          <cell r="D8144">
            <v>91136</v>
          </cell>
        </row>
        <row r="8145">
          <cell r="A8145">
            <v>802437</v>
          </cell>
          <cell r="B8145" t="str">
            <v>HANDLE-CARPET DOCTOR DRAG TOOL</v>
          </cell>
          <cell r="C8145" t="str">
            <v>ZE</v>
          </cell>
          <cell r="D8145">
            <v>91166</v>
          </cell>
        </row>
        <row r="8146">
          <cell r="A8146">
            <v>802458</v>
          </cell>
          <cell r="B8146" t="str">
            <v>ROLLER SUPER BEARING NO SPINDL</v>
          </cell>
          <cell r="C8146" t="str">
            <v>ZE</v>
          </cell>
          <cell r="D8146">
            <v>91187</v>
          </cell>
        </row>
        <row r="8147">
          <cell r="A8147">
            <v>802465</v>
          </cell>
          <cell r="B8147" t="str">
            <v>JET BAR CARPET DOCTOR</v>
          </cell>
          <cell r="C8147" t="str">
            <v>ZE</v>
          </cell>
          <cell r="D8147">
            <v>91166</v>
          </cell>
        </row>
        <row r="8148">
          <cell r="A8148">
            <v>802472</v>
          </cell>
          <cell r="B8148" t="str">
            <v>JET 1/8" K 2              C/DR</v>
          </cell>
          <cell r="C8148" t="str">
            <v>ZE</v>
          </cell>
          <cell r="D8148">
            <v>70841</v>
          </cell>
        </row>
        <row r="8149">
          <cell r="A8149">
            <v>802493</v>
          </cell>
          <cell r="B8149" t="str">
            <v>AUTO POP CUT OFF VALVE CD974</v>
          </cell>
          <cell r="C8149" t="str">
            <v>ZE</v>
          </cell>
          <cell r="D8149">
            <v>0</v>
          </cell>
        </row>
        <row r="8150">
          <cell r="A8150">
            <v>802494</v>
          </cell>
          <cell r="B8150" t="str">
            <v>AUTO POP VALVE REPAIR KIT</v>
          </cell>
          <cell r="C8150" t="str">
            <v>ZE</v>
          </cell>
          <cell r="D8150">
            <v>0</v>
          </cell>
        </row>
        <row r="8151">
          <cell r="A8151">
            <v>802521</v>
          </cell>
          <cell r="B8151" t="str">
            <v>HOSE VAC .50 MTR          C/DR</v>
          </cell>
          <cell r="C8151" t="str">
            <v>ZE</v>
          </cell>
          <cell r="D8151">
            <v>91206</v>
          </cell>
        </row>
        <row r="8152">
          <cell r="A8152">
            <v>802549</v>
          </cell>
          <cell r="B8152" t="str">
            <v>HAND TOOL COMPLETE    C/DOCTOR</v>
          </cell>
          <cell r="C8152" t="str">
            <v>ZS</v>
          </cell>
          <cell r="D8152">
            <v>0</v>
          </cell>
        </row>
        <row r="8153">
          <cell r="A8153">
            <v>802556</v>
          </cell>
          <cell r="B8153" t="str">
            <v>ON/OFF VALVE (NZ) C/DR</v>
          </cell>
          <cell r="C8153" t="str">
            <v>ZV</v>
          </cell>
          <cell r="D8153">
            <v>0</v>
          </cell>
        </row>
        <row r="8154">
          <cell r="A8154">
            <v>802591</v>
          </cell>
          <cell r="B8154" t="str">
            <v>HOSE VAC 7M BLACK 38MM</v>
          </cell>
          <cell r="C8154" t="str">
            <v>ZE</v>
          </cell>
          <cell r="D8154">
            <v>91206</v>
          </cell>
        </row>
        <row r="8155">
          <cell r="A8155">
            <v>802661</v>
          </cell>
          <cell r="B8155" t="str">
            <v>MOTOR VAC C/D-2000      115950</v>
          </cell>
          <cell r="C8155" t="str">
            <v>ZH</v>
          </cell>
          <cell r="D8155">
            <v>0</v>
          </cell>
        </row>
        <row r="8156">
          <cell r="A8156">
            <v>802668</v>
          </cell>
          <cell r="B8156" t="str">
            <v>ARMATURE O/D 8MM SHAFT  215850</v>
          </cell>
          <cell r="C8156" t="str">
            <v>ZH</v>
          </cell>
          <cell r="D8156">
            <v>91107</v>
          </cell>
        </row>
        <row r="8157">
          <cell r="A8157">
            <v>802696</v>
          </cell>
          <cell r="B8157" t="str">
            <v>CARBON BRUSH MECHANISM</v>
          </cell>
          <cell r="C8157" t="str">
            <v>ZH</v>
          </cell>
          <cell r="D8157">
            <v>91107</v>
          </cell>
        </row>
        <row r="8158">
          <cell r="A8158">
            <v>802796</v>
          </cell>
          <cell r="B8158" t="str">
            <v>TRIGGER CARPET DOCTOR   6590</v>
          </cell>
          <cell r="C8158" t="str">
            <v>ZE</v>
          </cell>
          <cell r="D8158">
            <v>70841</v>
          </cell>
        </row>
        <row r="8159">
          <cell r="A8159">
            <v>802891</v>
          </cell>
          <cell r="B8159" t="str">
            <v>MACHINE ASS CD2000</v>
          </cell>
          <cell r="C8159" t="str">
            <v>ZV</v>
          </cell>
          <cell r="D8159">
            <v>0</v>
          </cell>
        </row>
        <row r="8160">
          <cell r="A8160">
            <v>802892</v>
          </cell>
          <cell r="B8160" t="str">
            <v>MACHINE ASS CD3000</v>
          </cell>
          <cell r="C8160" t="str">
            <v>ZV</v>
          </cell>
          <cell r="D8160">
            <v>0</v>
          </cell>
        </row>
        <row r="8161">
          <cell r="A8161">
            <v>802893</v>
          </cell>
          <cell r="B8161" t="str">
            <v>MACHINE ASS CD20000</v>
          </cell>
          <cell r="C8161" t="str">
            <v>ZV</v>
          </cell>
          <cell r="D8161">
            <v>0</v>
          </cell>
        </row>
        <row r="8162">
          <cell r="A8162">
            <v>802894</v>
          </cell>
          <cell r="B8162" t="str">
            <v>TOOLS ASS CD1000</v>
          </cell>
          <cell r="C8162" t="str">
            <v>ZV</v>
          </cell>
          <cell r="D8162">
            <v>0</v>
          </cell>
        </row>
        <row r="8163">
          <cell r="A8163">
            <v>802895</v>
          </cell>
          <cell r="B8163" t="str">
            <v>TOOLS ASS CD2000,CD3000</v>
          </cell>
          <cell r="C8163" t="str">
            <v>ZV</v>
          </cell>
          <cell r="D8163">
            <v>0</v>
          </cell>
        </row>
        <row r="8164">
          <cell r="A8164">
            <v>802896</v>
          </cell>
          <cell r="B8164" t="str">
            <v>TOOLS ASS CD20000</v>
          </cell>
          <cell r="C8164" t="str">
            <v>ZV</v>
          </cell>
          <cell r="D8164">
            <v>0</v>
          </cell>
        </row>
        <row r="8165">
          <cell r="A8165">
            <v>802959</v>
          </cell>
          <cell r="B8165" t="str">
            <v>CFR70710A VAC MOTOR 3 STAGE</v>
          </cell>
          <cell r="C8165" t="str">
            <v>XR</v>
          </cell>
          <cell r="D8165">
            <v>91129</v>
          </cell>
        </row>
        <row r="8166">
          <cell r="A8166">
            <v>802977</v>
          </cell>
          <cell r="B8166" t="str">
            <v>CFR10009A INLET FILTER BAG</v>
          </cell>
          <cell r="C8166" t="str">
            <v>XR</v>
          </cell>
          <cell r="D8166">
            <v>91129</v>
          </cell>
        </row>
        <row r="8167">
          <cell r="A8167">
            <v>803102</v>
          </cell>
          <cell r="B8167" t="str">
            <v>WHEELS 125MM REV (RAW)</v>
          </cell>
          <cell r="C8167" t="str">
            <v>ZE</v>
          </cell>
          <cell r="D8167">
            <v>0</v>
          </cell>
        </row>
        <row r="8168">
          <cell r="A8168">
            <v>803107</v>
          </cell>
          <cell r="B8168" t="str">
            <v>BASE CASTING REVOLUTION SILVER</v>
          </cell>
          <cell r="C8168" t="str">
            <v>ZI</v>
          </cell>
          <cell r="D8168">
            <v>94985</v>
          </cell>
        </row>
        <row r="8169">
          <cell r="A8169">
            <v>803114</v>
          </cell>
          <cell r="B8169" t="str">
            <v>PULLEY BRUSH ASSEMBLY 36 TOOTH</v>
          </cell>
          <cell r="C8169" t="str">
            <v>ZE</v>
          </cell>
          <cell r="D8169">
            <v>89307</v>
          </cell>
        </row>
        <row r="8170">
          <cell r="A8170">
            <v>803323</v>
          </cell>
          <cell r="B8170" t="str">
            <v>BASE ASSY REV EXPORT</v>
          </cell>
          <cell r="C8170" t="str">
            <v>ZS</v>
          </cell>
          <cell r="D8170">
            <v>0</v>
          </cell>
        </row>
        <row r="8171">
          <cell r="A8171">
            <v>803529</v>
          </cell>
          <cell r="B8171" t="str">
            <v>HANDLE TUBE CHROMED (OLD RSP)</v>
          </cell>
          <cell r="C8171" t="str">
            <v>ZE</v>
          </cell>
          <cell r="D8171">
            <v>54664</v>
          </cell>
        </row>
        <row r="8172">
          <cell r="A8172">
            <v>803536</v>
          </cell>
          <cell r="B8172" t="str">
            <v>BUSH PIVOT (3/8"PVC TUBE) R201</v>
          </cell>
          <cell r="C8172" t="str">
            <v>ZE</v>
          </cell>
          <cell r="D8172">
            <v>91185</v>
          </cell>
        </row>
        <row r="8173">
          <cell r="A8173">
            <v>803564</v>
          </cell>
          <cell r="B8173" t="str">
            <v>R205 TRIGGER GUARDS</v>
          </cell>
          <cell r="C8173" t="str">
            <v>ZE</v>
          </cell>
          <cell r="D8173">
            <v>91105</v>
          </cell>
        </row>
        <row r="8174">
          <cell r="A8174">
            <v>803571</v>
          </cell>
          <cell r="B8174" t="str">
            <v>HANDLE GRIP</v>
          </cell>
          <cell r="C8174" t="str">
            <v>ZE</v>
          </cell>
          <cell r="D8174">
            <v>91163</v>
          </cell>
        </row>
        <row r="8175">
          <cell r="A8175">
            <v>803585</v>
          </cell>
          <cell r="B8175" t="str">
            <v>SWITCH-MICRO NOT AVAILABLE!</v>
          </cell>
          <cell r="C8175" t="str">
            <v>ZD</v>
          </cell>
          <cell r="D8175">
            <v>0</v>
          </cell>
        </row>
        <row r="8176">
          <cell r="A8176">
            <v>803592</v>
          </cell>
          <cell r="B8176" t="str">
            <v>MICRO SWITCH 20A</v>
          </cell>
          <cell r="C8176" t="str">
            <v>ZE</v>
          </cell>
          <cell r="D8176">
            <v>91202</v>
          </cell>
        </row>
        <row r="8177">
          <cell r="A8177">
            <v>803599</v>
          </cell>
          <cell r="B8177" t="str">
            <v>R212A TRIGGER</v>
          </cell>
          <cell r="C8177" t="str">
            <v>ZE</v>
          </cell>
          <cell r="D8177">
            <v>0</v>
          </cell>
        </row>
        <row r="8178">
          <cell r="A8178">
            <v>803627</v>
          </cell>
          <cell r="B8178" t="str">
            <v>R214A SLEEVE NEW STYLE</v>
          </cell>
          <cell r="C8178" t="str">
            <v>ZE</v>
          </cell>
          <cell r="D8178">
            <v>91190</v>
          </cell>
        </row>
        <row r="8179">
          <cell r="A8179">
            <v>803641</v>
          </cell>
          <cell r="B8179" t="str">
            <v>R216A BACK PLATE</v>
          </cell>
          <cell r="C8179" t="str">
            <v>ZL</v>
          </cell>
          <cell r="D8179">
            <v>91172</v>
          </cell>
        </row>
        <row r="8180">
          <cell r="A8180">
            <v>803665</v>
          </cell>
          <cell r="B8180" t="str">
            <v>CONNECTOR BLOCK          BP202</v>
          </cell>
          <cell r="C8180" t="str">
            <v>ZE</v>
          </cell>
          <cell r="D8180">
            <v>91152</v>
          </cell>
        </row>
        <row r="8181">
          <cell r="A8181">
            <v>803697</v>
          </cell>
          <cell r="B8181" t="str">
            <v>LEAD 3 CORE 15A X 15M</v>
          </cell>
          <cell r="C8181" t="str">
            <v>ZD</v>
          </cell>
          <cell r="D8181">
            <v>91232</v>
          </cell>
        </row>
        <row r="8182">
          <cell r="A8182">
            <v>803711</v>
          </cell>
          <cell r="B8182" t="str">
            <v>GROMMET - PIVET END</v>
          </cell>
          <cell r="C8182" t="str">
            <v>ZE</v>
          </cell>
          <cell r="D8182">
            <v>91163</v>
          </cell>
        </row>
        <row r="8183">
          <cell r="A8183">
            <v>803718</v>
          </cell>
          <cell r="B8183" t="str">
            <v>GROMMET LOOM CORD</v>
          </cell>
          <cell r="C8183" t="str">
            <v>ZE</v>
          </cell>
          <cell r="D8183">
            <v>91163</v>
          </cell>
        </row>
        <row r="8184">
          <cell r="A8184">
            <v>803725</v>
          </cell>
          <cell r="B8184" t="str">
            <v>CLAMP EXTERNAL LEAD</v>
          </cell>
          <cell r="C8184" t="str">
            <v>ZD</v>
          </cell>
          <cell r="D8184">
            <v>91152</v>
          </cell>
        </row>
        <row r="8185">
          <cell r="A8185">
            <v>803753</v>
          </cell>
          <cell r="B8185" t="str">
            <v>NEON LIGHT RED 240V 0.3W</v>
          </cell>
          <cell r="C8185" t="str">
            <v>ZD</v>
          </cell>
          <cell r="D8185">
            <v>91202</v>
          </cell>
        </row>
        <row r="8186">
          <cell r="A8186">
            <v>803767</v>
          </cell>
          <cell r="B8186" t="str">
            <v>SPRING COMPRESSION ZINC PLATED</v>
          </cell>
          <cell r="C8186" t="str">
            <v>ZE</v>
          </cell>
          <cell r="D8186">
            <v>91227</v>
          </cell>
        </row>
        <row r="8187">
          <cell r="A8187">
            <v>803774</v>
          </cell>
          <cell r="B8187" t="str">
            <v>SCREW SELF TAPPER</v>
          </cell>
          <cell r="C8187" t="str">
            <v>P9</v>
          </cell>
          <cell r="D8187">
            <v>91190</v>
          </cell>
        </row>
        <row r="8188">
          <cell r="A8188">
            <v>803788</v>
          </cell>
          <cell r="B8188" t="str">
            <v>INTERLOCK LEVER R245</v>
          </cell>
          <cell r="C8188" t="str">
            <v>ZE</v>
          </cell>
          <cell r="D8188">
            <v>0</v>
          </cell>
        </row>
        <row r="8189">
          <cell r="A8189">
            <v>803795</v>
          </cell>
          <cell r="B8189" t="str">
            <v>KNOB HANDLE CLAMP see804102</v>
          </cell>
          <cell r="C8189" t="str">
            <v>ZE</v>
          </cell>
          <cell r="D8189">
            <v>91154</v>
          </cell>
        </row>
        <row r="8190">
          <cell r="A8190">
            <v>803802</v>
          </cell>
          <cell r="B8190" t="str">
            <v>DON'T USE THIS CODE SEE 805320</v>
          </cell>
          <cell r="C8190" t="str">
            <v>ZV</v>
          </cell>
          <cell r="D8190">
            <v>91105</v>
          </cell>
        </row>
        <row r="8191">
          <cell r="A8191">
            <v>803809</v>
          </cell>
          <cell r="B8191" t="str">
            <v>WASHER FLAT 3/8"ID X 3/4"OD ZP</v>
          </cell>
          <cell r="C8191" t="str">
            <v>ZP</v>
          </cell>
          <cell r="D8191">
            <v>91190</v>
          </cell>
        </row>
        <row r="8192">
          <cell r="A8192">
            <v>803823</v>
          </cell>
          <cell r="B8192" t="str">
            <v>HANDLE CLAMP LH 1-1/4"</v>
          </cell>
          <cell r="C8192" t="str">
            <v>ZE</v>
          </cell>
          <cell r="D8192">
            <v>91211</v>
          </cell>
        </row>
        <row r="8193">
          <cell r="A8193">
            <v>803830</v>
          </cell>
          <cell r="B8193" t="str">
            <v>HANDLE CLAMP LH 1-1/8</v>
          </cell>
          <cell r="C8193" t="str">
            <v>ZI</v>
          </cell>
          <cell r="D8193">
            <v>91211</v>
          </cell>
        </row>
        <row r="8194">
          <cell r="A8194">
            <v>803837</v>
          </cell>
          <cell r="B8194" t="str">
            <v>HANDLE CLAMP RH 1-1/4"</v>
          </cell>
          <cell r="C8194" t="str">
            <v>ZE</v>
          </cell>
          <cell r="D8194">
            <v>91211</v>
          </cell>
        </row>
        <row r="8195">
          <cell r="A8195">
            <v>803844</v>
          </cell>
          <cell r="B8195" t="str">
            <v>HANDLE CLAMP RH 1-1/8</v>
          </cell>
          <cell r="C8195" t="str">
            <v>ZI</v>
          </cell>
          <cell r="D8195">
            <v>91211</v>
          </cell>
        </row>
        <row r="8196">
          <cell r="A8196">
            <v>803851</v>
          </cell>
          <cell r="B8196" t="str">
            <v>RETAINER - SHOCK CORD      38X</v>
          </cell>
          <cell r="C8196" t="str">
            <v>ZE</v>
          </cell>
          <cell r="D8196">
            <v>91152</v>
          </cell>
        </row>
        <row r="8197">
          <cell r="A8197">
            <v>803858</v>
          </cell>
          <cell r="B8197" t="str">
            <v>SHOCK CORD ASSEMBLY</v>
          </cell>
          <cell r="C8197" t="str">
            <v>ZS</v>
          </cell>
          <cell r="D8197">
            <v>0</v>
          </cell>
        </row>
        <row r="8198">
          <cell r="A8198">
            <v>803879</v>
          </cell>
          <cell r="B8198" t="str">
            <v>HANDLE CARRYING CHROME   'D'</v>
          </cell>
          <cell r="C8198" t="str">
            <v>ZE</v>
          </cell>
          <cell r="D8198">
            <v>91181</v>
          </cell>
        </row>
        <row r="8199">
          <cell r="A8199">
            <v>803886</v>
          </cell>
          <cell r="B8199" t="str">
            <v>BUMP RAIL OUTER A12 METRE GREY</v>
          </cell>
          <cell r="C8199" t="str">
            <v>ZG</v>
          </cell>
          <cell r="D8199">
            <v>91185</v>
          </cell>
        </row>
        <row r="8200">
          <cell r="A8200">
            <v>803893</v>
          </cell>
          <cell r="B8200" t="str">
            <v>BUMPRAIL INNER See804042 R305A</v>
          </cell>
          <cell r="C8200" t="str">
            <v>ZG</v>
          </cell>
          <cell r="D8200">
            <v>91185</v>
          </cell>
        </row>
        <row r="8201">
          <cell r="A8201">
            <v>803900</v>
          </cell>
          <cell r="B8201" t="str">
            <v>AXLE CONTRACTOR</v>
          </cell>
          <cell r="C8201" t="str">
            <v>ZE</v>
          </cell>
          <cell r="D8201">
            <v>54664</v>
          </cell>
        </row>
        <row r="8202">
          <cell r="A8202">
            <v>803907</v>
          </cell>
          <cell r="B8202" t="str">
            <v>WHEEL ASSY 125MM REV</v>
          </cell>
          <cell r="C8202" t="str">
            <v>ZS</v>
          </cell>
          <cell r="D8202">
            <v>0</v>
          </cell>
        </row>
        <row r="8203">
          <cell r="A8203">
            <v>803914</v>
          </cell>
          <cell r="B8203" t="str">
            <v>DON'T USE THIS CODE SEE 805174</v>
          </cell>
          <cell r="C8203" t="str">
            <v>ZH</v>
          </cell>
          <cell r="D8203">
            <v>91172</v>
          </cell>
        </row>
        <row r="8204">
          <cell r="A8204">
            <v>803921</v>
          </cell>
          <cell r="B8204" t="str">
            <v>PULLEY MOTOR 12TOOTH</v>
          </cell>
          <cell r="C8204" t="str">
            <v>ZI</v>
          </cell>
          <cell r="D8204">
            <v>91182</v>
          </cell>
        </row>
        <row r="8205">
          <cell r="A8205">
            <v>803942</v>
          </cell>
          <cell r="B8205" t="str">
            <v>PULLEY COUNTER-ASSY 19TX36T</v>
          </cell>
          <cell r="C8205" t="str">
            <v>ZH</v>
          </cell>
          <cell r="D8205">
            <v>91172</v>
          </cell>
        </row>
        <row r="8206">
          <cell r="A8206">
            <v>803963</v>
          </cell>
          <cell r="B8206" t="str">
            <v>BRUSH PL CON/REV</v>
          </cell>
          <cell r="C8206" t="str">
            <v>ZI</v>
          </cell>
          <cell r="D8206">
            <v>54664</v>
          </cell>
        </row>
        <row r="8207">
          <cell r="A8207">
            <v>803984</v>
          </cell>
          <cell r="B8207" t="str">
            <v>USE 805133 BRUSH PULLEY 36T</v>
          </cell>
          <cell r="C8207" t="str">
            <v>ZH</v>
          </cell>
          <cell r="D8207">
            <v>91172</v>
          </cell>
        </row>
        <row r="8208">
          <cell r="A8208">
            <v>804000</v>
          </cell>
          <cell r="B8208" t="str">
            <v>CONTRACTOR ASSY SS 200V50C</v>
          </cell>
          <cell r="C8208" t="str">
            <v>ZV</v>
          </cell>
          <cell r="D8208">
            <v>0</v>
          </cell>
        </row>
        <row r="8209">
          <cell r="A8209">
            <v>804005</v>
          </cell>
          <cell r="B8209" t="str">
            <v>PULLEY COUNTER ASS COMPLT CONT</v>
          </cell>
          <cell r="C8209" t="str">
            <v>ZS</v>
          </cell>
          <cell r="D8209">
            <v>0</v>
          </cell>
        </row>
        <row r="8210">
          <cell r="A8210">
            <v>804012</v>
          </cell>
          <cell r="B8210" t="str">
            <v>PULLEY BRUSH ASSY COMPLETE REV</v>
          </cell>
          <cell r="C8210" t="str">
            <v>ZS</v>
          </cell>
          <cell r="D8210">
            <v>0</v>
          </cell>
        </row>
        <row r="8211">
          <cell r="A8211">
            <v>804017</v>
          </cell>
          <cell r="B8211" t="str">
            <v>CONTRACTOR ASSY SS 220V50C</v>
          </cell>
          <cell r="C8211" t="str">
            <v>ZV</v>
          </cell>
          <cell r="D8211">
            <v>0</v>
          </cell>
        </row>
        <row r="8212">
          <cell r="A8212">
            <v>804034</v>
          </cell>
          <cell r="B8212" t="str">
            <v>CONTRACTOR ASSY SS 220V60C</v>
          </cell>
          <cell r="C8212" t="str">
            <v>ZV</v>
          </cell>
          <cell r="D8212">
            <v>0</v>
          </cell>
        </row>
        <row r="8213">
          <cell r="A8213">
            <v>804037</v>
          </cell>
          <cell r="B8213" t="str">
            <v>MOTOR 1-1/2HP 2PL 240/50c CONT</v>
          </cell>
          <cell r="C8213" t="str">
            <v>ZA</v>
          </cell>
          <cell r="D8213">
            <v>91226</v>
          </cell>
        </row>
        <row r="8214">
          <cell r="A8214">
            <v>804038</v>
          </cell>
          <cell r="B8214" t="str">
            <v>STRAP HANDLE ADJ GREY CONT/REV</v>
          </cell>
          <cell r="C8214" t="str">
            <v>ZE</v>
          </cell>
          <cell r="D8214">
            <v>91105</v>
          </cell>
        </row>
        <row r="8215">
          <cell r="A8215">
            <v>804039</v>
          </cell>
          <cell r="B8215" t="str">
            <v>BASE CASTING CONTRACTOR SILVER</v>
          </cell>
          <cell r="C8215" t="str">
            <v>ZI</v>
          </cell>
          <cell r="D8215">
            <v>94985</v>
          </cell>
        </row>
        <row r="8216">
          <cell r="A8216">
            <v>804041</v>
          </cell>
          <cell r="B8216" t="str">
            <v>BUMP RAIL BASE D/GREY LARGE CO</v>
          </cell>
          <cell r="C8216" t="str">
            <v>ZG</v>
          </cell>
          <cell r="D8216">
            <v>91185</v>
          </cell>
        </row>
        <row r="8217">
          <cell r="A8217">
            <v>804042</v>
          </cell>
          <cell r="B8217" t="str">
            <v>BUMP RAIL BASE D/GREY INSERT</v>
          </cell>
          <cell r="C8217" t="str">
            <v>ZG</v>
          </cell>
          <cell r="D8217">
            <v>91185</v>
          </cell>
        </row>
        <row r="8218">
          <cell r="A8218">
            <v>804048</v>
          </cell>
          <cell r="B8218" t="str">
            <v>CARTON END PANEL CONTRACTOR</v>
          </cell>
          <cell r="C8218" t="str">
            <v>ZK</v>
          </cell>
          <cell r="D8218">
            <v>81900</v>
          </cell>
        </row>
        <row r="8219">
          <cell r="A8219">
            <v>804049</v>
          </cell>
          <cell r="B8219" t="str">
            <v>BASE CASTING CONTRACTOR</v>
          </cell>
          <cell r="C8219" t="str">
            <v>ZI</v>
          </cell>
          <cell r="D8219">
            <v>91211</v>
          </cell>
        </row>
        <row r="8220">
          <cell r="A8220">
            <v>804102</v>
          </cell>
          <cell r="B8220" t="str">
            <v>KNOB HANDLE CLAMP 41. MM</v>
          </cell>
          <cell r="C8220" t="str">
            <v>ZE</v>
          </cell>
          <cell r="D8220">
            <v>91154</v>
          </cell>
        </row>
        <row r="8221">
          <cell r="A8221">
            <v>804170</v>
          </cell>
          <cell r="B8221" t="str">
            <v>MTG BLOCK (AXLE) 14"CONTRACTOR</v>
          </cell>
          <cell r="C8221" t="str">
            <v>ZE</v>
          </cell>
          <cell r="D8221">
            <v>0</v>
          </cell>
        </row>
        <row r="8222">
          <cell r="A8222">
            <v>804300</v>
          </cell>
          <cell r="B8222" t="str">
            <v>BASE ASSY CONT S/S 220V 60C</v>
          </cell>
          <cell r="C8222" t="str">
            <v>ZV</v>
          </cell>
          <cell r="D8222">
            <v>0</v>
          </cell>
        </row>
        <row r="8223">
          <cell r="A8223">
            <v>804310</v>
          </cell>
          <cell r="B8223" t="str">
            <v>HANDLE ASSY SHAMPOO</v>
          </cell>
          <cell r="C8223" t="str">
            <v>ZS</v>
          </cell>
          <cell r="D8223">
            <v>0</v>
          </cell>
        </row>
        <row r="8224">
          <cell r="A8224">
            <v>804313</v>
          </cell>
          <cell r="B8224" t="str">
            <v>BASE ASSY REV 200V/50C</v>
          </cell>
          <cell r="C8224" t="str">
            <v>ZS</v>
          </cell>
          <cell r="D8224">
            <v>0</v>
          </cell>
        </row>
        <row r="8225">
          <cell r="A8225">
            <v>804314</v>
          </cell>
          <cell r="B8225" t="str">
            <v>BASE ASSY REV S/S 240V/50C</v>
          </cell>
          <cell r="C8225" t="str">
            <v>ZS</v>
          </cell>
          <cell r="D8225">
            <v>0</v>
          </cell>
        </row>
        <row r="8226">
          <cell r="A8226">
            <v>804315</v>
          </cell>
          <cell r="B8226" t="str">
            <v>BASE ASSY REV 240V/50C</v>
          </cell>
          <cell r="C8226" t="str">
            <v>ZS</v>
          </cell>
          <cell r="D8226">
            <v>0</v>
          </cell>
        </row>
        <row r="8227">
          <cell r="A8227">
            <v>804316</v>
          </cell>
          <cell r="B8227" t="str">
            <v>LOCAL OPTIONS Q/R REVOLUTION</v>
          </cell>
          <cell r="C8227" t="str">
            <v>ZV</v>
          </cell>
          <cell r="D8227">
            <v>0</v>
          </cell>
        </row>
        <row r="8228">
          <cell r="A8228">
            <v>804317</v>
          </cell>
          <cell r="B8228" t="str">
            <v>LOCAL OPTIONS D/D REVOLUTION</v>
          </cell>
          <cell r="C8228" t="str">
            <v>ZV</v>
          </cell>
          <cell r="D8228">
            <v>0</v>
          </cell>
        </row>
        <row r="8229">
          <cell r="A8229">
            <v>804318</v>
          </cell>
          <cell r="B8229" t="str">
            <v>OPTIONS EXPORT D/D REVOLUTION</v>
          </cell>
          <cell r="C8229" t="str">
            <v>ZV</v>
          </cell>
          <cell r="D8229">
            <v>0</v>
          </cell>
        </row>
        <row r="8230">
          <cell r="A8230">
            <v>804319</v>
          </cell>
          <cell r="B8230" t="str">
            <v>OPTIONS EXPORT Q/R REVOLUTION</v>
          </cell>
          <cell r="C8230" t="str">
            <v>ZV</v>
          </cell>
          <cell r="D8230">
            <v>0</v>
          </cell>
        </row>
        <row r="8231">
          <cell r="A8231">
            <v>804350</v>
          </cell>
          <cell r="B8231" t="str">
            <v>HANDLE ASS ERGO (CONT)</v>
          </cell>
          <cell r="C8231" t="str">
            <v>ZS</v>
          </cell>
          <cell r="D8231">
            <v>0</v>
          </cell>
        </row>
        <row r="8232">
          <cell r="A8232">
            <v>804351</v>
          </cell>
          <cell r="B8232" t="str">
            <v>HANDLE ASS SHAMPOO ERGO (CONT)</v>
          </cell>
          <cell r="C8232" t="str">
            <v>ZS</v>
          </cell>
          <cell r="D8232">
            <v>0</v>
          </cell>
        </row>
        <row r="8233">
          <cell r="A8233">
            <v>804579</v>
          </cell>
          <cell r="B8233" t="str">
            <v>BUMP RAIL D/GREY A12    RSP105</v>
          </cell>
          <cell r="C8233" t="str">
            <v>ZG</v>
          </cell>
          <cell r="D8233">
            <v>91185</v>
          </cell>
        </row>
        <row r="8234">
          <cell r="A8234">
            <v>804593</v>
          </cell>
          <cell r="B8234" t="str">
            <v>SKIRT FABRIC D/GREY (OLD RSP)</v>
          </cell>
          <cell r="C8234" t="str">
            <v>ZE</v>
          </cell>
          <cell r="D8234">
            <v>91133</v>
          </cell>
        </row>
        <row r="8235">
          <cell r="A8235">
            <v>804600</v>
          </cell>
          <cell r="B8235" t="str">
            <v>DON'T USE THIS CODE SEE 805351</v>
          </cell>
          <cell r="C8235" t="str">
            <v>ZG</v>
          </cell>
          <cell r="D8235">
            <v>91166</v>
          </cell>
        </row>
        <row r="8236">
          <cell r="A8236">
            <v>804607</v>
          </cell>
          <cell r="B8236" t="str">
            <v>INTAKE SHUTE</v>
          </cell>
          <cell r="C8236" t="str">
            <v>ZG</v>
          </cell>
          <cell r="D8236">
            <v>91234</v>
          </cell>
        </row>
        <row r="8237">
          <cell r="A8237">
            <v>804628</v>
          </cell>
          <cell r="B8237" t="str">
            <v>AXLE RSP2000</v>
          </cell>
          <cell r="C8237" t="str">
            <v>ZE</v>
          </cell>
          <cell r="D8237">
            <v>54664</v>
          </cell>
        </row>
        <row r="8238">
          <cell r="A8238">
            <v>804649</v>
          </cell>
          <cell r="B8238" t="str">
            <v>WHEELS 150MM GREY     RSP/CONT</v>
          </cell>
          <cell r="C8238" t="str">
            <v>ZH</v>
          </cell>
          <cell r="D8238">
            <v>0</v>
          </cell>
        </row>
        <row r="8239">
          <cell r="A8239">
            <v>804663</v>
          </cell>
          <cell r="B8239" t="str">
            <v>CAP WHEEL AXLE 1/2"</v>
          </cell>
          <cell r="C8239" t="str">
            <v>ZE</v>
          </cell>
          <cell r="D8239">
            <v>91189</v>
          </cell>
        </row>
        <row r="8240">
          <cell r="A8240">
            <v>804684</v>
          </cell>
          <cell r="B8240" t="str">
            <v>PULLEY-MOTOR 16T       RSP118C</v>
          </cell>
          <cell r="C8240" t="str">
            <v>ZH</v>
          </cell>
          <cell r="D8240">
            <v>91172</v>
          </cell>
        </row>
        <row r="8241">
          <cell r="A8241">
            <v>804698</v>
          </cell>
          <cell r="B8241" t="str">
            <v>COUNTER SHAFT PULLEY</v>
          </cell>
          <cell r="C8241" t="str">
            <v>ZI</v>
          </cell>
          <cell r="D8241">
            <v>91228</v>
          </cell>
        </row>
        <row r="8242">
          <cell r="A8242">
            <v>804712</v>
          </cell>
          <cell r="B8242" t="str">
            <v>WASHER ECCENTRIC</v>
          </cell>
          <cell r="C8242" t="str">
            <v>ZE</v>
          </cell>
          <cell r="D8242">
            <v>91153</v>
          </cell>
        </row>
        <row r="8243">
          <cell r="A8243">
            <v>804719</v>
          </cell>
          <cell r="B8243" t="str">
            <v>WASHER FLAT 3/4" X1-5/8"-14G Z</v>
          </cell>
          <cell r="C8243" t="str">
            <v>ZP</v>
          </cell>
          <cell r="D8243">
            <v>91190</v>
          </cell>
        </row>
        <row r="8244">
          <cell r="A8244">
            <v>804726</v>
          </cell>
          <cell r="B8244" t="str">
            <v>NUT 3/4"UNF ACORN ZP</v>
          </cell>
          <cell r="C8244" t="str">
            <v>ZE</v>
          </cell>
          <cell r="D8244">
            <v>91190</v>
          </cell>
        </row>
        <row r="8245">
          <cell r="A8245">
            <v>804733</v>
          </cell>
          <cell r="B8245" t="str">
            <v>PULLEY ASSY COUNTER 16TX36T CP</v>
          </cell>
          <cell r="C8245" t="str">
            <v>ZV</v>
          </cell>
          <cell r="D8245">
            <v>91172</v>
          </cell>
        </row>
        <row r="8246">
          <cell r="A8246">
            <v>804740</v>
          </cell>
          <cell r="B8246" t="str">
            <v>PULLEY COUNTER ASSY 18TX36T CP</v>
          </cell>
          <cell r="C8246" t="str">
            <v>ZS</v>
          </cell>
          <cell r="D8246">
            <v>91172</v>
          </cell>
        </row>
        <row r="8247">
          <cell r="A8247">
            <v>804747</v>
          </cell>
          <cell r="B8247" t="str">
            <v>BEARING 17MM</v>
          </cell>
          <cell r="C8247" t="str">
            <v>ZE</v>
          </cell>
          <cell r="D8247">
            <v>91173</v>
          </cell>
        </row>
        <row r="8248">
          <cell r="A8248">
            <v>804754</v>
          </cell>
          <cell r="B8248" t="str">
            <v>CIRCLIP 17MM EXTERNAL</v>
          </cell>
          <cell r="C8248" t="str">
            <v>ZE</v>
          </cell>
          <cell r="D8248">
            <v>91173</v>
          </cell>
        </row>
        <row r="8249">
          <cell r="A8249">
            <v>804757</v>
          </cell>
          <cell r="B8249" t="str">
            <v>TUBE RSP</v>
          </cell>
          <cell r="C8249" t="str">
            <v>ZH</v>
          </cell>
          <cell r="D8249">
            <v>91201</v>
          </cell>
        </row>
        <row r="8250">
          <cell r="A8250">
            <v>804761</v>
          </cell>
          <cell r="B8250" t="str">
            <v>SUPPORT PLATE BRUSH PULLEY</v>
          </cell>
          <cell r="C8250" t="str">
            <v>ZV</v>
          </cell>
          <cell r="D8250">
            <v>91105</v>
          </cell>
        </row>
        <row r="8251">
          <cell r="A8251">
            <v>804782</v>
          </cell>
          <cell r="B8251" t="str">
            <v>WASHER FLAT 5/16"ID X 3/4" OD</v>
          </cell>
          <cell r="C8251" t="str">
            <v>ZP</v>
          </cell>
          <cell r="D8251">
            <v>91190</v>
          </cell>
        </row>
        <row r="8252">
          <cell r="A8252">
            <v>804789</v>
          </cell>
          <cell r="B8252" t="str">
            <v>OBSOLETE USE 803984 36TCHROME</v>
          </cell>
          <cell r="C8252" t="str">
            <v>ZH</v>
          </cell>
          <cell r="D8252">
            <v>91172</v>
          </cell>
        </row>
        <row r="8253">
          <cell r="A8253">
            <v>804796</v>
          </cell>
          <cell r="B8253" t="str">
            <v>DRIVE DOG BRUSH PULLEY</v>
          </cell>
          <cell r="C8253" t="str">
            <v>ZI</v>
          </cell>
          <cell r="D8253">
            <v>0</v>
          </cell>
        </row>
        <row r="8254">
          <cell r="A8254">
            <v>804838</v>
          </cell>
          <cell r="B8254" t="str">
            <v>WASHER FLAT 1/4"ID X 5/8" OD</v>
          </cell>
          <cell r="C8254" t="str">
            <v>ZP</v>
          </cell>
          <cell r="D8254">
            <v>91190</v>
          </cell>
        </row>
        <row r="8255">
          <cell r="A8255">
            <v>804852</v>
          </cell>
          <cell r="B8255" t="str">
            <v>GASKET CORK</v>
          </cell>
          <cell r="C8255" t="str">
            <v>ZE</v>
          </cell>
          <cell r="D8255">
            <v>91195</v>
          </cell>
        </row>
        <row r="8256">
          <cell r="A8256">
            <v>804859</v>
          </cell>
          <cell r="B8256" t="str">
            <v>SCREEN FILTER LARGE</v>
          </cell>
          <cell r="C8256" t="str">
            <v>ZE</v>
          </cell>
          <cell r="D8256">
            <v>0</v>
          </cell>
        </row>
        <row r="8257">
          <cell r="A8257">
            <v>804866</v>
          </cell>
          <cell r="B8257" t="str">
            <v>SWITCH 3 PARTS</v>
          </cell>
          <cell r="C8257" t="str">
            <v>ZE</v>
          </cell>
          <cell r="D8257">
            <v>91202</v>
          </cell>
        </row>
        <row r="8258">
          <cell r="A8258">
            <v>804873</v>
          </cell>
          <cell r="B8258" t="str">
            <v>LEAD ELECT 0.310 &amp; PLUG</v>
          </cell>
          <cell r="C8258" t="str">
            <v>ZD</v>
          </cell>
          <cell r="D8258">
            <v>91232</v>
          </cell>
        </row>
        <row r="8259">
          <cell r="A8259">
            <v>804875</v>
          </cell>
          <cell r="B8259" t="str">
            <v>SWITCH PUSH BUTTON RED</v>
          </cell>
          <cell r="C8259" t="str">
            <v>ZD</v>
          </cell>
          <cell r="D8259">
            <v>91233</v>
          </cell>
        </row>
        <row r="8260">
          <cell r="A8260">
            <v>804922</v>
          </cell>
          <cell r="B8260" t="str">
            <v>CLAMP LID CANISTER</v>
          </cell>
          <cell r="C8260" t="str">
            <v>ZE</v>
          </cell>
          <cell r="D8260">
            <v>91113</v>
          </cell>
        </row>
        <row r="8261">
          <cell r="A8261">
            <v>804944</v>
          </cell>
          <cell r="B8261" t="str">
            <v>CANISTER  RING</v>
          </cell>
          <cell r="C8261" t="str">
            <v>ZI</v>
          </cell>
          <cell r="D8261">
            <v>91137</v>
          </cell>
        </row>
        <row r="8262">
          <cell r="A8262">
            <v>804950</v>
          </cell>
          <cell r="B8262" t="str">
            <v>FILTER BAG POLISHER RSP/SPRNTR</v>
          </cell>
          <cell r="C8262" t="str">
            <v>ZE</v>
          </cell>
          <cell r="D8262">
            <v>91205</v>
          </cell>
        </row>
        <row r="8263">
          <cell r="A8263">
            <v>804978</v>
          </cell>
          <cell r="B8263" t="str">
            <v>HOSE CONVOLUTED</v>
          </cell>
          <cell r="C8263" t="str">
            <v>ZE</v>
          </cell>
          <cell r="D8263">
            <v>91163</v>
          </cell>
        </row>
        <row r="8264">
          <cell r="A8264">
            <v>804979</v>
          </cell>
          <cell r="B8264" t="str">
            <v>DON'T USE THIS CODE SEE 805341</v>
          </cell>
          <cell r="C8264" t="str">
            <v>ZH</v>
          </cell>
          <cell r="D8264">
            <v>91234</v>
          </cell>
        </row>
        <row r="8265">
          <cell r="A8265">
            <v>804985</v>
          </cell>
          <cell r="B8265" t="str">
            <v>CLIP HOSE No 2 MILD STEEL</v>
          </cell>
          <cell r="C8265" t="str">
            <v>ZE</v>
          </cell>
          <cell r="D8265">
            <v>91203</v>
          </cell>
        </row>
        <row r="8266">
          <cell r="A8266">
            <v>805000</v>
          </cell>
          <cell r="B8266" t="str">
            <v>BASE CASTING RSP see805353</v>
          </cell>
          <cell r="C8266" t="str">
            <v>ZV</v>
          </cell>
          <cell r="D8266">
            <v>91198</v>
          </cell>
        </row>
        <row r="8267">
          <cell r="A8267">
            <v>805004</v>
          </cell>
          <cell r="B8267" t="str">
            <v>NUTSERT M6 (3-5.5MM) S/FLANGE</v>
          </cell>
          <cell r="C8267" t="str">
            <v>ZE</v>
          </cell>
          <cell r="D8267">
            <v>91190</v>
          </cell>
        </row>
        <row r="8268">
          <cell r="A8268">
            <v>805006</v>
          </cell>
          <cell r="B8268" t="str">
            <v>BELT TIMING</v>
          </cell>
          <cell r="C8268" t="str">
            <v>ZE</v>
          </cell>
          <cell r="D8268">
            <v>0</v>
          </cell>
        </row>
        <row r="8269">
          <cell r="A8269">
            <v>805007</v>
          </cell>
          <cell r="B8269" t="str">
            <v>CLAMP HANDLE LEFT</v>
          </cell>
          <cell r="C8269" t="str">
            <v>ZI</v>
          </cell>
          <cell r="D8269">
            <v>91211</v>
          </cell>
        </row>
        <row r="8270">
          <cell r="A8270">
            <v>805011</v>
          </cell>
          <cell r="B8270" t="str">
            <v>SKIRT ASSY APOLLO D/GREY</v>
          </cell>
          <cell r="C8270" t="str">
            <v>ZS</v>
          </cell>
          <cell r="D8270">
            <v>0</v>
          </cell>
        </row>
        <row r="8271">
          <cell r="A8271">
            <v>805014</v>
          </cell>
          <cell r="B8271" t="str">
            <v>CLAMP HANDLE RIGHT INSERT</v>
          </cell>
          <cell r="C8271" t="str">
            <v>ZI</v>
          </cell>
          <cell r="D8271">
            <v>91211</v>
          </cell>
        </row>
        <row r="8272">
          <cell r="A8272">
            <v>805021</v>
          </cell>
          <cell r="B8272" t="str">
            <v>BRUSH PLATE                RSP</v>
          </cell>
          <cell r="C8272" t="str">
            <v>ZE</v>
          </cell>
          <cell r="D8272">
            <v>54664</v>
          </cell>
        </row>
        <row r="8273">
          <cell r="A8273">
            <v>805027</v>
          </cell>
          <cell r="B8273" t="str">
            <v>NUT NYLOC 5/16" B.S.W.</v>
          </cell>
          <cell r="C8273" t="str">
            <v>ZP</v>
          </cell>
          <cell r="D8273">
            <v>91190</v>
          </cell>
        </row>
        <row r="8274">
          <cell r="A8274">
            <v>805028</v>
          </cell>
          <cell r="B8274" t="str">
            <v>BEARING 20MM</v>
          </cell>
          <cell r="C8274" t="str">
            <v>ZE</v>
          </cell>
          <cell r="D8274">
            <v>91173</v>
          </cell>
        </row>
        <row r="8275">
          <cell r="A8275">
            <v>805033</v>
          </cell>
          <cell r="B8275" t="str">
            <v>CIRCLIP 20MM EXTERNAL</v>
          </cell>
          <cell r="C8275" t="str">
            <v>ZE</v>
          </cell>
          <cell r="D8275">
            <v>91173</v>
          </cell>
        </row>
        <row r="8276">
          <cell r="A8276">
            <v>805034</v>
          </cell>
          <cell r="B8276" t="str">
            <v>BOLT 3/8"BSW X 5" LONG ZINC PL</v>
          </cell>
          <cell r="C8276" t="str">
            <v>ZP</v>
          </cell>
          <cell r="D8276">
            <v>91190</v>
          </cell>
        </row>
        <row r="8277">
          <cell r="A8277">
            <v>805042</v>
          </cell>
          <cell r="B8277" t="str">
            <v>BELT TIMING (2000)</v>
          </cell>
          <cell r="C8277" t="str">
            <v>ZE</v>
          </cell>
          <cell r="D8277">
            <v>0</v>
          </cell>
        </row>
        <row r="8278">
          <cell r="A8278">
            <v>805048</v>
          </cell>
          <cell r="B8278" t="str">
            <v>PULLEY/COUNT COMP 18TX36T RSP</v>
          </cell>
          <cell r="C8278" t="str">
            <v>ZS</v>
          </cell>
          <cell r="D8278">
            <v>0</v>
          </cell>
        </row>
        <row r="8279">
          <cell r="A8279">
            <v>805055</v>
          </cell>
          <cell r="B8279" t="str">
            <v>PULLEY BRUSH ASSEMBLY</v>
          </cell>
          <cell r="C8279" t="str">
            <v>ZS</v>
          </cell>
          <cell r="D8279">
            <v>91223</v>
          </cell>
        </row>
        <row r="8280">
          <cell r="A8280">
            <v>805056</v>
          </cell>
          <cell r="B8280" t="str">
            <v>SHAFT COUNTER PULLEY   RSP2000</v>
          </cell>
          <cell r="C8280" t="str">
            <v>ZI</v>
          </cell>
          <cell r="D8280">
            <v>91228</v>
          </cell>
        </row>
        <row r="8281">
          <cell r="A8281">
            <v>805059</v>
          </cell>
          <cell r="B8281" t="str">
            <v>SKIRT ASSEMBLY        SPRINTER</v>
          </cell>
          <cell r="C8281" t="str">
            <v>ZS</v>
          </cell>
          <cell r="D8281">
            <v>0</v>
          </cell>
        </row>
        <row r="8282">
          <cell r="A8282">
            <v>805060</v>
          </cell>
          <cell r="B8282" t="str">
            <v>COVER PCB ASSEMBLY SPRINTER</v>
          </cell>
          <cell r="C8282" t="str">
            <v>ZS</v>
          </cell>
          <cell r="D8282">
            <v>0</v>
          </cell>
        </row>
        <row r="8283">
          <cell r="A8283">
            <v>805061</v>
          </cell>
          <cell r="B8283" t="str">
            <v>COUPLING/DRIVE PAD ASSEMBLY</v>
          </cell>
          <cell r="C8283" t="str">
            <v>ZS</v>
          </cell>
          <cell r="D8283">
            <v>0</v>
          </cell>
        </row>
        <row r="8284">
          <cell r="A8284">
            <v>805062</v>
          </cell>
          <cell r="B8284" t="str">
            <v>SKIRT ASSY OLD RSP D/GREY</v>
          </cell>
          <cell r="C8284" t="str">
            <v>ZS</v>
          </cell>
          <cell r="D8284">
            <v>0</v>
          </cell>
        </row>
        <row r="8285">
          <cell r="A8285">
            <v>805063</v>
          </cell>
          <cell r="B8285" t="str">
            <v>MOTOR VAC RSP2000       115955</v>
          </cell>
          <cell r="C8285" t="str">
            <v>ZH</v>
          </cell>
          <cell r="D8285">
            <v>91107</v>
          </cell>
        </row>
        <row r="8286">
          <cell r="A8286">
            <v>805066</v>
          </cell>
          <cell r="B8286" t="str">
            <v>ARMATURE RSP174B</v>
          </cell>
          <cell r="C8286" t="str">
            <v>ZR</v>
          </cell>
          <cell r="D8286">
            <v>91107</v>
          </cell>
        </row>
        <row r="8287">
          <cell r="A8287">
            <v>805069</v>
          </cell>
          <cell r="B8287" t="str">
            <v>HOSPITAL MICROFILTERS</v>
          </cell>
          <cell r="C8287" t="str">
            <v>ZE</v>
          </cell>
          <cell r="D8287">
            <v>91143</v>
          </cell>
        </row>
        <row r="8288">
          <cell r="A8288">
            <v>805070</v>
          </cell>
          <cell r="B8288" t="str">
            <v>PULLEY MOTOR 18T RSP2000</v>
          </cell>
          <cell r="C8288" t="str">
            <v>ZH</v>
          </cell>
          <cell r="D8288">
            <v>91158</v>
          </cell>
        </row>
        <row r="8289">
          <cell r="A8289">
            <v>805074</v>
          </cell>
          <cell r="B8289" t="str">
            <v>DON'T USE THIS CODE SEE 805355</v>
          </cell>
          <cell r="C8289" t="str">
            <v>ZE</v>
          </cell>
          <cell r="D8289">
            <v>91185</v>
          </cell>
        </row>
        <row r="8290">
          <cell r="A8290">
            <v>805075</v>
          </cell>
          <cell r="B8290" t="str">
            <v>PULLEY COUNTER 18T SINTERED</v>
          </cell>
          <cell r="C8290" t="str">
            <v>ZH</v>
          </cell>
          <cell r="D8290">
            <v>91158</v>
          </cell>
        </row>
        <row r="8291">
          <cell r="A8291">
            <v>805076</v>
          </cell>
          <cell r="B8291" t="str">
            <v>BUMP RAIL GREEN - MOTOR COWL</v>
          </cell>
          <cell r="C8291" t="str">
            <v>ZG</v>
          </cell>
          <cell r="D8291">
            <v>91185</v>
          </cell>
        </row>
        <row r="8292">
          <cell r="A8292">
            <v>805077</v>
          </cell>
          <cell r="B8292" t="str">
            <v>HANDLE COMPLETE 220V-240V SPRT</v>
          </cell>
          <cell r="C8292" t="str">
            <v>ZE</v>
          </cell>
          <cell r="D8292">
            <v>0</v>
          </cell>
        </row>
        <row r="8293">
          <cell r="A8293">
            <v>805078</v>
          </cell>
          <cell r="B8293" t="str">
            <v>HANDLE COMPLETE 230V-NZ SPRNTR</v>
          </cell>
          <cell r="C8293" t="str">
            <v>ZS</v>
          </cell>
          <cell r="D8293">
            <v>0</v>
          </cell>
        </row>
        <row r="8294">
          <cell r="A8294">
            <v>805084</v>
          </cell>
          <cell r="B8294" t="str">
            <v>HANDLE UPRIGHT ADJUSTMENT RSP</v>
          </cell>
          <cell r="C8294" t="str">
            <v>ZE</v>
          </cell>
          <cell r="D8294">
            <v>54664</v>
          </cell>
        </row>
        <row r="8295">
          <cell r="A8295">
            <v>805096</v>
          </cell>
          <cell r="B8295" t="str">
            <v>BRUSH SKIRT (METAL) RSP2000</v>
          </cell>
          <cell r="C8295" t="str">
            <v>ZE</v>
          </cell>
          <cell r="D8295">
            <v>8680</v>
          </cell>
        </row>
        <row r="8296">
          <cell r="A8296">
            <v>805097</v>
          </cell>
          <cell r="B8296" t="str">
            <v>RSP185 INNER LOWER CANNISTER</v>
          </cell>
          <cell r="C8296" t="str">
            <v>ZU</v>
          </cell>
          <cell r="D8296">
            <v>91137</v>
          </cell>
        </row>
        <row r="8297">
          <cell r="A8297">
            <v>805110</v>
          </cell>
          <cell r="B8297" t="str">
            <v>WIRING HARNESS         RSP2000</v>
          </cell>
          <cell r="C8297" t="str">
            <v>ZS</v>
          </cell>
          <cell r="D8297">
            <v>91232</v>
          </cell>
        </row>
        <row r="8298">
          <cell r="A8298">
            <v>805119</v>
          </cell>
          <cell r="B8298" t="str">
            <v>RELAY NAT HL-2TMAC240V RSP2000</v>
          </cell>
          <cell r="C8298" t="str">
            <v>ZD</v>
          </cell>
          <cell r="D8298">
            <v>43320</v>
          </cell>
        </row>
        <row r="8299">
          <cell r="A8299">
            <v>805121</v>
          </cell>
          <cell r="B8299" t="str">
            <v>PULLEY SET 36T+21T RSP2000 SIN</v>
          </cell>
          <cell r="C8299" t="str">
            <v>ZH</v>
          </cell>
          <cell r="D8299">
            <v>0</v>
          </cell>
        </row>
        <row r="8300">
          <cell r="A8300">
            <v>805132</v>
          </cell>
          <cell r="B8300" t="str">
            <v>BRUSH KNOB - BLACK PLASTIC</v>
          </cell>
          <cell r="C8300" t="str">
            <v>ZE</v>
          </cell>
          <cell r="D8300">
            <v>91179</v>
          </cell>
        </row>
        <row r="8301">
          <cell r="A8301">
            <v>805133</v>
          </cell>
          <cell r="B8301" t="str">
            <v>PULLEY BRUSH DRIVE 36T RSP2000</v>
          </cell>
          <cell r="C8301" t="str">
            <v>ZH</v>
          </cell>
          <cell r="D8301">
            <v>91158</v>
          </cell>
        </row>
        <row r="8302">
          <cell r="A8302">
            <v>805140</v>
          </cell>
          <cell r="B8302" t="str">
            <v>SCREW 1/4" BSW X 4"CAP HEAD</v>
          </cell>
          <cell r="C8302" t="str">
            <v>ZP</v>
          </cell>
          <cell r="D8302">
            <v>91190</v>
          </cell>
        </row>
        <row r="8303">
          <cell r="A8303">
            <v>805141</v>
          </cell>
          <cell r="B8303" t="str">
            <v>WASHER SPRG 1/4"DIA SQ SECT ZP</v>
          </cell>
          <cell r="C8303" t="str">
            <v>ZP</v>
          </cell>
          <cell r="D8303">
            <v>91190</v>
          </cell>
        </row>
        <row r="8304">
          <cell r="A8304">
            <v>805143</v>
          </cell>
          <cell r="B8304" t="str">
            <v>SCREW 1/4" X 1" CSK MTS ZP</v>
          </cell>
          <cell r="C8304" t="str">
            <v>ZP</v>
          </cell>
          <cell r="D8304">
            <v>91190</v>
          </cell>
        </row>
        <row r="8305">
          <cell r="A8305">
            <v>805151</v>
          </cell>
          <cell r="B8305" t="str">
            <v>OPERATE/PART MANUAL APOLLO EXP</v>
          </cell>
          <cell r="C8305" t="str">
            <v>ZE</v>
          </cell>
          <cell r="D8305">
            <v>7303</v>
          </cell>
        </row>
        <row r="8306">
          <cell r="A8306">
            <v>805159</v>
          </cell>
          <cell r="B8306" t="str">
            <v>BELT VACUUM GAZDA 22G</v>
          </cell>
          <cell r="C8306" t="str">
            <v>ZJ</v>
          </cell>
          <cell r="D8306">
            <v>91151</v>
          </cell>
        </row>
        <row r="8307">
          <cell r="A8307">
            <v>805160</v>
          </cell>
          <cell r="B8307" t="str">
            <v>BELT SIDE PV55 GAZDA 22G</v>
          </cell>
          <cell r="C8307" t="str">
            <v>ZJ</v>
          </cell>
          <cell r="D8307">
            <v>91151</v>
          </cell>
        </row>
        <row r="8308">
          <cell r="A8308">
            <v>805161</v>
          </cell>
          <cell r="B8308" t="str">
            <v>RECESS PLATE PAD GAZDA</v>
          </cell>
          <cell r="C8308" t="str">
            <v>ZJ</v>
          </cell>
          <cell r="D8308">
            <v>91151</v>
          </cell>
        </row>
        <row r="8309">
          <cell r="A8309">
            <v>805163</v>
          </cell>
          <cell r="B8309" t="str">
            <v>PAD HOLDER FOR 22" 1400 RPM</v>
          </cell>
          <cell r="C8309" t="str">
            <v>ZJ</v>
          </cell>
          <cell r="D8309">
            <v>91151</v>
          </cell>
        </row>
        <row r="8310">
          <cell r="A8310">
            <v>805164</v>
          </cell>
          <cell r="B8310" t="str">
            <v>GROMMET - S'ROO           U637</v>
          </cell>
          <cell r="C8310" t="str">
            <v>ZV</v>
          </cell>
          <cell r="D8310">
            <v>91163</v>
          </cell>
        </row>
        <row r="8311">
          <cell r="A8311">
            <v>805165</v>
          </cell>
          <cell r="B8311" t="str">
            <v>BRUSH BASSINE W/O ALUM CL GAZD</v>
          </cell>
          <cell r="C8311" t="str">
            <v>ZJ</v>
          </cell>
          <cell r="D8311">
            <v>91151</v>
          </cell>
        </row>
        <row r="8312">
          <cell r="A8312">
            <v>805166</v>
          </cell>
          <cell r="B8312" t="str">
            <v>SKIRT ASSY GAZDA 22G</v>
          </cell>
          <cell r="C8312" t="str">
            <v>ZJ</v>
          </cell>
          <cell r="D8312">
            <v>91151</v>
          </cell>
        </row>
        <row r="8313">
          <cell r="A8313">
            <v>805167</v>
          </cell>
          <cell r="B8313" t="str">
            <v>DUST BAG GAZDA 22G</v>
          </cell>
          <cell r="C8313" t="str">
            <v>ZJ</v>
          </cell>
          <cell r="D8313">
            <v>91151</v>
          </cell>
        </row>
        <row r="8314">
          <cell r="A8314">
            <v>805168</v>
          </cell>
          <cell r="B8314" t="str">
            <v>BELT B61 GREEN GAZDA 22GS</v>
          </cell>
          <cell r="C8314" t="str">
            <v>ZJ</v>
          </cell>
          <cell r="D8314">
            <v>91151</v>
          </cell>
        </row>
        <row r="8315">
          <cell r="A8315">
            <v>805169</v>
          </cell>
          <cell r="B8315" t="str">
            <v>BELT B63 GREEN 22G (UHS M/C)</v>
          </cell>
          <cell r="C8315" t="str">
            <v>ZJ</v>
          </cell>
          <cell r="D8315">
            <v>91151</v>
          </cell>
        </row>
        <row r="8316">
          <cell r="A8316">
            <v>805170</v>
          </cell>
          <cell r="B8316" t="str">
            <v>BRUSH BASSINE W/- Q/R 32GS</v>
          </cell>
          <cell r="C8316" t="str">
            <v>ZJ</v>
          </cell>
          <cell r="D8316">
            <v>91151</v>
          </cell>
        </row>
        <row r="8317">
          <cell r="A8317">
            <v>805171</v>
          </cell>
          <cell r="B8317" t="str">
            <v>PAD HOLDER W/- ALUM CLUTCH 32G</v>
          </cell>
          <cell r="C8317" t="str">
            <v>ZJ</v>
          </cell>
          <cell r="D8317">
            <v>91151</v>
          </cell>
        </row>
        <row r="8318">
          <cell r="A8318">
            <v>805172</v>
          </cell>
          <cell r="B8318" t="str">
            <v>PAD HOLDER W/0 ALUM CLUTCH 32G</v>
          </cell>
          <cell r="C8318" t="str">
            <v>ZJ</v>
          </cell>
          <cell r="D8318">
            <v>91151</v>
          </cell>
        </row>
        <row r="8319">
          <cell r="A8319">
            <v>805173</v>
          </cell>
          <cell r="B8319" t="str">
            <v>CLUTCH - ALUMINIUM PAD 32G UHS</v>
          </cell>
          <cell r="C8319" t="str">
            <v>ZJ</v>
          </cell>
          <cell r="D8319">
            <v>91151</v>
          </cell>
        </row>
        <row r="8320">
          <cell r="A8320">
            <v>805174</v>
          </cell>
          <cell r="B8320" t="str">
            <v>PULLEY MOTOR 19T</v>
          </cell>
          <cell r="C8320" t="str">
            <v>ZH</v>
          </cell>
          <cell r="D8320">
            <v>91172</v>
          </cell>
        </row>
        <row r="8321">
          <cell r="A8321">
            <v>805177</v>
          </cell>
          <cell r="B8321" t="str">
            <v>SKIRT ASSEMBLY GAZDA 32G</v>
          </cell>
          <cell r="C8321" t="str">
            <v>ZJ</v>
          </cell>
          <cell r="D8321">
            <v>91151</v>
          </cell>
        </row>
        <row r="8322">
          <cell r="A8322">
            <v>805178</v>
          </cell>
          <cell r="B8322" t="str">
            <v>DUST BAG GAZDA 32G</v>
          </cell>
          <cell r="C8322" t="str">
            <v>ZJ</v>
          </cell>
          <cell r="D8322">
            <v>91151</v>
          </cell>
        </row>
        <row r="8323">
          <cell r="A8323">
            <v>805179</v>
          </cell>
          <cell r="B8323" t="str">
            <v>BELT DRIVE BRUSH PULLEY 32GS</v>
          </cell>
          <cell r="C8323" t="str">
            <v>ZJ</v>
          </cell>
          <cell r="D8323">
            <v>91151</v>
          </cell>
        </row>
        <row r="8324">
          <cell r="A8324">
            <v>805180</v>
          </cell>
          <cell r="B8324" t="str">
            <v>BELT REVERSE 32GBB55</v>
          </cell>
          <cell r="C8324" t="str">
            <v>ZJ</v>
          </cell>
          <cell r="D8324">
            <v>91151</v>
          </cell>
        </row>
        <row r="8325">
          <cell r="A8325">
            <v>805181</v>
          </cell>
          <cell r="B8325" t="str">
            <v>MOTOR VAC OLD RSP141</v>
          </cell>
          <cell r="C8325" t="str">
            <v>ZH</v>
          </cell>
          <cell r="D8325">
            <v>91107</v>
          </cell>
        </row>
        <row r="8326">
          <cell r="A8326">
            <v>805182</v>
          </cell>
          <cell r="B8326" t="str">
            <v>BELT VACUUM GAZDA 32G</v>
          </cell>
          <cell r="C8326" t="str">
            <v>ZJ</v>
          </cell>
          <cell r="D8326">
            <v>91151</v>
          </cell>
        </row>
        <row r="8327">
          <cell r="A8327">
            <v>805185</v>
          </cell>
          <cell r="B8327" t="str">
            <v>BELT BRUSH PULLEY 32G UHS B53</v>
          </cell>
          <cell r="C8327" t="str">
            <v>ZJ</v>
          </cell>
          <cell r="D8327">
            <v>91151</v>
          </cell>
        </row>
        <row r="8328">
          <cell r="A8328">
            <v>805186</v>
          </cell>
          <cell r="B8328" t="str">
            <v>FAN VACUUM BOSS 32G</v>
          </cell>
          <cell r="C8328" t="str">
            <v>ZJ</v>
          </cell>
          <cell r="D8328">
            <v>91151</v>
          </cell>
        </row>
        <row r="8329">
          <cell r="A8329">
            <v>805187</v>
          </cell>
          <cell r="B8329" t="str">
            <v>BLADES VACUUM FAN BOSS 32G</v>
          </cell>
          <cell r="C8329" t="str">
            <v>ZJ</v>
          </cell>
          <cell r="D8329">
            <v>91151</v>
          </cell>
        </row>
        <row r="8330">
          <cell r="A8330">
            <v>805189</v>
          </cell>
          <cell r="B8330" t="str">
            <v>COWL SPONGE FILTER GAZDA 32&amp;22</v>
          </cell>
          <cell r="C8330" t="str">
            <v>ZJ</v>
          </cell>
          <cell r="D8330">
            <v>91151</v>
          </cell>
        </row>
        <row r="8331">
          <cell r="A8331">
            <v>805190</v>
          </cell>
          <cell r="B8331" t="str">
            <v>HOSE VAC 190MM BLACK VHO1BL190</v>
          </cell>
          <cell r="C8331" t="str">
            <v>ZE</v>
          </cell>
          <cell r="D8331">
            <v>91206</v>
          </cell>
        </row>
        <row r="8332">
          <cell r="A8332">
            <v>805191</v>
          </cell>
          <cell r="B8332" t="str">
            <v>THROTTLE CABLE GAZDA 22G &amp; 32G</v>
          </cell>
          <cell r="C8332" t="str">
            <v>ZJ</v>
          </cell>
          <cell r="D8332">
            <v>91151</v>
          </cell>
        </row>
        <row r="8333">
          <cell r="A8333">
            <v>805192</v>
          </cell>
          <cell r="B8333" t="str">
            <v>HEAD GASKET 11HP GAZDA 22 &amp; 32</v>
          </cell>
          <cell r="C8333" t="str">
            <v>ZJ</v>
          </cell>
          <cell r="D8333">
            <v>91151</v>
          </cell>
        </row>
        <row r="8334">
          <cell r="A8334">
            <v>805193</v>
          </cell>
          <cell r="B8334" t="str">
            <v>HEAD GASKET 13HP  22G &amp; 32G</v>
          </cell>
          <cell r="C8334" t="str">
            <v>ZJ</v>
          </cell>
          <cell r="D8334">
            <v>91151</v>
          </cell>
        </row>
        <row r="8335">
          <cell r="A8335">
            <v>805194</v>
          </cell>
          <cell r="B8335" t="str">
            <v>SPARK PLUG GAZDA 22G &amp; 32G</v>
          </cell>
          <cell r="C8335" t="str">
            <v>ZJ</v>
          </cell>
          <cell r="D8335">
            <v>91151</v>
          </cell>
        </row>
        <row r="8336">
          <cell r="A8336">
            <v>805200</v>
          </cell>
          <cell r="B8336" t="str">
            <v>SKIRT ASSY RSP2000 D/GREY</v>
          </cell>
          <cell r="C8336" t="str">
            <v>ZS</v>
          </cell>
          <cell r="D8336">
            <v>0</v>
          </cell>
        </row>
        <row r="8337">
          <cell r="A8337">
            <v>805202</v>
          </cell>
          <cell r="B8337" t="str">
            <v>ENDSHIELD TOP WITH BRG   22602</v>
          </cell>
          <cell r="C8337" t="str">
            <v>ZH</v>
          </cell>
          <cell r="D8337">
            <v>91107</v>
          </cell>
        </row>
        <row r="8338">
          <cell r="A8338">
            <v>805204</v>
          </cell>
          <cell r="B8338" t="str">
            <v>HOSE-GAS W/-QUICK REL COUPLING</v>
          </cell>
          <cell r="C8338" t="str">
            <v>ZJ</v>
          </cell>
          <cell r="D8338">
            <v>91151</v>
          </cell>
        </row>
        <row r="8339">
          <cell r="A8339">
            <v>805208</v>
          </cell>
          <cell r="B8339" t="str">
            <v>RECESS PLATE BRUSH GAZDA</v>
          </cell>
          <cell r="C8339" t="str">
            <v>ZJ</v>
          </cell>
          <cell r="D8339">
            <v>91151</v>
          </cell>
        </row>
        <row r="8340">
          <cell r="A8340">
            <v>805209</v>
          </cell>
          <cell r="B8340" t="str">
            <v>FAN RSP141D</v>
          </cell>
          <cell r="C8340" t="str">
            <v>ZR</v>
          </cell>
          <cell r="D8340">
            <v>91107</v>
          </cell>
        </row>
        <row r="8341">
          <cell r="A8341">
            <v>805210</v>
          </cell>
          <cell r="B8341" t="str">
            <v>PULLEY ASSY BRUSH RSP2000</v>
          </cell>
          <cell r="C8341" t="str">
            <v>ZS</v>
          </cell>
          <cell r="D8341">
            <v>0</v>
          </cell>
        </row>
        <row r="8342">
          <cell r="A8342">
            <v>805214</v>
          </cell>
          <cell r="B8342" t="str">
            <v>VELCRO STRIPS 22G SKIRT</v>
          </cell>
          <cell r="C8342" t="str">
            <v>ZJ</v>
          </cell>
          <cell r="D8342">
            <v>91151</v>
          </cell>
        </row>
        <row r="8343">
          <cell r="A8343">
            <v>805215</v>
          </cell>
          <cell r="B8343" t="str">
            <v>VELCRO STRIPS 32G SKIRT</v>
          </cell>
          <cell r="C8343" t="str">
            <v>ZJ</v>
          </cell>
          <cell r="D8343">
            <v>91151</v>
          </cell>
        </row>
        <row r="8344">
          <cell r="A8344">
            <v>805218</v>
          </cell>
          <cell r="B8344" t="str">
            <v>SPRING VACUUM GAZDA</v>
          </cell>
          <cell r="C8344" t="str">
            <v>ZJ</v>
          </cell>
          <cell r="D8344">
            <v>91151</v>
          </cell>
        </row>
        <row r="8345">
          <cell r="A8345">
            <v>805219</v>
          </cell>
          <cell r="B8345" t="str">
            <v>HANDLE GRIP</v>
          </cell>
          <cell r="C8345" t="str">
            <v>ZE</v>
          </cell>
          <cell r="D8345">
            <v>0</v>
          </cell>
        </row>
        <row r="8346">
          <cell r="A8346">
            <v>805220</v>
          </cell>
          <cell r="B8346" t="str">
            <v>PULLEY ASSY COUNTER RSP2000</v>
          </cell>
          <cell r="C8346" t="str">
            <v>ZS</v>
          </cell>
          <cell r="D8346">
            <v>0</v>
          </cell>
        </row>
        <row r="8347">
          <cell r="A8347">
            <v>805221</v>
          </cell>
          <cell r="B8347" t="str">
            <v>PULLEY ENGINE GAZDA     22G292</v>
          </cell>
          <cell r="C8347" t="str">
            <v>ZJ</v>
          </cell>
          <cell r="D8347">
            <v>91151</v>
          </cell>
        </row>
        <row r="8348">
          <cell r="A8348">
            <v>805222</v>
          </cell>
          <cell r="B8348" t="str">
            <v>DO NOT USE THERMOSTAT BRACKET</v>
          </cell>
          <cell r="C8348" t="str">
            <v>ZV</v>
          </cell>
          <cell r="D8348">
            <v>0</v>
          </cell>
        </row>
        <row r="8349">
          <cell r="A8349">
            <v>805225</v>
          </cell>
          <cell r="B8349" t="str">
            <v>SOUND INSULATION APOLLO</v>
          </cell>
          <cell r="C8349" t="str">
            <v>ZE</v>
          </cell>
          <cell r="D8349">
            <v>94711</v>
          </cell>
        </row>
        <row r="8350">
          <cell r="A8350">
            <v>805226</v>
          </cell>
          <cell r="B8350" t="str">
            <v>WHEEL COMPLETE W/BEARING</v>
          </cell>
          <cell r="C8350" t="str">
            <v>ZJ</v>
          </cell>
          <cell r="D8350">
            <v>91151</v>
          </cell>
        </row>
        <row r="8351">
          <cell r="A8351">
            <v>805227</v>
          </cell>
          <cell r="B8351" t="str">
            <v>LEVER TRIGGER HANDLE PLASTIC</v>
          </cell>
          <cell r="C8351" t="str">
            <v>ZE</v>
          </cell>
          <cell r="D8351">
            <v>91234</v>
          </cell>
        </row>
        <row r="8352">
          <cell r="A8352">
            <v>805230</v>
          </cell>
          <cell r="B8352" t="str">
            <v>BRUSH NYLON BAND 22G321</v>
          </cell>
          <cell r="C8352" t="str">
            <v>ZE</v>
          </cell>
          <cell r="D8352">
            <v>92475</v>
          </cell>
        </row>
        <row r="8353">
          <cell r="A8353">
            <v>805232</v>
          </cell>
          <cell r="B8353" t="str">
            <v>DIP STICK-OIL H335</v>
          </cell>
          <cell r="C8353" t="str">
            <v>ZJ</v>
          </cell>
          <cell r="D8353">
            <v>91151</v>
          </cell>
        </row>
        <row r="8354">
          <cell r="A8354">
            <v>805233</v>
          </cell>
          <cell r="B8354" t="str">
            <v>FILTER COWL G255</v>
          </cell>
          <cell r="C8354" t="str">
            <v>ZJ</v>
          </cell>
          <cell r="D8354">
            <v>91151</v>
          </cell>
        </row>
        <row r="8355">
          <cell r="A8355">
            <v>805234</v>
          </cell>
          <cell r="B8355" t="str">
            <v>22G251 LABEL-ROUND GAZDA</v>
          </cell>
          <cell r="C8355" t="str">
            <v>ZJ</v>
          </cell>
          <cell r="D8355">
            <v>91151</v>
          </cell>
        </row>
        <row r="8356">
          <cell r="A8356">
            <v>805235</v>
          </cell>
          <cell r="B8356" t="str">
            <v>22G290 VACUUM FAN GAZDA</v>
          </cell>
          <cell r="C8356" t="str">
            <v>ZJ</v>
          </cell>
          <cell r="D8356">
            <v>91151</v>
          </cell>
        </row>
        <row r="8357">
          <cell r="A8357">
            <v>805236</v>
          </cell>
          <cell r="B8357" t="str">
            <v>22G294 ENGINE PULLEY RETAINER</v>
          </cell>
          <cell r="C8357" t="str">
            <v>ZJ</v>
          </cell>
          <cell r="D8357">
            <v>91151</v>
          </cell>
        </row>
        <row r="8358">
          <cell r="A8358">
            <v>805238</v>
          </cell>
          <cell r="B8358" t="str">
            <v>TENSIONER PIVOT TELESCOPE</v>
          </cell>
          <cell r="C8358" t="str">
            <v>ZJ</v>
          </cell>
          <cell r="D8358">
            <v>91151</v>
          </cell>
        </row>
        <row r="8359">
          <cell r="A8359">
            <v>805239</v>
          </cell>
          <cell r="B8359" t="str">
            <v>SEE 805270 HOUSING PLAS HANDLE</v>
          </cell>
          <cell r="C8359" t="str">
            <v>ZV</v>
          </cell>
          <cell r="D8359">
            <v>91201</v>
          </cell>
        </row>
        <row r="8360">
          <cell r="A8360">
            <v>805240</v>
          </cell>
          <cell r="B8360" t="str">
            <v>22G297 BELT GAZDA</v>
          </cell>
          <cell r="C8360" t="str">
            <v>ZE</v>
          </cell>
          <cell r="D8360">
            <v>92475</v>
          </cell>
        </row>
        <row r="8361">
          <cell r="A8361">
            <v>805241</v>
          </cell>
          <cell r="B8361" t="str">
            <v>NUT TENSIONER GAZDA B304-2</v>
          </cell>
          <cell r="C8361" t="str">
            <v>ZJ</v>
          </cell>
          <cell r="D8361">
            <v>91151</v>
          </cell>
        </row>
        <row r="8362">
          <cell r="A8362">
            <v>805242</v>
          </cell>
          <cell r="B8362" t="str">
            <v>SUSPENSION ANGLE LINE LOW</v>
          </cell>
          <cell r="C8362" t="str">
            <v>ZJ</v>
          </cell>
          <cell r="D8362">
            <v>91151</v>
          </cell>
        </row>
        <row r="8363">
          <cell r="A8363">
            <v>805243</v>
          </cell>
          <cell r="B8363" t="str">
            <v>WASHER SPRING GAZDA G307-2</v>
          </cell>
          <cell r="C8363" t="str">
            <v>ZJ</v>
          </cell>
          <cell r="D8363">
            <v>91151</v>
          </cell>
        </row>
        <row r="8364">
          <cell r="A8364">
            <v>805245</v>
          </cell>
          <cell r="B8364" t="str">
            <v>NUT TESNIONER GAZDA G308-2</v>
          </cell>
          <cell r="C8364" t="str">
            <v>ZJ</v>
          </cell>
          <cell r="D8364">
            <v>91151</v>
          </cell>
        </row>
        <row r="8365">
          <cell r="A8365">
            <v>805246</v>
          </cell>
          <cell r="B8365" t="str">
            <v>SEE 805273 HOUS PLAST LID</v>
          </cell>
          <cell r="C8365" t="str">
            <v>ZV</v>
          </cell>
          <cell r="D8365">
            <v>91201</v>
          </cell>
        </row>
        <row r="8366">
          <cell r="A8366">
            <v>805247</v>
          </cell>
          <cell r="B8366" t="str">
            <v>22G316 ALUMINIUM CLUTCH</v>
          </cell>
          <cell r="C8366" t="str">
            <v>ZJ</v>
          </cell>
          <cell r="D8366">
            <v>91151</v>
          </cell>
        </row>
        <row r="8367">
          <cell r="A8367">
            <v>805248</v>
          </cell>
          <cell r="B8367" t="str">
            <v>22G317 RECESSED PLATE</v>
          </cell>
          <cell r="C8367" t="str">
            <v>ZJ</v>
          </cell>
          <cell r="D8367">
            <v>91151</v>
          </cell>
        </row>
        <row r="8368">
          <cell r="A8368">
            <v>805249</v>
          </cell>
          <cell r="B8368" t="str">
            <v>32G    DUST BAG</v>
          </cell>
          <cell r="C8368" t="str">
            <v>ZJ</v>
          </cell>
          <cell r="D8368">
            <v>91151</v>
          </cell>
        </row>
        <row r="8369">
          <cell r="A8369">
            <v>805250</v>
          </cell>
          <cell r="B8369" t="str">
            <v>22G284 AXLE FLAT WASHER</v>
          </cell>
          <cell r="C8369" t="str">
            <v>ZJ</v>
          </cell>
          <cell r="D8369">
            <v>91151</v>
          </cell>
        </row>
        <row r="8370">
          <cell r="A8370">
            <v>805252</v>
          </cell>
          <cell r="B8370" t="str">
            <v>22G285-4 AXLE TUBE WASHER</v>
          </cell>
          <cell r="C8370" t="str">
            <v>ZJ</v>
          </cell>
          <cell r="D8370">
            <v>91151</v>
          </cell>
        </row>
        <row r="8371">
          <cell r="A8371">
            <v>805253</v>
          </cell>
          <cell r="B8371" t="str">
            <v>CABLE CLAMP 15A LEAD 8.35DIA</v>
          </cell>
          <cell r="C8371" t="str">
            <v>ZH</v>
          </cell>
          <cell r="D8371">
            <v>91234</v>
          </cell>
        </row>
        <row r="8372">
          <cell r="A8372">
            <v>805254</v>
          </cell>
          <cell r="B8372" t="str">
            <v>22G286-4 WHEEL BEARING</v>
          </cell>
          <cell r="C8372" t="str">
            <v>ZJ</v>
          </cell>
          <cell r="D8372">
            <v>91151</v>
          </cell>
        </row>
        <row r="8373">
          <cell r="A8373">
            <v>805255</v>
          </cell>
          <cell r="B8373" t="str">
            <v>22G287-2 WHEEL</v>
          </cell>
          <cell r="C8373" t="str">
            <v>ZJ</v>
          </cell>
          <cell r="D8373">
            <v>91151</v>
          </cell>
        </row>
        <row r="8374">
          <cell r="A8374">
            <v>805256</v>
          </cell>
          <cell r="B8374" t="str">
            <v>22G288-2 AXLE TUBE SPACER</v>
          </cell>
          <cell r="C8374" t="str">
            <v>ZJ</v>
          </cell>
          <cell r="D8374">
            <v>91151</v>
          </cell>
        </row>
        <row r="8375">
          <cell r="A8375">
            <v>805259</v>
          </cell>
          <cell r="B8375" t="str">
            <v>BUMP RAIL 32" GAZDA</v>
          </cell>
          <cell r="C8375" t="str">
            <v>ZJ</v>
          </cell>
          <cell r="D8375">
            <v>91151</v>
          </cell>
        </row>
        <row r="8376">
          <cell r="A8376">
            <v>805260</v>
          </cell>
          <cell r="B8376" t="str">
            <v>PULLEY ENGINE 2500RPM GAZDA</v>
          </cell>
          <cell r="C8376" t="str">
            <v>ZJ</v>
          </cell>
          <cell r="D8376">
            <v>91151</v>
          </cell>
        </row>
        <row r="8377">
          <cell r="A8377">
            <v>805261</v>
          </cell>
          <cell r="B8377" t="str">
            <v>CANISTER POLISHER ASSEMBLY</v>
          </cell>
          <cell r="C8377" t="str">
            <v>ZL</v>
          </cell>
          <cell r="D8377">
            <v>91234</v>
          </cell>
        </row>
        <row r="8378">
          <cell r="A8378">
            <v>805262</v>
          </cell>
          <cell r="B8378" t="str">
            <v>CANISTER APOLLO   PLASTIC ASSY</v>
          </cell>
          <cell r="C8378" t="str">
            <v>ZL</v>
          </cell>
          <cell r="D8378">
            <v>91234</v>
          </cell>
        </row>
        <row r="8379">
          <cell r="A8379">
            <v>805266</v>
          </cell>
          <cell r="B8379" t="str">
            <v>CANISTER L/OUTER APOLLO</v>
          </cell>
          <cell r="C8379" t="str">
            <v>ZG</v>
          </cell>
          <cell r="D8379">
            <v>91234</v>
          </cell>
        </row>
        <row r="8380">
          <cell r="A8380">
            <v>805267</v>
          </cell>
          <cell r="B8380" t="str">
            <v>SKIRT FABRIC D/GREY     APOLLO</v>
          </cell>
          <cell r="C8380" t="str">
            <v>ZE</v>
          </cell>
          <cell r="D8380">
            <v>91133</v>
          </cell>
        </row>
        <row r="8381">
          <cell r="A8381">
            <v>805268</v>
          </cell>
          <cell r="B8381" t="str">
            <v>COLLAR LOCKING SWIVEL GREY</v>
          </cell>
          <cell r="C8381" t="str">
            <v>ZE</v>
          </cell>
          <cell r="D8381">
            <v>0</v>
          </cell>
        </row>
        <row r="8382">
          <cell r="A8382">
            <v>805269</v>
          </cell>
          <cell r="B8382" t="str">
            <v>SCREW 2.5 X 22 PAN PLASTITE</v>
          </cell>
          <cell r="C8382" t="str">
            <v>ZP</v>
          </cell>
          <cell r="D8382">
            <v>91190</v>
          </cell>
        </row>
        <row r="8383">
          <cell r="A8383">
            <v>805270</v>
          </cell>
          <cell r="B8383" t="str">
            <v>HOUSING PLASTIC UPPER HDLE GRY</v>
          </cell>
          <cell r="C8383" t="str">
            <v>ZH</v>
          </cell>
          <cell r="D8383">
            <v>91234</v>
          </cell>
        </row>
        <row r="8384">
          <cell r="A8384">
            <v>805271</v>
          </cell>
          <cell r="B8384" t="str">
            <v>HOUSING PLASTIC LOWER HDLR GRY</v>
          </cell>
          <cell r="C8384" t="str">
            <v>ZH</v>
          </cell>
          <cell r="D8384">
            <v>91234</v>
          </cell>
        </row>
        <row r="8385">
          <cell r="A8385">
            <v>805272</v>
          </cell>
          <cell r="B8385" t="str">
            <v>CAPACITOR RUN</v>
          </cell>
          <cell r="C8385" t="str">
            <v>ZA</v>
          </cell>
          <cell r="D8385">
            <v>91226</v>
          </cell>
        </row>
        <row r="8386">
          <cell r="A8386">
            <v>805273</v>
          </cell>
          <cell r="B8386" t="str">
            <v>LID PLASTIC HANDLE HOUSING GRY</v>
          </cell>
          <cell r="C8386" t="str">
            <v>ZH</v>
          </cell>
          <cell r="D8386">
            <v>91234</v>
          </cell>
        </row>
        <row r="8387">
          <cell r="A8387">
            <v>805278</v>
          </cell>
          <cell r="B8387" t="str">
            <v>CARTON HANDLE JRP      5854901</v>
          </cell>
          <cell r="C8387" t="str">
            <v>ZK</v>
          </cell>
          <cell r="D8387">
            <v>81900</v>
          </cell>
        </row>
        <row r="8388">
          <cell r="A8388">
            <v>805279</v>
          </cell>
          <cell r="B8388" t="str">
            <v>CAPACITOR START</v>
          </cell>
          <cell r="C8388" t="str">
            <v>ZA</v>
          </cell>
          <cell r="D8388">
            <v>91226</v>
          </cell>
        </row>
        <row r="8389">
          <cell r="A8389">
            <v>805282</v>
          </cell>
          <cell r="B8389" t="str">
            <v>LABEL UHS 1500 (CANISTER)</v>
          </cell>
          <cell r="C8389" t="str">
            <v>ZC</v>
          </cell>
          <cell r="D8389">
            <v>42300</v>
          </cell>
        </row>
        <row r="8390">
          <cell r="A8390">
            <v>805283</v>
          </cell>
          <cell r="B8390" t="str">
            <v>SCREW HI LOW 11-16 X 18.4</v>
          </cell>
          <cell r="C8390" t="str">
            <v>ZP</v>
          </cell>
          <cell r="D8390">
            <v>0</v>
          </cell>
        </row>
        <row r="8391">
          <cell r="A8391">
            <v>805285</v>
          </cell>
          <cell r="B8391" t="str">
            <v>LABEL DYNAMICALLY BALANCED</v>
          </cell>
          <cell r="C8391" t="str">
            <v>ZC</v>
          </cell>
          <cell r="D8391">
            <v>93197</v>
          </cell>
        </row>
        <row r="8392">
          <cell r="A8392">
            <v>805286</v>
          </cell>
          <cell r="B8392" t="str">
            <v>CAPACITOR COVER 1-1/2HP 4POLE</v>
          </cell>
          <cell r="C8392" t="str">
            <v>ZA</v>
          </cell>
          <cell r="D8392">
            <v>91226</v>
          </cell>
        </row>
        <row r="8393">
          <cell r="A8393">
            <v>805289</v>
          </cell>
          <cell r="B8393" t="str">
            <v>LABEL APOLLO HANDLE CARTON JRP</v>
          </cell>
          <cell r="C8393" t="str">
            <v>ZC</v>
          </cell>
          <cell r="D8393">
            <v>93197</v>
          </cell>
        </row>
        <row r="8394">
          <cell r="A8394">
            <v>805292</v>
          </cell>
          <cell r="B8394" t="str">
            <v>BRUSH SKIRT METAL RSP2000 Silv</v>
          </cell>
          <cell r="C8394" t="str">
            <v>ZE</v>
          </cell>
          <cell r="D8394">
            <v>91290</v>
          </cell>
        </row>
        <row r="8395">
          <cell r="A8395">
            <v>805298</v>
          </cell>
          <cell r="B8395" t="str">
            <v>PLATE GLAND PLASTIC GREY</v>
          </cell>
          <cell r="C8395" t="str">
            <v>ZH</v>
          </cell>
          <cell r="D8395">
            <v>91234</v>
          </cell>
        </row>
        <row r="8396">
          <cell r="A8396">
            <v>805299</v>
          </cell>
          <cell r="B8396" t="str">
            <v>SCREW HEIGHT ADJUSTER SPRINTER</v>
          </cell>
          <cell r="C8396" t="str">
            <v>ZE</v>
          </cell>
          <cell r="D8396">
            <v>91228</v>
          </cell>
        </row>
        <row r="8397">
          <cell r="A8397">
            <v>805300</v>
          </cell>
          <cell r="B8397" t="str">
            <v>DON'T USE THIS CODE SEE 805322</v>
          </cell>
          <cell r="C8397" t="str">
            <v>ZE</v>
          </cell>
          <cell r="D8397">
            <v>91168</v>
          </cell>
        </row>
        <row r="8398">
          <cell r="A8398">
            <v>805302</v>
          </cell>
          <cell r="B8398" t="str">
            <v>SCREW HEIGHT ADJUSTER</v>
          </cell>
          <cell r="C8398" t="str">
            <v>ZE</v>
          </cell>
          <cell r="D8398">
            <v>91361</v>
          </cell>
        </row>
        <row r="8399">
          <cell r="A8399">
            <v>805304</v>
          </cell>
          <cell r="B8399" t="str">
            <v>CARBON BRUSH MECHANISM   33378</v>
          </cell>
          <cell r="C8399" t="str">
            <v>ZH</v>
          </cell>
          <cell r="D8399">
            <v>0</v>
          </cell>
        </row>
        <row r="8400">
          <cell r="A8400">
            <v>805307</v>
          </cell>
          <cell r="B8400" t="str">
            <v>COWL MOTOR See 806192</v>
          </cell>
          <cell r="C8400" t="str">
            <v>ZA</v>
          </cell>
          <cell r="D8400">
            <v>0</v>
          </cell>
        </row>
        <row r="8401">
          <cell r="A8401">
            <v>805319</v>
          </cell>
          <cell r="B8401" t="str">
            <v>LEVER SAFETY INTERLOCK HANDLE</v>
          </cell>
          <cell r="C8401" t="str">
            <v>ZE</v>
          </cell>
          <cell r="D8401">
            <v>91234</v>
          </cell>
        </row>
        <row r="8402">
          <cell r="A8402">
            <v>805320</v>
          </cell>
          <cell r="B8402" t="str">
            <v>LEVER HANDLE CLAMP (NEW)</v>
          </cell>
          <cell r="C8402" t="str">
            <v>ZE</v>
          </cell>
          <cell r="D8402">
            <v>91105</v>
          </cell>
        </row>
        <row r="8403">
          <cell r="A8403">
            <v>805322</v>
          </cell>
          <cell r="B8403" t="str">
            <v>WHEEL CASTOR SWIVEL 50 MM SPRT</v>
          </cell>
          <cell r="C8403" t="str">
            <v>ZE</v>
          </cell>
          <cell r="D8403">
            <v>91168</v>
          </cell>
        </row>
        <row r="8404">
          <cell r="A8404">
            <v>805323</v>
          </cell>
          <cell r="B8404" t="str">
            <v>CANISTER LID 3 BAYONNET POLISH</v>
          </cell>
          <cell r="C8404" t="str">
            <v>ZE</v>
          </cell>
          <cell r="D8404">
            <v>91234</v>
          </cell>
        </row>
        <row r="8405">
          <cell r="A8405">
            <v>805324</v>
          </cell>
          <cell r="B8405" t="str">
            <v>BOTTLE GAS G281 GAZDA</v>
          </cell>
          <cell r="C8405" t="str">
            <v>ZJ</v>
          </cell>
          <cell r="D8405">
            <v>91151</v>
          </cell>
        </row>
        <row r="8406">
          <cell r="A8406">
            <v>805325</v>
          </cell>
          <cell r="B8406" t="str">
            <v>ENGINE 13HP GAZDA</v>
          </cell>
          <cell r="C8406" t="str">
            <v>ZJ</v>
          </cell>
          <cell r="D8406">
            <v>91151</v>
          </cell>
        </row>
        <row r="8407">
          <cell r="A8407">
            <v>805326</v>
          </cell>
          <cell r="B8407" t="str">
            <v>BOLT 5/16"BSW X 1-1/2 HEX HD</v>
          </cell>
          <cell r="C8407" t="str">
            <v>ZP</v>
          </cell>
          <cell r="D8407">
            <v>91190</v>
          </cell>
        </row>
        <row r="8408">
          <cell r="A8408">
            <v>805327</v>
          </cell>
          <cell r="B8408" t="str">
            <v>TOP COWL FILTER W/SPRING BOLT</v>
          </cell>
          <cell r="C8408" t="str">
            <v>ZJ</v>
          </cell>
          <cell r="D8408">
            <v>91151</v>
          </cell>
        </row>
        <row r="8409">
          <cell r="A8409">
            <v>805330</v>
          </cell>
          <cell r="B8409" t="str">
            <v>ENGINE HEAD GAZDA</v>
          </cell>
          <cell r="C8409" t="str">
            <v>ZJ</v>
          </cell>
          <cell r="D8409">
            <v>91151</v>
          </cell>
        </row>
        <row r="8410">
          <cell r="A8410">
            <v>805331</v>
          </cell>
          <cell r="B8410" t="str">
            <v>HANDLE 22G250 GAZDA</v>
          </cell>
          <cell r="C8410" t="str">
            <v>ZJ</v>
          </cell>
          <cell r="D8410">
            <v>91151</v>
          </cell>
        </row>
        <row r="8411">
          <cell r="A8411">
            <v>805332</v>
          </cell>
          <cell r="B8411" t="str">
            <v>BRACKET MAIN GAS BOTTLE 22G273</v>
          </cell>
          <cell r="C8411" t="str">
            <v>ZJ</v>
          </cell>
          <cell r="D8411">
            <v>91151</v>
          </cell>
        </row>
        <row r="8412">
          <cell r="A8412">
            <v>805334</v>
          </cell>
          <cell r="B8412" t="str">
            <v>FILTER AIR H366 GAZDA</v>
          </cell>
          <cell r="C8412" t="str">
            <v>ZJ</v>
          </cell>
          <cell r="D8412">
            <v>91151</v>
          </cell>
        </row>
        <row r="8413">
          <cell r="A8413">
            <v>805335</v>
          </cell>
          <cell r="B8413" t="str">
            <v>FILTER AIR H367 GAZDA</v>
          </cell>
          <cell r="C8413" t="str">
            <v>ZJ</v>
          </cell>
          <cell r="D8413">
            <v>91151</v>
          </cell>
        </row>
        <row r="8414">
          <cell r="A8414">
            <v>805336</v>
          </cell>
          <cell r="B8414" t="str">
            <v>PICK UP STRIP+NYLON STRIP</v>
          </cell>
          <cell r="C8414" t="str">
            <v>ZJ</v>
          </cell>
          <cell r="D8414">
            <v>91151</v>
          </cell>
        </row>
        <row r="8415">
          <cell r="A8415">
            <v>805337</v>
          </cell>
          <cell r="B8415" t="str">
            <v>BRUSH LOCKING DEVICE GAZDA</v>
          </cell>
          <cell r="C8415" t="str">
            <v>ZJ</v>
          </cell>
          <cell r="D8415">
            <v>91151</v>
          </cell>
        </row>
        <row r="8416">
          <cell r="A8416">
            <v>805338</v>
          </cell>
          <cell r="B8416" t="str">
            <v>BATTERY GAZDA G278</v>
          </cell>
          <cell r="C8416" t="str">
            <v>ZJ</v>
          </cell>
          <cell r="D8416">
            <v>91151</v>
          </cell>
        </row>
        <row r="8417">
          <cell r="A8417">
            <v>805339</v>
          </cell>
          <cell r="B8417" t="str">
            <v>IGNITION COIL H262</v>
          </cell>
          <cell r="C8417" t="str">
            <v>ZJ</v>
          </cell>
          <cell r="D8417">
            <v>91151</v>
          </cell>
        </row>
        <row r="8418">
          <cell r="A8418">
            <v>805340</v>
          </cell>
          <cell r="B8418" t="str">
            <v>GROMMET</v>
          </cell>
          <cell r="C8418" t="str">
            <v>ZE</v>
          </cell>
          <cell r="D8418">
            <v>78425</v>
          </cell>
        </row>
        <row r="8419">
          <cell r="A8419">
            <v>805341</v>
          </cell>
          <cell r="B8419" t="str">
            <v>CANISTER LID D/GREY 2 PIN F/CO</v>
          </cell>
          <cell r="C8419" t="str">
            <v>ZE</v>
          </cell>
          <cell r="D8419">
            <v>0</v>
          </cell>
        </row>
        <row r="8420">
          <cell r="A8420">
            <v>805342</v>
          </cell>
          <cell r="B8420" t="str">
            <v>MOTOR VAC EV/VM</v>
          </cell>
          <cell r="C8420" t="str">
            <v>ZH</v>
          </cell>
          <cell r="D8420">
            <v>91107</v>
          </cell>
        </row>
        <row r="8421">
          <cell r="A8421">
            <v>805344</v>
          </cell>
          <cell r="B8421" t="str">
            <v>BUMP RAIL MOTOR D/GREY RSP/APO</v>
          </cell>
          <cell r="C8421" t="str">
            <v>ZG</v>
          </cell>
          <cell r="D8421">
            <v>91185</v>
          </cell>
        </row>
        <row r="8422">
          <cell r="A8422">
            <v>805347</v>
          </cell>
          <cell r="B8422" t="str">
            <v>GLAND PLATE RSP2000</v>
          </cell>
          <cell r="C8422" t="str">
            <v>ZH</v>
          </cell>
          <cell r="D8422">
            <v>91201</v>
          </cell>
        </row>
        <row r="8423">
          <cell r="A8423">
            <v>805349</v>
          </cell>
          <cell r="B8423" t="str">
            <v>ARMATURE RSP171A     216437.00</v>
          </cell>
          <cell r="C8423" t="str">
            <v>ZR</v>
          </cell>
          <cell r="D8423">
            <v>0</v>
          </cell>
        </row>
        <row r="8424">
          <cell r="A8424">
            <v>805350</v>
          </cell>
          <cell r="B8424" t="str">
            <v>SKIRT ROUND EDGE D/GREY APOLLO</v>
          </cell>
          <cell r="C8424" t="str">
            <v>ZG</v>
          </cell>
          <cell r="D8424">
            <v>91185</v>
          </cell>
        </row>
        <row r="8425">
          <cell r="A8425">
            <v>805351</v>
          </cell>
          <cell r="B8425" t="str">
            <v>SERATED SKIRT SECTION D/GREY</v>
          </cell>
          <cell r="C8425" t="str">
            <v>ZE</v>
          </cell>
          <cell r="D8425">
            <v>91166</v>
          </cell>
        </row>
        <row r="8426">
          <cell r="A8426">
            <v>805352</v>
          </cell>
          <cell r="B8426" t="str">
            <v>SKIRT FABRIC D/GREY        RSP</v>
          </cell>
          <cell r="C8426" t="str">
            <v>ZE</v>
          </cell>
          <cell r="D8426">
            <v>91133</v>
          </cell>
        </row>
        <row r="8427">
          <cell r="A8427">
            <v>805353</v>
          </cell>
          <cell r="B8427" t="str">
            <v>BASE CASTING RSP SILVER</v>
          </cell>
          <cell r="C8427" t="str">
            <v>ZI</v>
          </cell>
          <cell r="D8427">
            <v>91198</v>
          </cell>
        </row>
        <row r="8428">
          <cell r="A8428">
            <v>805354</v>
          </cell>
          <cell r="B8428" t="str">
            <v>HANDLE TUBE CP    RSP/SPRINTER</v>
          </cell>
          <cell r="C8428" t="str">
            <v>ZE</v>
          </cell>
          <cell r="D8428">
            <v>54664</v>
          </cell>
        </row>
        <row r="8429">
          <cell r="A8429">
            <v>805355</v>
          </cell>
          <cell r="B8429" t="str">
            <v>BUMP RAIL B/SKIRT D/GREY RSP20</v>
          </cell>
          <cell r="C8429" t="str">
            <v>ZG</v>
          </cell>
          <cell r="D8429">
            <v>91185</v>
          </cell>
        </row>
        <row r="8430">
          <cell r="A8430">
            <v>805356</v>
          </cell>
          <cell r="B8430" t="str">
            <v>FIELD COIL RSP171B 316396.00</v>
          </cell>
          <cell r="C8430" t="str">
            <v>ZR</v>
          </cell>
          <cell r="D8430">
            <v>91107</v>
          </cell>
        </row>
        <row r="8431">
          <cell r="A8431">
            <v>805357</v>
          </cell>
          <cell r="B8431" t="str">
            <v>WIRING HARNESS ASSY    RSP2000</v>
          </cell>
          <cell r="C8431" t="str">
            <v>ZD</v>
          </cell>
          <cell r="D8431">
            <v>91232</v>
          </cell>
        </row>
        <row r="8432">
          <cell r="A8432">
            <v>805359</v>
          </cell>
          <cell r="B8432" t="str">
            <v>CONVOLUTED HOSE G239</v>
          </cell>
          <cell r="C8432" t="str">
            <v>ZJ</v>
          </cell>
          <cell r="D8432">
            <v>91151</v>
          </cell>
        </row>
        <row r="8433">
          <cell r="A8433">
            <v>805360</v>
          </cell>
          <cell r="B8433" t="str">
            <v>CLUTCH CENTRE 32G598</v>
          </cell>
          <cell r="C8433" t="str">
            <v>ZJ</v>
          </cell>
          <cell r="D8433">
            <v>91151</v>
          </cell>
        </row>
        <row r="8434">
          <cell r="A8434">
            <v>805362</v>
          </cell>
          <cell r="B8434" t="str">
            <v>WARRANTY REGISTRATION CARD</v>
          </cell>
          <cell r="C8434" t="str">
            <v>ZC</v>
          </cell>
          <cell r="D8434">
            <v>42300</v>
          </cell>
        </row>
        <row r="8435">
          <cell r="A8435">
            <v>805363</v>
          </cell>
          <cell r="B8435" t="str">
            <v>ENDSHIELD TOP RSP171C</v>
          </cell>
          <cell r="C8435" t="str">
            <v>ZR</v>
          </cell>
          <cell r="D8435">
            <v>91107</v>
          </cell>
        </row>
        <row r="8436">
          <cell r="A8436">
            <v>805367</v>
          </cell>
          <cell r="B8436" t="str">
            <v>SPACER DISC -BRUSH PULLEY RSP</v>
          </cell>
          <cell r="C8436" t="str">
            <v>ZI</v>
          </cell>
          <cell r="D8436">
            <v>91329</v>
          </cell>
        </row>
        <row r="8437">
          <cell r="A8437">
            <v>805369</v>
          </cell>
          <cell r="B8437" t="str">
            <v>MOTOR 1100W 4PL 240/50 WEBSTER</v>
          </cell>
          <cell r="C8437" t="str">
            <v>ZA</v>
          </cell>
          <cell r="D8437">
            <v>85297</v>
          </cell>
        </row>
        <row r="8438">
          <cell r="A8438">
            <v>805370</v>
          </cell>
          <cell r="B8438" t="str">
            <v>ENDSHIELD LOWER RSP171D 45809</v>
          </cell>
          <cell r="C8438" t="str">
            <v>ZR</v>
          </cell>
          <cell r="D8438">
            <v>91107</v>
          </cell>
        </row>
        <row r="8439">
          <cell r="A8439">
            <v>805371</v>
          </cell>
          <cell r="B8439" t="str">
            <v>TRIGGER BLACK        (OLD RSP)</v>
          </cell>
          <cell r="C8439" t="str">
            <v>ZE</v>
          </cell>
          <cell r="D8439">
            <v>91179</v>
          </cell>
        </row>
        <row r="8440">
          <cell r="A8440">
            <v>805377</v>
          </cell>
          <cell r="B8440" t="str">
            <v>BEARING</v>
          </cell>
          <cell r="C8440" t="str">
            <v>ZA</v>
          </cell>
          <cell r="D8440">
            <v>91173</v>
          </cell>
        </row>
        <row r="8441">
          <cell r="A8441">
            <v>805382</v>
          </cell>
          <cell r="B8441" t="str">
            <v>SKIRT FABRIC          SPRINTER</v>
          </cell>
          <cell r="C8441" t="str">
            <v>ZE</v>
          </cell>
          <cell r="D8441">
            <v>91133</v>
          </cell>
        </row>
        <row r="8442">
          <cell r="A8442">
            <v>805383</v>
          </cell>
          <cell r="B8442" t="str">
            <v>EXTRUDED SERRATED VAC SKIRT SP</v>
          </cell>
          <cell r="C8442" t="str">
            <v>ZG</v>
          </cell>
          <cell r="D8442">
            <v>91166</v>
          </cell>
        </row>
        <row r="8443">
          <cell r="A8443">
            <v>805387</v>
          </cell>
          <cell r="B8443" t="str">
            <v>SPRING COMPRESSION    SPRINTER</v>
          </cell>
          <cell r="C8443" t="str">
            <v>ZE</v>
          </cell>
          <cell r="D8443">
            <v>91227</v>
          </cell>
        </row>
        <row r="8444">
          <cell r="A8444">
            <v>805389</v>
          </cell>
          <cell r="B8444" t="str">
            <v>PAD RETAINER "BIG MOUTH" SPRNT</v>
          </cell>
          <cell r="C8444" t="str">
            <v>ZE</v>
          </cell>
          <cell r="D8444">
            <v>0</v>
          </cell>
        </row>
        <row r="8445">
          <cell r="A8445">
            <v>805390</v>
          </cell>
          <cell r="B8445" t="str">
            <v>FLEXI-DISC 508MM DIAMETER SPRT</v>
          </cell>
          <cell r="C8445" t="str">
            <v>ZE</v>
          </cell>
          <cell r="D8445">
            <v>91165</v>
          </cell>
        </row>
        <row r="8446">
          <cell r="A8446">
            <v>805391</v>
          </cell>
          <cell r="B8446" t="str">
            <v>FAN 120MM DIA X 10MM LARGE</v>
          </cell>
          <cell r="C8446" t="str">
            <v>ZR</v>
          </cell>
          <cell r="D8446">
            <v>91107</v>
          </cell>
        </row>
        <row r="8447">
          <cell r="A8447">
            <v>805396</v>
          </cell>
          <cell r="B8447" t="str">
            <v>CIRCUIT BOARD PRINTED SPRINTER</v>
          </cell>
          <cell r="C8447" t="str">
            <v>ZE</v>
          </cell>
          <cell r="D8447">
            <v>91336</v>
          </cell>
        </row>
        <row r="8448">
          <cell r="A8448">
            <v>805414</v>
          </cell>
          <cell r="B8448" t="str">
            <v>MOTOR VAC 300 WATT 220-240V SP</v>
          </cell>
          <cell r="C8448" t="str">
            <v>ZH</v>
          </cell>
          <cell r="D8448">
            <v>91107</v>
          </cell>
        </row>
        <row r="8449">
          <cell r="A8449">
            <v>805415</v>
          </cell>
          <cell r="B8449" t="str">
            <v>WHEEL 160MM DIAMETER  SPRINTER</v>
          </cell>
          <cell r="C8449" t="str">
            <v>ZE</v>
          </cell>
          <cell r="D8449">
            <v>91168</v>
          </cell>
        </row>
        <row r="8450">
          <cell r="A8450">
            <v>805416</v>
          </cell>
          <cell r="B8450" t="str">
            <v>MOTOR 1500W 4PL WEBST SPRINTER</v>
          </cell>
          <cell r="C8450" t="str">
            <v>ZA</v>
          </cell>
          <cell r="D8450">
            <v>85297</v>
          </cell>
        </row>
        <row r="8451">
          <cell r="A8451">
            <v>805421</v>
          </cell>
          <cell r="B8451" t="str">
            <v>LABEL HEIGHT ADJUSTER SPRINTER</v>
          </cell>
          <cell r="C8451" t="str">
            <v>ZC</v>
          </cell>
          <cell r="D8451">
            <v>42300</v>
          </cell>
        </row>
        <row r="8452">
          <cell r="A8452">
            <v>805427</v>
          </cell>
          <cell r="B8452" t="str">
            <v>SPUN DISC BRUSH PULLEY RSP2000</v>
          </cell>
          <cell r="C8452" t="str">
            <v>ZE</v>
          </cell>
          <cell r="D8452">
            <v>91137</v>
          </cell>
        </row>
        <row r="8453">
          <cell r="A8453">
            <v>805432</v>
          </cell>
          <cell r="B8453" t="str">
            <v>SPACER MOTOR COUPLING SPRINTER</v>
          </cell>
          <cell r="C8453" t="str">
            <v>ZE</v>
          </cell>
          <cell r="D8453">
            <v>91228</v>
          </cell>
        </row>
        <row r="8454">
          <cell r="A8454">
            <v>805433</v>
          </cell>
          <cell r="B8454" t="str">
            <v>COUPLING MOTOR PAD SPRINTER</v>
          </cell>
          <cell r="C8454" t="str">
            <v>ZS</v>
          </cell>
          <cell r="D8454">
            <v>0</v>
          </cell>
        </row>
        <row r="8455">
          <cell r="A8455">
            <v>805439</v>
          </cell>
          <cell r="B8455" t="str">
            <v>FILTER SECONDARY U TYPE</v>
          </cell>
          <cell r="C8455" t="str">
            <v>ZE</v>
          </cell>
          <cell r="D8455">
            <v>91195</v>
          </cell>
        </row>
        <row r="8456">
          <cell r="A8456">
            <v>805441</v>
          </cell>
          <cell r="B8456" t="str">
            <v>TUBE (85MM SHORTER)</v>
          </cell>
          <cell r="C8456" t="str">
            <v>ZE</v>
          </cell>
          <cell r="D8456">
            <v>91201</v>
          </cell>
        </row>
        <row r="8457">
          <cell r="A8457">
            <v>805443</v>
          </cell>
          <cell r="B8457" t="str">
            <v>LEAD PCB CONNECTOR SPRINTER</v>
          </cell>
          <cell r="C8457" t="str">
            <v>ZD</v>
          </cell>
          <cell r="D8457">
            <v>91232</v>
          </cell>
        </row>
        <row r="8458">
          <cell r="A8458">
            <v>805447</v>
          </cell>
          <cell r="B8458" t="str">
            <v>MOTOR VAC V/M W&amp;D    116125-12</v>
          </cell>
          <cell r="C8458" t="str">
            <v>ZH</v>
          </cell>
          <cell r="D8458">
            <v>91107</v>
          </cell>
        </row>
        <row r="8459">
          <cell r="A8459">
            <v>805448</v>
          </cell>
          <cell r="B8459" t="str">
            <v>CABLE TIES RSP2000</v>
          </cell>
          <cell r="C8459" t="str">
            <v>ZP</v>
          </cell>
          <cell r="D8459">
            <v>91139</v>
          </cell>
        </row>
        <row r="8460">
          <cell r="A8460">
            <v>805460</v>
          </cell>
          <cell r="B8460" t="str">
            <v>SCREW HEIGHT ADJUSTER SPRINTER</v>
          </cell>
          <cell r="C8460" t="str">
            <v>ZE</v>
          </cell>
          <cell r="D8460">
            <v>91228</v>
          </cell>
        </row>
        <row r="8461">
          <cell r="A8461">
            <v>805462</v>
          </cell>
          <cell r="B8461" t="str">
            <v>LEVER HANDLE CLAMP RSP/CON/SPR</v>
          </cell>
          <cell r="C8461" t="str">
            <v>ZE</v>
          </cell>
          <cell r="D8461">
            <v>54664</v>
          </cell>
        </row>
        <row r="8462">
          <cell r="A8462">
            <v>805468</v>
          </cell>
          <cell r="B8462" t="str">
            <v>ENDSHIELD LOWER RSP</v>
          </cell>
          <cell r="C8462" t="str">
            <v>ZR</v>
          </cell>
          <cell r="D8462">
            <v>91107</v>
          </cell>
        </row>
        <row r="8463">
          <cell r="A8463">
            <v>805500</v>
          </cell>
          <cell r="B8463" t="str">
            <v>CANNISTER UHS 1500 PLASTIC</v>
          </cell>
          <cell r="C8463" t="str">
            <v>ZG</v>
          </cell>
          <cell r="D8463">
            <v>0</v>
          </cell>
        </row>
        <row r="8464">
          <cell r="A8464">
            <v>805508</v>
          </cell>
          <cell r="B8464" t="str">
            <v>CANNISTER POCKET VAC PLASTIC</v>
          </cell>
          <cell r="C8464" t="str">
            <v>ZG</v>
          </cell>
          <cell r="D8464">
            <v>0</v>
          </cell>
        </row>
        <row r="8465">
          <cell r="A8465">
            <v>805509</v>
          </cell>
          <cell r="B8465" t="str">
            <v>RING CANNISTER PLASTIC USW</v>
          </cell>
          <cell r="C8465" t="str">
            <v>ZG</v>
          </cell>
          <cell r="D8465">
            <v>0</v>
          </cell>
        </row>
        <row r="8466">
          <cell r="A8466">
            <v>805513</v>
          </cell>
          <cell r="B8466" t="str">
            <v>CANNISTER RSP2000 PLASTIC</v>
          </cell>
          <cell r="C8466" t="str">
            <v>ZG</v>
          </cell>
          <cell r="D8466">
            <v>0</v>
          </cell>
        </row>
        <row r="8467">
          <cell r="A8467">
            <v>805518</v>
          </cell>
          <cell r="B8467" t="str">
            <v>FOAM RSP2000     (BRUSH SKIRT)</v>
          </cell>
          <cell r="C8467" t="str">
            <v>ZE</v>
          </cell>
          <cell r="D8467">
            <v>91195</v>
          </cell>
        </row>
        <row r="8468">
          <cell r="A8468">
            <v>805530</v>
          </cell>
          <cell r="B8468" t="str">
            <v>SCREW 1/4" BSW X 4 1/2 CAP SCR</v>
          </cell>
          <cell r="C8468" t="str">
            <v>ZE</v>
          </cell>
          <cell r="D8468">
            <v>91190</v>
          </cell>
        </row>
        <row r="8469">
          <cell r="A8469">
            <v>805536</v>
          </cell>
          <cell r="B8469" t="str">
            <v>LABEL MIRRAVAC 2000 (CANNISTER</v>
          </cell>
          <cell r="C8469" t="str">
            <v>ZV</v>
          </cell>
          <cell r="D8469">
            <v>99354</v>
          </cell>
        </row>
        <row r="8470">
          <cell r="A8470">
            <v>805537</v>
          </cell>
          <cell r="B8470" t="str">
            <v>DEFLECTOR EXHAUST CHAMBER</v>
          </cell>
          <cell r="C8470" t="str">
            <v>ZE</v>
          </cell>
          <cell r="D8470">
            <v>91234</v>
          </cell>
        </row>
        <row r="8471">
          <cell r="A8471">
            <v>805547</v>
          </cell>
          <cell r="B8471" t="str">
            <v>FOAM (BASE) 3 PARTS RSP2000</v>
          </cell>
          <cell r="C8471" t="str">
            <v>ZE</v>
          </cell>
          <cell r="D8471">
            <v>91150</v>
          </cell>
        </row>
        <row r="8472">
          <cell r="A8472">
            <v>805573</v>
          </cell>
          <cell r="B8472" t="str">
            <v>CAPACITOR COVER START RSP196E</v>
          </cell>
          <cell r="C8472" t="str">
            <v>ZA</v>
          </cell>
          <cell r="D8472">
            <v>91226</v>
          </cell>
        </row>
        <row r="8473">
          <cell r="A8473">
            <v>805805</v>
          </cell>
          <cell r="B8473" t="str">
            <v>DON'T USE THIS CODE SEE 805350</v>
          </cell>
          <cell r="C8473" t="str">
            <v>ZE</v>
          </cell>
          <cell r="D8473">
            <v>91166</v>
          </cell>
        </row>
        <row r="8474">
          <cell r="A8474">
            <v>805815</v>
          </cell>
          <cell r="B8474" t="str">
            <v>SKIRT LOCATOR RUBBER UHS GREEN</v>
          </cell>
          <cell r="C8474" t="str">
            <v>ZE</v>
          </cell>
          <cell r="D8474">
            <v>91185</v>
          </cell>
        </row>
        <row r="8475">
          <cell r="A8475">
            <v>805816</v>
          </cell>
          <cell r="B8475" t="str">
            <v>SEE 805389 CENTER LOCK II</v>
          </cell>
          <cell r="C8475" t="str">
            <v>ZH</v>
          </cell>
          <cell r="D8475">
            <v>91165</v>
          </cell>
        </row>
        <row r="8476">
          <cell r="A8476">
            <v>805818</v>
          </cell>
          <cell r="B8476" t="str">
            <v>RISER (KENT) MOULDED    APOLLO</v>
          </cell>
          <cell r="C8476" t="str">
            <v>ZH</v>
          </cell>
          <cell r="D8476">
            <v>91165</v>
          </cell>
        </row>
        <row r="8477">
          <cell r="A8477">
            <v>805828</v>
          </cell>
          <cell r="B8477" t="str">
            <v>CARTON (DO NOT USE) UHS</v>
          </cell>
          <cell r="C8477" t="str">
            <v>ZE</v>
          </cell>
          <cell r="D8477">
            <v>0</v>
          </cell>
        </row>
        <row r="8478">
          <cell r="A8478">
            <v>805831</v>
          </cell>
          <cell r="B8478" t="str">
            <v>KEY (MOTOR SHAFT)</v>
          </cell>
          <cell r="C8478" t="str">
            <v>ZE</v>
          </cell>
          <cell r="D8478">
            <v>0</v>
          </cell>
        </row>
        <row r="8479">
          <cell r="A8479">
            <v>805844</v>
          </cell>
          <cell r="B8479" t="str">
            <v>LED CURRENT INDICATOR APOLLO</v>
          </cell>
          <cell r="C8479" t="str">
            <v>ZH</v>
          </cell>
          <cell r="D8479">
            <v>91177</v>
          </cell>
        </row>
        <row r="8480">
          <cell r="A8480">
            <v>805847</v>
          </cell>
          <cell r="B8480" t="str">
            <v>SPRING FRONT WHEEL UHS1500 ZP</v>
          </cell>
          <cell r="C8480" t="str">
            <v>ZE</v>
          </cell>
          <cell r="D8480">
            <v>91227</v>
          </cell>
        </row>
        <row r="8481">
          <cell r="A8481">
            <v>805848</v>
          </cell>
          <cell r="B8481" t="str">
            <v>DON'T USE THIS CODE SEE 805299</v>
          </cell>
          <cell r="C8481" t="str">
            <v>ZE</v>
          </cell>
          <cell r="D8481">
            <v>91228</v>
          </cell>
        </row>
        <row r="8482">
          <cell r="A8482">
            <v>805849</v>
          </cell>
          <cell r="B8482" t="str">
            <v>DISC FLEX 500MM         APOLLO</v>
          </cell>
          <cell r="C8482" t="str">
            <v>ZH</v>
          </cell>
          <cell r="D8482">
            <v>91165</v>
          </cell>
        </row>
        <row r="8483">
          <cell r="A8483">
            <v>805855</v>
          </cell>
          <cell r="B8483" t="str">
            <v>SHAFT COUPLING (CAST) APOLLO</v>
          </cell>
          <cell r="C8483" t="str">
            <v>ZE</v>
          </cell>
          <cell r="D8483">
            <v>91228</v>
          </cell>
        </row>
        <row r="8484">
          <cell r="A8484">
            <v>805856</v>
          </cell>
          <cell r="B8484" t="str">
            <v>COUPLING DRIVE RUBBER #2 APOLL</v>
          </cell>
          <cell r="C8484" t="str">
            <v>ZE</v>
          </cell>
          <cell r="D8484">
            <v>91163</v>
          </cell>
        </row>
        <row r="8485">
          <cell r="A8485">
            <v>805920</v>
          </cell>
          <cell r="B8485" t="str">
            <v>HANDLE ASSY ERGO CONT/REV</v>
          </cell>
          <cell r="C8485" t="str">
            <v>ZV</v>
          </cell>
          <cell r="D8485">
            <v>0</v>
          </cell>
        </row>
        <row r="8486">
          <cell r="A8486">
            <v>805979</v>
          </cell>
          <cell r="B8486" t="str">
            <v>CANISTER LID UPPER       R/VAC</v>
          </cell>
          <cell r="C8486" t="str">
            <v>P9</v>
          </cell>
          <cell r="D8486">
            <v>91211</v>
          </cell>
        </row>
        <row r="8487">
          <cell r="A8487">
            <v>806002</v>
          </cell>
          <cell r="B8487" t="str">
            <v>BELT CLIP SR38      ROCKET VAC</v>
          </cell>
          <cell r="C8487" t="str">
            <v>ZE</v>
          </cell>
          <cell r="D8487">
            <v>0</v>
          </cell>
        </row>
        <row r="8488">
          <cell r="A8488">
            <v>806006</v>
          </cell>
          <cell r="B8488" t="str">
            <v>BACK PACK ASS RV</v>
          </cell>
          <cell r="C8488" t="str">
            <v>ZS</v>
          </cell>
          <cell r="D8488">
            <v>0</v>
          </cell>
        </row>
        <row r="8489">
          <cell r="A8489">
            <v>806009</v>
          </cell>
          <cell r="B8489" t="str">
            <v>BUMP RAIL LARGE - YELLOW</v>
          </cell>
          <cell r="C8489" t="str">
            <v>ZV</v>
          </cell>
          <cell r="D8489">
            <v>91185</v>
          </cell>
        </row>
        <row r="8490">
          <cell r="A8490">
            <v>806013</v>
          </cell>
          <cell r="B8490" t="str">
            <v>CANNISTER_LOWER</v>
          </cell>
          <cell r="C8490" t="str">
            <v>ZL</v>
          </cell>
          <cell r="D8490">
            <v>91137</v>
          </cell>
        </row>
        <row r="8491">
          <cell r="A8491">
            <v>806014</v>
          </cell>
          <cell r="B8491" t="str">
            <v>SEALING RING 3/8"</v>
          </cell>
          <cell r="C8491" t="str">
            <v>ZE</v>
          </cell>
          <cell r="D8491">
            <v>91183</v>
          </cell>
        </row>
        <row r="8492">
          <cell r="A8492">
            <v>806019</v>
          </cell>
          <cell r="B8492" t="str">
            <v>CANISTER LID/DUST DEFLECT ASSY</v>
          </cell>
          <cell r="C8492" t="str">
            <v>ZS</v>
          </cell>
          <cell r="D8492">
            <v>0</v>
          </cell>
        </row>
        <row r="8493">
          <cell r="A8493">
            <v>806020</v>
          </cell>
          <cell r="B8493" t="str">
            <v>HOSE ASSY 1.2 MTR NEW</v>
          </cell>
          <cell r="C8493" t="str">
            <v>ZS</v>
          </cell>
          <cell r="D8493">
            <v>0</v>
          </cell>
        </row>
        <row r="8494">
          <cell r="A8494">
            <v>806022</v>
          </cell>
          <cell r="B8494" t="str">
            <v>EXTENDED FILTER BAG KIT ASSY</v>
          </cell>
          <cell r="C8494" t="str">
            <v>ZS</v>
          </cell>
          <cell r="D8494">
            <v>0</v>
          </cell>
        </row>
        <row r="8495">
          <cell r="A8495">
            <v>806025</v>
          </cell>
          <cell r="B8495" t="str">
            <v>CORD ASSY P/HEAD RV2000 ADAPTO</v>
          </cell>
          <cell r="C8495" t="str">
            <v>ZS</v>
          </cell>
          <cell r="D8495">
            <v>0</v>
          </cell>
        </row>
        <row r="8496">
          <cell r="A8496">
            <v>806037</v>
          </cell>
          <cell r="B8496" t="str">
            <v>BUMP RAIL SMALL - YELLOW</v>
          </cell>
          <cell r="C8496" t="str">
            <v>ZV</v>
          </cell>
          <cell r="D8496">
            <v>91185</v>
          </cell>
        </row>
        <row r="8497">
          <cell r="A8497">
            <v>806042</v>
          </cell>
          <cell r="B8497" t="str">
            <v>LEAD ELECTRICAL 18M X 10A</v>
          </cell>
          <cell r="C8497" t="str">
            <v>ZD</v>
          </cell>
          <cell r="D8497">
            <v>91232</v>
          </cell>
        </row>
        <row r="8498">
          <cell r="A8498">
            <v>806051</v>
          </cell>
          <cell r="B8498" t="str">
            <v>FRAME ROCKET VAC COMPLETE</v>
          </cell>
          <cell r="C8498" t="str">
            <v>ZS</v>
          </cell>
          <cell r="D8498">
            <v>0</v>
          </cell>
        </row>
        <row r="8499">
          <cell r="A8499">
            <v>806059</v>
          </cell>
          <cell r="B8499" t="str">
            <v>SEALING RING 6MM dia     R/VAC</v>
          </cell>
          <cell r="C8499" t="str">
            <v>ZE</v>
          </cell>
          <cell r="D8499">
            <v>91200</v>
          </cell>
        </row>
        <row r="8500">
          <cell r="A8500">
            <v>806060</v>
          </cell>
          <cell r="B8500" t="str">
            <v>MOTOR VAC 1000W      116343-00</v>
          </cell>
          <cell r="C8500" t="str">
            <v>ZH</v>
          </cell>
          <cell r="D8500">
            <v>91107</v>
          </cell>
        </row>
        <row r="8501">
          <cell r="A8501">
            <v>806063</v>
          </cell>
          <cell r="B8501" t="str">
            <v>DON'T USE THIS CODE SEE 806065</v>
          </cell>
          <cell r="C8501" t="str">
            <v>ZE</v>
          </cell>
          <cell r="D8501">
            <v>0</v>
          </cell>
        </row>
        <row r="8502">
          <cell r="A8502">
            <v>806065</v>
          </cell>
          <cell r="B8502" t="str">
            <v>STRAPS SHOULDER OLD STYLE   RV</v>
          </cell>
          <cell r="C8502" t="str">
            <v>ZE</v>
          </cell>
          <cell r="D8502">
            <v>70130</v>
          </cell>
        </row>
        <row r="8503">
          <cell r="A8503">
            <v>806066</v>
          </cell>
          <cell r="B8503" t="str">
            <v>COLLAR LOCKING SWIVEL D/GREY</v>
          </cell>
          <cell r="C8503" t="str">
            <v>ZH</v>
          </cell>
          <cell r="D8503">
            <v>91201</v>
          </cell>
        </row>
        <row r="8504">
          <cell r="A8504">
            <v>806070</v>
          </cell>
          <cell r="B8504" t="str">
            <v>STRAP SUPPORT            R/VAC</v>
          </cell>
          <cell r="C8504" t="str">
            <v>ZG</v>
          </cell>
          <cell r="D8504">
            <v>91199</v>
          </cell>
        </row>
        <row r="8505">
          <cell r="A8505">
            <v>806071</v>
          </cell>
          <cell r="B8505" t="str">
            <v>STRAPS BACK SUPPORT         RV</v>
          </cell>
          <cell r="C8505" t="str">
            <v>ZH</v>
          </cell>
          <cell r="D8505">
            <v>70130</v>
          </cell>
        </row>
        <row r="8506">
          <cell r="A8506">
            <v>806076</v>
          </cell>
          <cell r="B8506" t="str">
            <v>MOTOR VAC 1000W R/V  116343-00</v>
          </cell>
          <cell r="C8506" t="str">
            <v>ZH</v>
          </cell>
          <cell r="D8506">
            <v>91107</v>
          </cell>
        </row>
        <row r="8507">
          <cell r="A8507">
            <v>806077</v>
          </cell>
          <cell r="B8507" t="str">
            <v>BELT RETAINING           R/VAC</v>
          </cell>
          <cell r="C8507" t="str">
            <v>ZE</v>
          </cell>
          <cell r="D8507">
            <v>0</v>
          </cell>
        </row>
        <row r="8508">
          <cell r="A8508">
            <v>806079</v>
          </cell>
          <cell r="B8508" t="str">
            <v>STRAPS WAIST BAND           RV</v>
          </cell>
          <cell r="C8508" t="str">
            <v>ZH</v>
          </cell>
          <cell r="D8508">
            <v>70130</v>
          </cell>
        </row>
        <row r="8509">
          <cell r="A8509">
            <v>806085</v>
          </cell>
          <cell r="B8509" t="str">
            <v>FOAM FILT UPPER RV see 805439</v>
          </cell>
          <cell r="C8509" t="str">
            <v>ZE</v>
          </cell>
          <cell r="D8509">
            <v>91195</v>
          </cell>
        </row>
        <row r="8510">
          <cell r="A8510">
            <v>806090</v>
          </cell>
          <cell r="B8510" t="str">
            <v>CAP (FRAME TUBE) B123</v>
          </cell>
          <cell r="C8510" t="str">
            <v>ZE</v>
          </cell>
          <cell r="D8510">
            <v>91163</v>
          </cell>
        </row>
        <row r="8511">
          <cell r="A8511">
            <v>806091</v>
          </cell>
          <cell r="B8511" t="str">
            <v>SHOCK CORD 5MM X 100M</v>
          </cell>
          <cell r="C8511" t="str">
            <v>ZE</v>
          </cell>
          <cell r="D8511">
            <v>91138</v>
          </cell>
        </row>
        <row r="8512">
          <cell r="A8512">
            <v>806092</v>
          </cell>
          <cell r="B8512" t="str">
            <v>TUBE PVC 20ID X 2MM WALL 55M</v>
          </cell>
          <cell r="C8512" t="str">
            <v>ZE</v>
          </cell>
          <cell r="D8512">
            <v>91185</v>
          </cell>
        </row>
        <row r="8513">
          <cell r="A8513">
            <v>806094</v>
          </cell>
          <cell r="B8513" t="str">
            <v>FRAME TUBE ROCKET VAC N/D</v>
          </cell>
          <cell r="C8513" t="str">
            <v>ZE</v>
          </cell>
          <cell r="D8513">
            <v>54664</v>
          </cell>
        </row>
        <row r="8514">
          <cell r="A8514">
            <v>806097</v>
          </cell>
          <cell r="B8514" t="str">
            <v>FOAM (EXHAUST) ROCKET VAC</v>
          </cell>
          <cell r="C8514" t="str">
            <v>ZE</v>
          </cell>
          <cell r="D8514">
            <v>91195</v>
          </cell>
        </row>
        <row r="8515">
          <cell r="A8515">
            <v>806098</v>
          </cell>
          <cell r="B8515" t="str">
            <v>FOAM (MOTOR CANISTER) R/VAC</v>
          </cell>
          <cell r="C8515" t="str">
            <v>ZE</v>
          </cell>
          <cell r="D8515">
            <v>91195</v>
          </cell>
        </row>
        <row r="8516">
          <cell r="A8516">
            <v>806099</v>
          </cell>
          <cell r="B8516" t="str">
            <v>FOAM (CAP) MOTOR CANISTER R/V</v>
          </cell>
          <cell r="C8516" t="str">
            <v>ZE</v>
          </cell>
          <cell r="D8516">
            <v>91195</v>
          </cell>
        </row>
        <row r="8517">
          <cell r="A8517">
            <v>806100</v>
          </cell>
          <cell r="B8517" t="str">
            <v>FOAM (MOTOR CANISTER) R/VAC</v>
          </cell>
          <cell r="C8517" t="str">
            <v>ZE</v>
          </cell>
          <cell r="D8517">
            <v>91195</v>
          </cell>
        </row>
        <row r="8518">
          <cell r="A8518">
            <v>806102</v>
          </cell>
          <cell r="B8518" t="str">
            <v>WIRE BROWN 40MM 10A</v>
          </cell>
          <cell r="C8518" t="str">
            <v>ZD</v>
          </cell>
          <cell r="D8518">
            <v>0</v>
          </cell>
        </row>
        <row r="8519">
          <cell r="A8519">
            <v>806103</v>
          </cell>
          <cell r="B8519" t="str">
            <v>WIRE BLUE 40MM 10A</v>
          </cell>
          <cell r="C8519" t="str">
            <v>ZD</v>
          </cell>
          <cell r="D8519">
            <v>91232</v>
          </cell>
        </row>
        <row r="8520">
          <cell r="A8520">
            <v>806105</v>
          </cell>
          <cell r="B8520" t="str">
            <v>HOSE ASSY 1.2MT R/V BLACK (OLD</v>
          </cell>
          <cell r="C8520" t="str">
            <v>ZS</v>
          </cell>
          <cell r="D8520">
            <v>0</v>
          </cell>
        </row>
        <row r="8521">
          <cell r="A8521">
            <v>806106</v>
          </cell>
          <cell r="B8521" t="str">
            <v>HOSE VAC 1.2MT R/V BLK</v>
          </cell>
          <cell r="C8521" t="str">
            <v>ZE</v>
          </cell>
          <cell r="D8521">
            <v>0</v>
          </cell>
        </row>
        <row r="8522">
          <cell r="A8522">
            <v>806110</v>
          </cell>
          <cell r="B8522" t="str">
            <v>SWITCH 2 POLE</v>
          </cell>
          <cell r="C8522" t="str">
            <v>IC</v>
          </cell>
          <cell r="D8522">
            <v>91202</v>
          </cell>
        </row>
        <row r="8523">
          <cell r="A8523">
            <v>806112</v>
          </cell>
          <cell r="B8523" t="str">
            <v>EXTENSION TUBE ALUMINIUM 63011</v>
          </cell>
          <cell r="C8523" t="str">
            <v>ZE</v>
          </cell>
          <cell r="D8523">
            <v>91206</v>
          </cell>
        </row>
        <row r="8524">
          <cell r="A8524">
            <v>806116</v>
          </cell>
          <cell r="B8524" t="str">
            <v>HOSE VAC 2MTR E/VAC BLK  68202</v>
          </cell>
          <cell r="C8524" t="str">
            <v>ZE</v>
          </cell>
          <cell r="D8524">
            <v>91206</v>
          </cell>
        </row>
        <row r="8525">
          <cell r="A8525">
            <v>806117</v>
          </cell>
          <cell r="B8525" t="str">
            <v>WAND CHROME 32MM R/V     63296</v>
          </cell>
          <cell r="C8525" t="str">
            <v>ZE</v>
          </cell>
          <cell r="D8525">
            <v>0</v>
          </cell>
        </row>
        <row r="8526">
          <cell r="A8526">
            <v>806118</v>
          </cell>
          <cell r="B8526" t="str">
            <v>BENT END PIECE BLACK E/V</v>
          </cell>
          <cell r="C8526" t="str">
            <v>ZE</v>
          </cell>
          <cell r="D8526">
            <v>0</v>
          </cell>
        </row>
        <row r="8527">
          <cell r="A8527">
            <v>806119</v>
          </cell>
          <cell r="B8527" t="str">
            <v>FLOOR TOOL DRY           72009</v>
          </cell>
          <cell r="C8527" t="str">
            <v>ZE</v>
          </cell>
          <cell r="D8527">
            <v>91206</v>
          </cell>
        </row>
        <row r="8528">
          <cell r="A8528">
            <v>806122</v>
          </cell>
          <cell r="B8528" t="str">
            <v>RETAINER SWIVEL RING CLICK</v>
          </cell>
          <cell r="C8528" t="str">
            <v>ZE</v>
          </cell>
          <cell r="D8528">
            <v>91206</v>
          </cell>
        </row>
        <row r="8529">
          <cell r="A8529">
            <v>806125</v>
          </cell>
          <cell r="B8529" t="str">
            <v>SCREW CUFF BLACK</v>
          </cell>
          <cell r="C8529" t="str">
            <v>ZE</v>
          </cell>
          <cell r="D8529">
            <v>91206</v>
          </cell>
        </row>
        <row r="8530">
          <cell r="A8530">
            <v>806133</v>
          </cell>
          <cell r="B8530" t="str">
            <v>CREVICE TOOL RV BLACK</v>
          </cell>
          <cell r="C8530" t="str">
            <v>ZE</v>
          </cell>
          <cell r="D8530">
            <v>91206</v>
          </cell>
        </row>
        <row r="8531">
          <cell r="A8531">
            <v>806134</v>
          </cell>
          <cell r="B8531" t="str">
            <v>POWER OUTLET           2506189</v>
          </cell>
          <cell r="C8531" t="str">
            <v>ZE</v>
          </cell>
          <cell r="D8531">
            <v>94023</v>
          </cell>
        </row>
        <row r="8532">
          <cell r="A8532">
            <v>806137</v>
          </cell>
          <cell r="B8532" t="str">
            <v>CAP (MOTOR CANISTER)  R/VAC</v>
          </cell>
          <cell r="C8532" t="str">
            <v>ZE</v>
          </cell>
          <cell r="D8532">
            <v>91234</v>
          </cell>
        </row>
        <row r="8533">
          <cell r="A8533">
            <v>806138</v>
          </cell>
          <cell r="B8533" t="str">
            <v>FLOOR TOOL COMBINATION 32MM</v>
          </cell>
          <cell r="C8533" t="str">
            <v>ZE</v>
          </cell>
          <cell r="D8533">
            <v>91206</v>
          </cell>
        </row>
        <row r="8534">
          <cell r="A8534">
            <v>806140</v>
          </cell>
          <cell r="B8534" t="str">
            <v>COMBINATION NOZZLE ROUND</v>
          </cell>
          <cell r="C8534" t="str">
            <v>ZE</v>
          </cell>
          <cell r="D8534">
            <v>0</v>
          </cell>
        </row>
        <row r="8535">
          <cell r="A8535">
            <v>806141</v>
          </cell>
          <cell r="B8535" t="str">
            <v>CABLE CLAMP R/VAC</v>
          </cell>
          <cell r="C8535" t="str">
            <v>ZE</v>
          </cell>
          <cell r="D8535">
            <v>91234</v>
          </cell>
        </row>
        <row r="8536">
          <cell r="A8536">
            <v>806143</v>
          </cell>
          <cell r="B8536" t="str">
            <v>EXHAUST COVER R/VAC</v>
          </cell>
          <cell r="C8536" t="str">
            <v>ZE</v>
          </cell>
          <cell r="D8536">
            <v>91234</v>
          </cell>
        </row>
        <row r="8537">
          <cell r="A8537">
            <v>806144</v>
          </cell>
          <cell r="B8537" t="str">
            <v>SWITCH MOUNTING PLATE    R/VAC</v>
          </cell>
          <cell r="C8537" t="str">
            <v>ZE</v>
          </cell>
          <cell r="D8537">
            <v>91234</v>
          </cell>
        </row>
        <row r="8538">
          <cell r="A8538">
            <v>806145</v>
          </cell>
          <cell r="B8538" t="str">
            <v>CANISTER LOWER ROCKET VAC</v>
          </cell>
          <cell r="C8538" t="str">
            <v>ZE</v>
          </cell>
          <cell r="D8538">
            <v>91234</v>
          </cell>
        </row>
        <row r="8539">
          <cell r="A8539">
            <v>806146</v>
          </cell>
          <cell r="B8539" t="str">
            <v>STRAP PADDED WAIST BAND    R/V</v>
          </cell>
          <cell r="C8539" t="str">
            <v>ZE</v>
          </cell>
          <cell r="D8539">
            <v>70130</v>
          </cell>
        </row>
        <row r="8540">
          <cell r="A8540">
            <v>806147</v>
          </cell>
          <cell r="B8540" t="str">
            <v>FLOOR TOOL HARD RV</v>
          </cell>
          <cell r="C8540" t="str">
            <v>ZE</v>
          </cell>
          <cell r="D8540">
            <v>91141</v>
          </cell>
        </row>
        <row r="8541">
          <cell r="A8541">
            <v>806148</v>
          </cell>
          <cell r="B8541" t="str">
            <v>STRAP PADDED BACK SUPPORT  R/V</v>
          </cell>
          <cell r="C8541" t="str">
            <v>ZE</v>
          </cell>
          <cell r="D8541">
            <v>70130</v>
          </cell>
        </row>
        <row r="8542">
          <cell r="A8542">
            <v>806149</v>
          </cell>
          <cell r="B8542" t="str">
            <v>STRAP SHOULDER             R/V</v>
          </cell>
          <cell r="C8542" t="str">
            <v>ZE</v>
          </cell>
          <cell r="D8542">
            <v>70130</v>
          </cell>
        </row>
        <row r="8543">
          <cell r="A8543">
            <v>806150</v>
          </cell>
          <cell r="B8543" t="str">
            <v>DON'T USE THIS CODE SEE 805268</v>
          </cell>
          <cell r="C8543" t="str">
            <v>ZH</v>
          </cell>
          <cell r="D8543">
            <v>91201</v>
          </cell>
        </row>
        <row r="8544">
          <cell r="A8544">
            <v>806153</v>
          </cell>
          <cell r="B8544" t="str">
            <v>RETAINER - SWIVEL</v>
          </cell>
          <cell r="C8544" t="str">
            <v>ZH</v>
          </cell>
          <cell r="D8544">
            <v>91201</v>
          </cell>
        </row>
        <row r="8545">
          <cell r="A8545">
            <v>806155</v>
          </cell>
          <cell r="B8545" t="str">
            <v>SWIVEL HOSE</v>
          </cell>
          <cell r="C8545" t="str">
            <v>ZH</v>
          </cell>
          <cell r="D8545">
            <v>0</v>
          </cell>
        </row>
        <row r="8546">
          <cell r="A8546">
            <v>806156</v>
          </cell>
          <cell r="B8546" t="str">
            <v>LEAD ELECTRICAL 18MTR 2 CORE</v>
          </cell>
          <cell r="C8546" t="str">
            <v>ZD</v>
          </cell>
          <cell r="D8546">
            <v>91232</v>
          </cell>
        </row>
        <row r="8547">
          <cell r="A8547">
            <v>806157</v>
          </cell>
          <cell r="B8547" t="str">
            <v>DISH SUPPORT R/V LWR CANISTER</v>
          </cell>
          <cell r="C8547" t="str">
            <v>ZI</v>
          </cell>
          <cell r="D8547">
            <v>91137</v>
          </cell>
        </row>
        <row r="8548">
          <cell r="A8548">
            <v>806160</v>
          </cell>
          <cell r="B8548" t="str">
            <v>MOTOR VAC 1000W W/THERMOSTAT</v>
          </cell>
          <cell r="C8548" t="str">
            <v>ZH</v>
          </cell>
          <cell r="D8548">
            <v>91107</v>
          </cell>
        </row>
        <row r="8549">
          <cell r="A8549">
            <v>806162</v>
          </cell>
          <cell r="B8549" t="str">
            <v>CANISTER LID 3 PIN F/CONNECTOR</v>
          </cell>
          <cell r="C8549" t="str">
            <v>ZE</v>
          </cell>
          <cell r="D8549">
            <v>0</v>
          </cell>
        </row>
        <row r="8550">
          <cell r="A8550">
            <v>806163</v>
          </cell>
          <cell r="B8550" t="str">
            <v>CANISTER UPPER R/V (4 HOLE)</v>
          </cell>
          <cell r="C8550" t="str">
            <v>ZG</v>
          </cell>
          <cell r="D8550">
            <v>91234</v>
          </cell>
        </row>
        <row r="8551">
          <cell r="A8551">
            <v>806165</v>
          </cell>
          <cell r="B8551" t="str">
            <v>HOSE ASSEMBLY R/V 1.2M  N/D</v>
          </cell>
          <cell r="C8551" t="str">
            <v>ZE</v>
          </cell>
          <cell r="D8551">
            <v>0</v>
          </cell>
        </row>
        <row r="8552">
          <cell r="A8552">
            <v>806174</v>
          </cell>
          <cell r="B8552" t="str">
            <v>FILTER BAG EXTENDED R'VAC</v>
          </cell>
          <cell r="C8552" t="str">
            <v>ZE</v>
          </cell>
          <cell r="D8552">
            <v>91205</v>
          </cell>
        </row>
        <row r="8553">
          <cell r="A8553">
            <v>806175</v>
          </cell>
          <cell r="B8553" t="str">
            <v>RETAINER FOR SHOCK CORD    38Z</v>
          </cell>
          <cell r="C8553" t="str">
            <v>ZE</v>
          </cell>
          <cell r="D8553">
            <v>91152</v>
          </cell>
        </row>
        <row r="8554">
          <cell r="A8554">
            <v>806188</v>
          </cell>
          <cell r="B8554" t="str">
            <v>BEARING TOP (W)      (6202)</v>
          </cell>
          <cell r="C8554" t="str">
            <v>ZA</v>
          </cell>
          <cell r="D8554">
            <v>85297</v>
          </cell>
        </row>
        <row r="8555">
          <cell r="A8555">
            <v>806192</v>
          </cell>
          <cell r="B8555" t="str">
            <v>COWL MOTOR (W)</v>
          </cell>
          <cell r="C8555" t="str">
            <v>ZA</v>
          </cell>
          <cell r="D8555">
            <v>85297</v>
          </cell>
        </row>
        <row r="8556">
          <cell r="A8556">
            <v>806203</v>
          </cell>
          <cell r="B8556" t="str">
            <v>ELBOW ASSY CANNISTER LID</v>
          </cell>
          <cell r="C8556" t="str">
            <v>ZS</v>
          </cell>
          <cell r="D8556">
            <v>0</v>
          </cell>
        </row>
        <row r="8557">
          <cell r="A8557">
            <v>806210</v>
          </cell>
          <cell r="B8557" t="str">
            <v>SWIVEL HOSE 3 PIN</v>
          </cell>
          <cell r="C8557" t="str">
            <v>IC</v>
          </cell>
          <cell r="D8557">
            <v>89307</v>
          </cell>
        </row>
        <row r="8558">
          <cell r="A8558">
            <v>806214</v>
          </cell>
          <cell r="B8558" t="str">
            <v>CAPACITOR COVER (W)</v>
          </cell>
          <cell r="C8558" t="str">
            <v>ZA</v>
          </cell>
          <cell r="D8558">
            <v>85297</v>
          </cell>
        </row>
        <row r="8559">
          <cell r="A8559">
            <v>806216</v>
          </cell>
          <cell r="B8559" t="str">
            <v>POWERHEAD LEAD</v>
          </cell>
          <cell r="C8559" t="str">
            <v>IC</v>
          </cell>
          <cell r="D8559">
            <v>91206</v>
          </cell>
        </row>
        <row r="8560">
          <cell r="A8560">
            <v>806222</v>
          </cell>
          <cell r="B8560" t="str">
            <v>POWERHEAD TOP COVER</v>
          </cell>
          <cell r="C8560" t="str">
            <v>ZE</v>
          </cell>
          <cell r="D8560">
            <v>91206</v>
          </cell>
        </row>
        <row r="8561">
          <cell r="A8561">
            <v>806223</v>
          </cell>
          <cell r="B8561" t="str">
            <v>POWERHEAD 'T' PIECE</v>
          </cell>
          <cell r="C8561" t="str">
            <v>ZE</v>
          </cell>
          <cell r="D8561">
            <v>91206</v>
          </cell>
        </row>
        <row r="8562">
          <cell r="A8562">
            <v>806224</v>
          </cell>
          <cell r="B8562" t="str">
            <v>DON'T USE THIS CODE SEE 807052</v>
          </cell>
          <cell r="C8562" t="str">
            <v>ZE</v>
          </cell>
          <cell r="D8562">
            <v>91206</v>
          </cell>
        </row>
        <row r="8563">
          <cell r="A8563">
            <v>806225</v>
          </cell>
          <cell r="B8563" t="str">
            <v>POWERHEAD ELBOW 32MM</v>
          </cell>
          <cell r="C8563" t="str">
            <v>ZE</v>
          </cell>
          <cell r="D8563">
            <v>91206</v>
          </cell>
        </row>
        <row r="8564">
          <cell r="A8564">
            <v>806227</v>
          </cell>
          <cell r="B8564" t="str">
            <v>COLLAR RUBBER</v>
          </cell>
          <cell r="C8564" t="str">
            <v>ZE</v>
          </cell>
          <cell r="D8564">
            <v>91141</v>
          </cell>
        </row>
        <row r="8565">
          <cell r="A8565">
            <v>806229</v>
          </cell>
          <cell r="B8565" t="str">
            <v>POWERHEAD MOTOR ASSY 220/240 V</v>
          </cell>
          <cell r="C8565" t="str">
            <v>ZE</v>
          </cell>
          <cell r="D8565">
            <v>91206</v>
          </cell>
        </row>
        <row r="8566">
          <cell r="A8566">
            <v>806230</v>
          </cell>
          <cell r="B8566" t="str">
            <v>POWERHEAD WHEELS</v>
          </cell>
          <cell r="C8566" t="str">
            <v>ZE</v>
          </cell>
          <cell r="D8566">
            <v>91206</v>
          </cell>
        </row>
        <row r="8567">
          <cell r="A8567">
            <v>806232</v>
          </cell>
          <cell r="B8567" t="str">
            <v>POWERHEAD BEARING WHEELS</v>
          </cell>
          <cell r="C8567" t="str">
            <v>ZE</v>
          </cell>
          <cell r="D8567">
            <v>91206</v>
          </cell>
        </row>
        <row r="8568">
          <cell r="A8568">
            <v>806233</v>
          </cell>
          <cell r="B8568" t="str">
            <v>FRENCH CONNECTOR (CANISTR LID)</v>
          </cell>
          <cell r="C8568" t="str">
            <v>ZH</v>
          </cell>
          <cell r="D8568">
            <v>91234</v>
          </cell>
        </row>
        <row r="8569">
          <cell r="A8569">
            <v>806235</v>
          </cell>
          <cell r="B8569" t="str">
            <v>POWERHEAD BRUSH ROLLER ASSY</v>
          </cell>
          <cell r="C8569" t="str">
            <v>ZE</v>
          </cell>
          <cell r="D8569">
            <v>91206</v>
          </cell>
        </row>
        <row r="8570">
          <cell r="A8570">
            <v>806237</v>
          </cell>
          <cell r="B8570" t="str">
            <v>HOSE ASSEMBLY R/VAC      RV553</v>
          </cell>
          <cell r="C8570" t="str">
            <v>ZS</v>
          </cell>
          <cell r="D8570">
            <v>0</v>
          </cell>
        </row>
        <row r="8571">
          <cell r="A8571">
            <v>806238</v>
          </cell>
          <cell r="B8571" t="str">
            <v>POWERHEAD BEARING HOUSING</v>
          </cell>
          <cell r="C8571" t="str">
            <v>ZE</v>
          </cell>
          <cell r="D8571">
            <v>91206</v>
          </cell>
        </row>
        <row r="8572">
          <cell r="A8572">
            <v>806239</v>
          </cell>
          <cell r="B8572" t="str">
            <v>POWERHEAD BEARING BRUSH ROLLER</v>
          </cell>
          <cell r="C8572" t="str">
            <v>ZE</v>
          </cell>
          <cell r="D8572">
            <v>91206</v>
          </cell>
        </row>
        <row r="8573">
          <cell r="A8573">
            <v>806240</v>
          </cell>
          <cell r="B8573" t="str">
            <v>COMM TOOLS (RV,PV,JV)</v>
          </cell>
          <cell r="C8573" t="str">
            <v>ZV</v>
          </cell>
          <cell r="D8573">
            <v>0</v>
          </cell>
        </row>
        <row r="8574">
          <cell r="A8574">
            <v>806241</v>
          </cell>
          <cell r="B8574" t="str">
            <v>O'RING                   R/VAC</v>
          </cell>
          <cell r="C8574" t="str">
            <v>ZE</v>
          </cell>
          <cell r="D8574">
            <v>0</v>
          </cell>
        </row>
        <row r="8575">
          <cell r="A8575">
            <v>806243</v>
          </cell>
          <cell r="B8575" t="str">
            <v>POWERHEAD SPIGOT</v>
          </cell>
          <cell r="C8575" t="str">
            <v>ZE</v>
          </cell>
          <cell r="D8575">
            <v>91206</v>
          </cell>
        </row>
        <row r="8576">
          <cell r="A8576">
            <v>806246</v>
          </cell>
          <cell r="B8576" t="str">
            <v>POWERHEAD SOLE PLATE</v>
          </cell>
          <cell r="C8576" t="str">
            <v>ZE</v>
          </cell>
          <cell r="D8576">
            <v>91206</v>
          </cell>
        </row>
        <row r="8577">
          <cell r="A8577">
            <v>806248</v>
          </cell>
          <cell r="B8577" t="str">
            <v>CONNECTOR FRENCH 3 PIN  R/VAC</v>
          </cell>
          <cell r="C8577" t="str">
            <v>ZE</v>
          </cell>
          <cell r="D8577">
            <v>91234</v>
          </cell>
        </row>
        <row r="8578">
          <cell r="A8578">
            <v>806249</v>
          </cell>
          <cell r="B8578" t="str">
            <v>BODY FURNITURE GUARD</v>
          </cell>
          <cell r="C8578" t="str">
            <v>ZE</v>
          </cell>
          <cell r="D8578">
            <v>91206</v>
          </cell>
        </row>
        <row r="8579">
          <cell r="A8579">
            <v>806250</v>
          </cell>
          <cell r="B8579" t="str">
            <v>CABLE ASSEMBLY POWERHEAD</v>
          </cell>
          <cell r="C8579" t="str">
            <v>ZE</v>
          </cell>
          <cell r="D8579">
            <v>91206</v>
          </cell>
        </row>
        <row r="8580">
          <cell r="A8580">
            <v>806253</v>
          </cell>
          <cell r="B8580" t="str">
            <v>FILTER BAG ROCKET VAC N/STYLE</v>
          </cell>
          <cell r="C8580" t="str">
            <v>ZE</v>
          </cell>
          <cell r="D8580">
            <v>0</v>
          </cell>
        </row>
        <row r="8581">
          <cell r="A8581">
            <v>806254</v>
          </cell>
          <cell r="B8581" t="str">
            <v>FLOOR TOOL COMBINATION R/VAC</v>
          </cell>
          <cell r="C8581" t="str">
            <v>ZE</v>
          </cell>
          <cell r="D8581">
            <v>91206</v>
          </cell>
        </row>
        <row r="8582">
          <cell r="A8582">
            <v>806263</v>
          </cell>
          <cell r="B8582" t="str">
            <v>FRAME ASSY BACK SUPPORT RV</v>
          </cell>
          <cell r="C8582" t="str">
            <v>ZT</v>
          </cell>
          <cell r="D8582">
            <v>89307</v>
          </cell>
        </row>
        <row r="8583">
          <cell r="A8583">
            <v>806429</v>
          </cell>
          <cell r="B8583" t="str">
            <v>HANDLE VAC MATE        N'STYLE</v>
          </cell>
          <cell r="C8583" t="str">
            <v>ZH</v>
          </cell>
          <cell r="D8583">
            <v>91201</v>
          </cell>
        </row>
        <row r="8584">
          <cell r="A8584">
            <v>806497</v>
          </cell>
          <cell r="B8584" t="str">
            <v>SEALING RING</v>
          </cell>
          <cell r="C8584" t="str">
            <v>ZE</v>
          </cell>
          <cell r="D8584">
            <v>91163</v>
          </cell>
        </row>
        <row r="8585">
          <cell r="A8585">
            <v>806518</v>
          </cell>
          <cell r="B8585" t="str">
            <v>MOTOR SUPPORT LOWER V/M</v>
          </cell>
          <cell r="C8585" t="str">
            <v>ZL</v>
          </cell>
          <cell r="D8585">
            <v>91212</v>
          </cell>
        </row>
        <row r="8586">
          <cell r="A8586">
            <v>806525</v>
          </cell>
          <cell r="B8586" t="str">
            <v>DON'T USE THIS CODE SEE 807055</v>
          </cell>
          <cell r="C8586" t="str">
            <v>ZE</v>
          </cell>
          <cell r="D8586">
            <v>91206</v>
          </cell>
        </row>
        <row r="8587">
          <cell r="A8587">
            <v>806539</v>
          </cell>
          <cell r="B8587" t="str">
            <v>ADAPTOR INLET ASSY VAC HOSE</v>
          </cell>
          <cell r="C8587" t="str">
            <v>ZS</v>
          </cell>
          <cell r="D8587">
            <v>0</v>
          </cell>
        </row>
        <row r="8588">
          <cell r="A8588">
            <v>806553</v>
          </cell>
          <cell r="B8588" t="str">
            <v>CASTOR WHEEL          VAC MATE</v>
          </cell>
          <cell r="C8588" t="str">
            <v>ZE</v>
          </cell>
          <cell r="D8588">
            <v>91168</v>
          </cell>
        </row>
        <row r="8589">
          <cell r="A8589">
            <v>806585</v>
          </cell>
          <cell r="B8589" t="str">
            <v>GASKET HOSE ADAPTOR E/VAC</v>
          </cell>
          <cell r="C8589" t="str">
            <v>ZE</v>
          </cell>
          <cell r="D8589">
            <v>91150</v>
          </cell>
        </row>
        <row r="8590">
          <cell r="A8590">
            <v>806595</v>
          </cell>
          <cell r="B8590" t="str">
            <v>CLAMP VAC UNIT           VM/EV</v>
          </cell>
          <cell r="C8590" t="str">
            <v>ZE</v>
          </cell>
          <cell r="D8590">
            <v>91113</v>
          </cell>
        </row>
        <row r="8591">
          <cell r="A8591">
            <v>806623</v>
          </cell>
          <cell r="B8591" t="str">
            <v>FILTER BAG VAC MATE</v>
          </cell>
          <cell r="C8591" t="str">
            <v>ZE</v>
          </cell>
          <cell r="D8591">
            <v>91205</v>
          </cell>
        </row>
        <row r="8592">
          <cell r="A8592">
            <v>806666</v>
          </cell>
          <cell r="B8592" t="str">
            <v>SWITCH HANDLE 609L VAC MATE</v>
          </cell>
          <cell r="C8592" t="str">
            <v>ZE</v>
          </cell>
          <cell r="D8592">
            <v>91158</v>
          </cell>
        </row>
        <row r="8593">
          <cell r="A8593">
            <v>806840</v>
          </cell>
          <cell r="B8593" t="str">
            <v>DRAIN PLUG - RUBBER W/D</v>
          </cell>
          <cell r="C8593" t="str">
            <v>ZE</v>
          </cell>
          <cell r="D8593">
            <v>0</v>
          </cell>
        </row>
        <row r="8594">
          <cell r="A8594">
            <v>806854</v>
          </cell>
          <cell r="B8594" t="str">
            <v>PROBE HOUSING COMPLETE ASSY</v>
          </cell>
          <cell r="C8594" t="str">
            <v>ZS</v>
          </cell>
          <cell r="D8594">
            <v>0</v>
          </cell>
        </row>
        <row r="8595">
          <cell r="A8595">
            <v>806861</v>
          </cell>
          <cell r="B8595" t="str">
            <v>PROBE HOUSING SUPPORT S/S W/D</v>
          </cell>
          <cell r="C8595" t="str">
            <v>ZE</v>
          </cell>
          <cell r="D8595">
            <v>91212</v>
          </cell>
        </row>
        <row r="8596">
          <cell r="A8596">
            <v>806862</v>
          </cell>
          <cell r="B8596" t="str">
            <v>PROBE HOUSING (CYLINDER) SS WD</v>
          </cell>
          <cell r="C8596" t="str">
            <v>ZE</v>
          </cell>
          <cell r="D8596">
            <v>91212</v>
          </cell>
        </row>
        <row r="8597">
          <cell r="A8597">
            <v>806868</v>
          </cell>
          <cell r="B8597" t="str">
            <v>BAG RING STEEL C/P W/D</v>
          </cell>
          <cell r="C8597" t="str">
            <v>ZE</v>
          </cell>
          <cell r="D8597">
            <v>91212</v>
          </cell>
        </row>
        <row r="8598">
          <cell r="A8598">
            <v>806875</v>
          </cell>
          <cell r="B8598" t="str">
            <v>CIRCUIT BOARD WD 1207</v>
          </cell>
          <cell r="C8598" t="str">
            <v>L3</v>
          </cell>
          <cell r="D8598">
            <v>89307</v>
          </cell>
        </row>
        <row r="8599">
          <cell r="A8599">
            <v>806938</v>
          </cell>
          <cell r="B8599" t="str">
            <v>MOTOR SUPPORT LOWER S/S W/D</v>
          </cell>
          <cell r="C8599" t="str">
            <v>ZE</v>
          </cell>
          <cell r="D8599">
            <v>91212</v>
          </cell>
        </row>
        <row r="8600">
          <cell r="A8600">
            <v>806952</v>
          </cell>
          <cell r="B8600" t="str">
            <v>HOSE ASSY 3MT BLACK 38MM W&amp;D</v>
          </cell>
          <cell r="C8600" t="str">
            <v>ZS</v>
          </cell>
          <cell r="D8600">
            <v>0</v>
          </cell>
        </row>
        <row r="8601">
          <cell r="A8601">
            <v>807000</v>
          </cell>
          <cell r="B8601" t="str">
            <v>TRANSFORMER 240V/50C   1000051</v>
          </cell>
          <cell r="C8601" t="str">
            <v>ZV</v>
          </cell>
          <cell r="D8601">
            <v>91177</v>
          </cell>
        </row>
        <row r="8602">
          <cell r="A8602">
            <v>807001</v>
          </cell>
          <cell r="B8602" t="str">
            <v>WAND S/STEEL 38MM VM/WD  63039</v>
          </cell>
          <cell r="C8602" t="str">
            <v>ZE</v>
          </cell>
          <cell r="D8602">
            <v>91206</v>
          </cell>
        </row>
        <row r="8603">
          <cell r="A8603">
            <v>807004</v>
          </cell>
          <cell r="B8603" t="str">
            <v>SCREW M4 X 20 JL3332     E/VAC</v>
          </cell>
          <cell r="C8603" t="str">
            <v>ZE</v>
          </cell>
          <cell r="D8603">
            <v>91159</v>
          </cell>
        </row>
        <row r="8604">
          <cell r="A8604">
            <v>807008</v>
          </cell>
          <cell r="B8604" t="str">
            <v>WAND BENT S/STEEL 38MM   57038</v>
          </cell>
          <cell r="C8604" t="str">
            <v>ZE</v>
          </cell>
          <cell r="D8604">
            <v>91206</v>
          </cell>
        </row>
        <row r="8605">
          <cell r="A8605">
            <v>807015</v>
          </cell>
          <cell r="B8605" t="str">
            <v>NOZZLE HEAD &amp; WHEELS     72006</v>
          </cell>
          <cell r="C8605" t="str">
            <v>ZE</v>
          </cell>
          <cell r="D8605">
            <v>91206</v>
          </cell>
        </row>
        <row r="8606">
          <cell r="A8606">
            <v>807022</v>
          </cell>
          <cell r="B8606" t="str">
            <v>SQUEEGEE W/D</v>
          </cell>
          <cell r="C8606" t="str">
            <v>ZE</v>
          </cell>
          <cell r="D8606">
            <v>91206</v>
          </cell>
        </row>
        <row r="8607">
          <cell r="A8607">
            <v>807027</v>
          </cell>
          <cell r="B8607" t="str">
            <v>WD1227A SQUEEGEE REPLACEMENT.</v>
          </cell>
          <cell r="C8607" t="str">
            <v>ZE</v>
          </cell>
          <cell r="D8607">
            <v>91206</v>
          </cell>
        </row>
        <row r="8608">
          <cell r="A8608">
            <v>807036</v>
          </cell>
          <cell r="B8608" t="str">
            <v>DRY INSERT W/D           72053</v>
          </cell>
          <cell r="C8608" t="str">
            <v>ZE</v>
          </cell>
          <cell r="D8608">
            <v>91206</v>
          </cell>
        </row>
        <row r="8609">
          <cell r="A8609">
            <v>807051</v>
          </cell>
          <cell r="B8609" t="str">
            <v>HOSE VAC ASSY 2 MT BLACK E/V</v>
          </cell>
          <cell r="C8609" t="str">
            <v>ZS</v>
          </cell>
          <cell r="D8609">
            <v>0</v>
          </cell>
        </row>
        <row r="8610">
          <cell r="A8610">
            <v>807055</v>
          </cell>
          <cell r="B8610" t="str">
            <v>HOSE VAC COMPL 2MT BLK OLD V/M</v>
          </cell>
          <cell r="C8610" t="str">
            <v>ZS</v>
          </cell>
          <cell r="D8610">
            <v>0</v>
          </cell>
        </row>
        <row r="8611">
          <cell r="A8611">
            <v>807066</v>
          </cell>
          <cell r="B8611" t="str">
            <v>TANK GREY VACMATE</v>
          </cell>
          <cell r="C8611" t="str">
            <v>ZE</v>
          </cell>
          <cell r="D8611">
            <v>0</v>
          </cell>
        </row>
        <row r="8612">
          <cell r="A8612">
            <v>807072</v>
          </cell>
          <cell r="B8612" t="str">
            <v>CARTON VACMATE</v>
          </cell>
          <cell r="C8612" t="str">
            <v>P9</v>
          </cell>
          <cell r="D8612">
            <v>81900</v>
          </cell>
        </row>
        <row r="8613">
          <cell r="A8613">
            <v>807080</v>
          </cell>
          <cell r="B8613" t="str">
            <v>ADAPTOR BLACK FRENCH CONNECTOR</v>
          </cell>
          <cell r="C8613" t="str">
            <v>ZE</v>
          </cell>
          <cell r="D8613">
            <v>91141</v>
          </cell>
        </row>
        <row r="8614">
          <cell r="A8614">
            <v>807084</v>
          </cell>
          <cell r="B8614" t="str">
            <v>TOP COVER VACMATE D/GREY</v>
          </cell>
          <cell r="C8614" t="str">
            <v>ZL</v>
          </cell>
          <cell r="D8614">
            <v>94992</v>
          </cell>
        </row>
        <row r="8615">
          <cell r="A8615">
            <v>807086</v>
          </cell>
          <cell r="B8615" t="str">
            <v>HANDLE VACMATE L/GREY</v>
          </cell>
          <cell r="C8615" t="str">
            <v>ZE</v>
          </cell>
          <cell r="D8615">
            <v>91234</v>
          </cell>
        </row>
        <row r="8616">
          <cell r="A8616">
            <v>807087</v>
          </cell>
          <cell r="B8616" t="str">
            <v>TANK VACMATE D/GREY</v>
          </cell>
          <cell r="C8616" t="str">
            <v>ZG</v>
          </cell>
          <cell r="D8616">
            <v>90698</v>
          </cell>
        </row>
        <row r="8617">
          <cell r="A8617">
            <v>807089</v>
          </cell>
          <cell r="B8617" t="str">
            <v>COUPLER ECONOVAC L/GREY</v>
          </cell>
          <cell r="C8617" t="str">
            <v>ZH</v>
          </cell>
          <cell r="D8617">
            <v>92976</v>
          </cell>
        </row>
        <row r="8618">
          <cell r="A8618">
            <v>807090</v>
          </cell>
          <cell r="B8618" t="str">
            <v>EXTENSION TUBE PLASTIC W &amp; D</v>
          </cell>
          <cell r="C8618" t="str">
            <v>ZH</v>
          </cell>
          <cell r="D8618">
            <v>92976</v>
          </cell>
        </row>
        <row r="8619">
          <cell r="A8619">
            <v>807091</v>
          </cell>
          <cell r="B8619" t="str">
            <v>HOSE       EWD</v>
          </cell>
          <cell r="C8619" t="str">
            <v>ZH</v>
          </cell>
          <cell r="D8619">
            <v>92976</v>
          </cell>
        </row>
        <row r="8620">
          <cell r="A8620">
            <v>807098</v>
          </cell>
          <cell r="B8620" t="str">
            <v>LABEL WARNING HOP FILT SYSTEM</v>
          </cell>
          <cell r="C8620" t="str">
            <v>ZC</v>
          </cell>
          <cell r="D8620">
            <v>42300</v>
          </cell>
        </row>
        <row r="8621">
          <cell r="A8621">
            <v>807102</v>
          </cell>
          <cell r="B8621" t="str">
            <v>COUPLING HOSE BLACK E/V JR3319</v>
          </cell>
          <cell r="C8621" t="str">
            <v>ZH</v>
          </cell>
          <cell r="D8621">
            <v>92976</v>
          </cell>
        </row>
        <row r="8622">
          <cell r="A8622">
            <v>807104</v>
          </cell>
          <cell r="B8622" t="str">
            <v>TOP COVER WET &amp; DRY GREY</v>
          </cell>
          <cell r="C8622" t="str">
            <v>ZE</v>
          </cell>
          <cell r="D8622">
            <v>94992</v>
          </cell>
        </row>
        <row r="8623">
          <cell r="A8623">
            <v>807108</v>
          </cell>
          <cell r="B8623" t="str">
            <v>HEAD UNI W &amp; D COMPLETE HV307A</v>
          </cell>
          <cell r="C8623" t="str">
            <v>ZH</v>
          </cell>
          <cell r="D8623">
            <v>92976</v>
          </cell>
        </row>
        <row r="8624">
          <cell r="A8624">
            <v>807111</v>
          </cell>
          <cell r="B8624" t="str">
            <v>HOUSING TOP L/GREY      JR313A</v>
          </cell>
          <cell r="C8624" t="str">
            <v>ZH</v>
          </cell>
          <cell r="D8624">
            <v>92976</v>
          </cell>
        </row>
        <row r="8625">
          <cell r="A8625">
            <v>807112</v>
          </cell>
          <cell r="B8625" t="str">
            <v>TANK ECONOVAC D/GREY</v>
          </cell>
          <cell r="C8625" t="str">
            <v>ZG</v>
          </cell>
          <cell r="D8625">
            <v>90698</v>
          </cell>
        </row>
        <row r="8626">
          <cell r="A8626">
            <v>807115</v>
          </cell>
          <cell r="B8626" t="str">
            <v>COUPLER DEFL L/GREY E/V JR3310</v>
          </cell>
          <cell r="C8626" t="str">
            <v>ZH</v>
          </cell>
          <cell r="D8626">
            <v>92976</v>
          </cell>
        </row>
        <row r="8627">
          <cell r="A8627">
            <v>807119</v>
          </cell>
          <cell r="B8627" t="str">
            <v>PAPER DUST BAG FOR W&amp;D</v>
          </cell>
          <cell r="C8627" t="str">
            <v>ZV</v>
          </cell>
          <cell r="D8627">
            <v>91277</v>
          </cell>
        </row>
        <row r="8628">
          <cell r="A8628">
            <v>807121</v>
          </cell>
          <cell r="B8628" t="str">
            <v>CLOTH BAG COMPLETE WD</v>
          </cell>
          <cell r="C8628" t="str">
            <v>ZV</v>
          </cell>
          <cell r="D8628">
            <v>91277</v>
          </cell>
        </row>
        <row r="8629">
          <cell r="A8629">
            <v>807122</v>
          </cell>
          <cell r="B8629" t="str">
            <v>VAT</v>
          </cell>
          <cell r="C8629" t="str">
            <v>ZV</v>
          </cell>
          <cell r="D8629">
            <v>91277</v>
          </cell>
        </row>
        <row r="8630">
          <cell r="A8630">
            <v>807124</v>
          </cell>
          <cell r="B8630" t="str">
            <v>SWIVEL WHEEL PIN</v>
          </cell>
          <cell r="C8630" t="str">
            <v>ZV</v>
          </cell>
          <cell r="D8630">
            <v>91277</v>
          </cell>
        </row>
        <row r="8631">
          <cell r="A8631">
            <v>807125</v>
          </cell>
          <cell r="B8631" t="str">
            <v>SWIVEL WHEEL</v>
          </cell>
          <cell r="C8631" t="str">
            <v>ZV</v>
          </cell>
          <cell r="D8631">
            <v>91277</v>
          </cell>
        </row>
        <row r="8632">
          <cell r="A8632">
            <v>807126</v>
          </cell>
          <cell r="B8632" t="str">
            <v>HINGE</v>
          </cell>
          <cell r="C8632" t="str">
            <v>ZV</v>
          </cell>
          <cell r="D8632">
            <v>91277</v>
          </cell>
        </row>
        <row r="8633">
          <cell r="A8633">
            <v>807128</v>
          </cell>
          <cell r="B8633" t="str">
            <v>MOTOR 5A203 240V</v>
          </cell>
          <cell r="C8633" t="str">
            <v>ZV</v>
          </cell>
          <cell r="D8633">
            <v>91277</v>
          </cell>
        </row>
        <row r="8634">
          <cell r="A8634">
            <v>807129</v>
          </cell>
          <cell r="B8634" t="str">
            <v>VAT GASKET</v>
          </cell>
          <cell r="C8634" t="str">
            <v>ZV</v>
          </cell>
          <cell r="D8634">
            <v>91277</v>
          </cell>
        </row>
        <row r="8635">
          <cell r="A8635">
            <v>807130</v>
          </cell>
          <cell r="B8635" t="str">
            <v>FILTER BRACKET</v>
          </cell>
          <cell r="C8635" t="str">
            <v>ZV</v>
          </cell>
          <cell r="D8635">
            <v>91277</v>
          </cell>
        </row>
        <row r="8636">
          <cell r="A8636">
            <v>807131</v>
          </cell>
          <cell r="B8636" t="str">
            <v>FILTER KNOB</v>
          </cell>
          <cell r="C8636" t="str">
            <v>ZV</v>
          </cell>
          <cell r="D8636">
            <v>91277</v>
          </cell>
        </row>
        <row r="8637">
          <cell r="A8637">
            <v>807132</v>
          </cell>
          <cell r="B8637" t="str">
            <v>UPHOSTERY NOZZLE</v>
          </cell>
          <cell r="C8637" t="str">
            <v>ZV</v>
          </cell>
          <cell r="D8637">
            <v>91277</v>
          </cell>
        </row>
        <row r="8638">
          <cell r="A8638">
            <v>807133</v>
          </cell>
          <cell r="B8638" t="str">
            <v>HANDLE</v>
          </cell>
          <cell r="C8638" t="str">
            <v>ZV</v>
          </cell>
          <cell r="D8638">
            <v>91277</v>
          </cell>
        </row>
        <row r="8639">
          <cell r="A8639">
            <v>807135</v>
          </cell>
          <cell r="B8639" t="str">
            <v>PEDAL BRUSH WITHOUT WHEEL</v>
          </cell>
          <cell r="C8639" t="str">
            <v>ZV</v>
          </cell>
          <cell r="D8639">
            <v>91277</v>
          </cell>
        </row>
        <row r="8640">
          <cell r="A8640">
            <v>807136</v>
          </cell>
          <cell r="B8640" t="str">
            <v>HOSE SET 1.7 MTR</v>
          </cell>
          <cell r="C8640" t="str">
            <v>ZV</v>
          </cell>
          <cell r="D8640">
            <v>91277</v>
          </cell>
        </row>
        <row r="8641">
          <cell r="A8641">
            <v>807138</v>
          </cell>
          <cell r="B8641" t="str">
            <v>SLEEVE</v>
          </cell>
          <cell r="C8641" t="str">
            <v>ZV</v>
          </cell>
          <cell r="D8641">
            <v>91277</v>
          </cell>
        </row>
        <row r="8642">
          <cell r="A8642">
            <v>807139</v>
          </cell>
          <cell r="B8642" t="str">
            <v>FLUID NOZZLE</v>
          </cell>
          <cell r="C8642" t="str">
            <v>ZV</v>
          </cell>
          <cell r="D8642">
            <v>91277</v>
          </cell>
        </row>
        <row r="8643">
          <cell r="A8643">
            <v>807140</v>
          </cell>
          <cell r="B8643" t="str">
            <v>EXTENSION TUBE</v>
          </cell>
          <cell r="C8643" t="str">
            <v>ZV</v>
          </cell>
          <cell r="D8643">
            <v>91277</v>
          </cell>
        </row>
        <row r="8644">
          <cell r="A8644">
            <v>807141</v>
          </cell>
          <cell r="B8644" t="str">
            <v>CARTRIDGE FILTER SET</v>
          </cell>
          <cell r="C8644" t="str">
            <v>ZV</v>
          </cell>
          <cell r="D8644">
            <v>91277</v>
          </cell>
        </row>
        <row r="8645">
          <cell r="A8645">
            <v>807143</v>
          </cell>
          <cell r="B8645" t="str">
            <v>BALL COCK</v>
          </cell>
          <cell r="C8645" t="str">
            <v>ZV</v>
          </cell>
          <cell r="D8645">
            <v>91277</v>
          </cell>
        </row>
        <row r="8646">
          <cell r="A8646">
            <v>807147</v>
          </cell>
          <cell r="B8646" t="str">
            <v>CREVICE TOOL</v>
          </cell>
          <cell r="C8646" t="str">
            <v>ZV</v>
          </cell>
          <cell r="D8646">
            <v>91277</v>
          </cell>
        </row>
        <row r="8647">
          <cell r="A8647">
            <v>807156</v>
          </cell>
          <cell r="B8647" t="str">
            <v>BRUSH</v>
          </cell>
          <cell r="C8647" t="str">
            <v>ZV</v>
          </cell>
          <cell r="D8647">
            <v>91277</v>
          </cell>
        </row>
        <row r="8648">
          <cell r="A8648">
            <v>807172</v>
          </cell>
          <cell r="B8648" t="str">
            <v>SWITCH/SOCKET MASK</v>
          </cell>
          <cell r="C8648" t="str">
            <v>ZE</v>
          </cell>
          <cell r="D8648">
            <v>91277</v>
          </cell>
        </row>
        <row r="8649">
          <cell r="A8649">
            <v>807175</v>
          </cell>
          <cell r="B8649" t="str">
            <v>HOSE UNION</v>
          </cell>
          <cell r="C8649" t="str">
            <v>ZV</v>
          </cell>
          <cell r="D8649">
            <v>91277</v>
          </cell>
        </row>
        <row r="8650">
          <cell r="A8650">
            <v>807176</v>
          </cell>
          <cell r="B8650" t="str">
            <v>LABEL BLACK AUSSIE MAN HDLE</v>
          </cell>
          <cell r="C8650" t="str">
            <v>ZU</v>
          </cell>
          <cell r="D8650">
            <v>42300</v>
          </cell>
        </row>
        <row r="8651">
          <cell r="A8651">
            <v>807180</v>
          </cell>
          <cell r="B8651" t="str">
            <v>EXTENSION TUBE PLASTIC EWD</v>
          </cell>
          <cell r="C8651" t="str">
            <v>ZH</v>
          </cell>
          <cell r="D8651">
            <v>92976</v>
          </cell>
        </row>
        <row r="8652">
          <cell r="A8652">
            <v>807201</v>
          </cell>
          <cell r="B8652" t="str">
            <v>CAPACITOR</v>
          </cell>
          <cell r="C8652" t="str">
            <v>ZE</v>
          </cell>
          <cell r="D8652">
            <v>0</v>
          </cell>
        </row>
        <row r="8653">
          <cell r="A8653">
            <v>807202</v>
          </cell>
          <cell r="B8653" t="str">
            <v>SWITCH</v>
          </cell>
          <cell r="C8653" t="str">
            <v>ZE</v>
          </cell>
          <cell r="D8653">
            <v>0</v>
          </cell>
        </row>
        <row r="8654">
          <cell r="A8654">
            <v>807203</v>
          </cell>
          <cell r="B8654" t="str">
            <v>CABLE</v>
          </cell>
          <cell r="C8654" t="str">
            <v>ZE</v>
          </cell>
          <cell r="D8654">
            <v>0</v>
          </cell>
        </row>
        <row r="8655">
          <cell r="A8655">
            <v>807205</v>
          </cell>
          <cell r="B8655" t="str">
            <v>UHS BRUSH SHAFT TURBO BOSS 32"</v>
          </cell>
          <cell r="C8655" t="str">
            <v>ZT</v>
          </cell>
          <cell r="D8655">
            <v>91228</v>
          </cell>
        </row>
        <row r="8656">
          <cell r="A8656">
            <v>807206</v>
          </cell>
          <cell r="B8656" t="str">
            <v>THERMOSTAT</v>
          </cell>
          <cell r="C8656" t="str">
            <v>ZE</v>
          </cell>
          <cell r="D8656">
            <v>0</v>
          </cell>
        </row>
        <row r="8657">
          <cell r="A8657">
            <v>807207</v>
          </cell>
          <cell r="B8657" t="str">
            <v>SOCKET</v>
          </cell>
          <cell r="C8657" t="str">
            <v>ZE</v>
          </cell>
          <cell r="D8657">
            <v>0</v>
          </cell>
        </row>
        <row r="8658">
          <cell r="A8658">
            <v>807208</v>
          </cell>
          <cell r="B8658" t="str">
            <v>VAT SET</v>
          </cell>
          <cell r="C8658" t="str">
            <v>ZE</v>
          </cell>
          <cell r="D8658">
            <v>91277</v>
          </cell>
        </row>
        <row r="8659">
          <cell r="A8659">
            <v>807209</v>
          </cell>
          <cell r="B8659" t="str">
            <v>PUSH BUTTON HOSE</v>
          </cell>
          <cell r="C8659" t="str">
            <v>ZE</v>
          </cell>
          <cell r="D8659">
            <v>0</v>
          </cell>
        </row>
        <row r="8660">
          <cell r="A8660">
            <v>807210</v>
          </cell>
          <cell r="B8660" t="str">
            <v>GREY BUMPER</v>
          </cell>
          <cell r="C8660" t="str">
            <v>ZE</v>
          </cell>
          <cell r="D8660">
            <v>0</v>
          </cell>
        </row>
        <row r="8661">
          <cell r="A8661">
            <v>807214</v>
          </cell>
          <cell r="B8661" t="str">
            <v>HINGE JOINT</v>
          </cell>
          <cell r="C8661" t="str">
            <v>ZE</v>
          </cell>
          <cell r="D8661">
            <v>0</v>
          </cell>
        </row>
        <row r="8662">
          <cell r="A8662">
            <v>807218</v>
          </cell>
          <cell r="B8662" t="str">
            <v>HINGE PIN</v>
          </cell>
          <cell r="C8662" t="str">
            <v>ZE</v>
          </cell>
          <cell r="D8662">
            <v>0</v>
          </cell>
        </row>
        <row r="8663">
          <cell r="A8663">
            <v>807219</v>
          </cell>
          <cell r="B8663" t="str">
            <v>PLACE PIPE</v>
          </cell>
          <cell r="C8663" t="str">
            <v>ZE</v>
          </cell>
          <cell r="D8663">
            <v>0</v>
          </cell>
        </row>
        <row r="8664">
          <cell r="A8664">
            <v>807221</v>
          </cell>
          <cell r="B8664" t="str">
            <v>PLACE PIPE</v>
          </cell>
          <cell r="C8664" t="str">
            <v>ZE</v>
          </cell>
          <cell r="D8664">
            <v>0</v>
          </cell>
        </row>
        <row r="8665">
          <cell r="A8665">
            <v>807222</v>
          </cell>
          <cell r="B8665" t="str">
            <v>COVER HANDLE</v>
          </cell>
          <cell r="C8665" t="str">
            <v>ZE</v>
          </cell>
          <cell r="D8665">
            <v>0</v>
          </cell>
        </row>
        <row r="8666">
          <cell r="A8666">
            <v>807223</v>
          </cell>
          <cell r="B8666" t="str">
            <v>SOUND PROOF</v>
          </cell>
          <cell r="C8666" t="str">
            <v>ZE</v>
          </cell>
          <cell r="D8666">
            <v>0</v>
          </cell>
        </row>
        <row r="8667">
          <cell r="A8667">
            <v>807224</v>
          </cell>
          <cell r="B8667" t="str">
            <v>COVER GASKET</v>
          </cell>
          <cell r="C8667" t="str">
            <v>ZE</v>
          </cell>
          <cell r="D8667">
            <v>91277</v>
          </cell>
        </row>
        <row r="8668">
          <cell r="A8668">
            <v>807225</v>
          </cell>
          <cell r="B8668" t="str">
            <v>COVER BAFFLE</v>
          </cell>
          <cell r="C8668" t="str">
            <v>ZE</v>
          </cell>
          <cell r="D8668">
            <v>91277</v>
          </cell>
        </row>
        <row r="8669">
          <cell r="A8669">
            <v>807226</v>
          </cell>
          <cell r="B8669" t="str">
            <v>BRIDGE MOTOR GASKET</v>
          </cell>
          <cell r="C8669" t="str">
            <v>ZE</v>
          </cell>
          <cell r="D8669">
            <v>0</v>
          </cell>
        </row>
        <row r="8670">
          <cell r="A8670">
            <v>807228</v>
          </cell>
          <cell r="B8670" t="str">
            <v>CHAMBER MOTOR GASKET</v>
          </cell>
          <cell r="C8670" t="str">
            <v>ZE</v>
          </cell>
          <cell r="D8670">
            <v>0</v>
          </cell>
        </row>
        <row r="8671">
          <cell r="A8671">
            <v>807229</v>
          </cell>
          <cell r="B8671" t="str">
            <v>BRUSH MOTOR</v>
          </cell>
          <cell r="C8671" t="str">
            <v>ZE</v>
          </cell>
          <cell r="D8671">
            <v>91277</v>
          </cell>
        </row>
        <row r="8672">
          <cell r="A8672">
            <v>807230</v>
          </cell>
          <cell r="B8672" t="str">
            <v>THICKNESS MOTOR</v>
          </cell>
          <cell r="C8672" t="str">
            <v>ZE</v>
          </cell>
          <cell r="D8672">
            <v>0</v>
          </cell>
        </row>
        <row r="8673">
          <cell r="A8673">
            <v>807231</v>
          </cell>
          <cell r="B8673" t="str">
            <v>MOTOR SOUND PROOD</v>
          </cell>
          <cell r="C8673" t="str">
            <v>ZE</v>
          </cell>
          <cell r="D8673">
            <v>0</v>
          </cell>
        </row>
        <row r="8674">
          <cell r="A8674">
            <v>807233</v>
          </cell>
          <cell r="B8674" t="str">
            <v>COVER MOTOR</v>
          </cell>
          <cell r="C8674" t="str">
            <v>ZE</v>
          </cell>
          <cell r="D8674">
            <v>0</v>
          </cell>
        </row>
        <row r="8675">
          <cell r="A8675">
            <v>807235</v>
          </cell>
          <cell r="B8675" t="str">
            <v>ADAPTOR</v>
          </cell>
          <cell r="C8675" t="str">
            <v>ZE</v>
          </cell>
          <cell r="D8675">
            <v>91277</v>
          </cell>
        </row>
        <row r="8676">
          <cell r="A8676">
            <v>807236</v>
          </cell>
          <cell r="B8676" t="str">
            <v>HOSE 1.7MTR</v>
          </cell>
          <cell r="C8676" t="str">
            <v>ZE</v>
          </cell>
          <cell r="D8676">
            <v>91277</v>
          </cell>
        </row>
        <row r="8677">
          <cell r="A8677">
            <v>807237</v>
          </cell>
          <cell r="B8677" t="str">
            <v>200W COVER COMP 3PCE/SET</v>
          </cell>
          <cell r="C8677" t="str">
            <v>ZE</v>
          </cell>
          <cell r="D8677">
            <v>0</v>
          </cell>
        </row>
        <row r="8678">
          <cell r="A8678">
            <v>807238</v>
          </cell>
          <cell r="B8678" t="str">
            <v>MOTOR FILTER</v>
          </cell>
          <cell r="C8678" t="str">
            <v>ZE</v>
          </cell>
          <cell r="D8678">
            <v>91277</v>
          </cell>
        </row>
        <row r="8679">
          <cell r="A8679">
            <v>807239</v>
          </cell>
          <cell r="B8679" t="str">
            <v>LABEL IMPORTANT THE WIRES IN</v>
          </cell>
          <cell r="C8679" t="str">
            <v>P9</v>
          </cell>
          <cell r="D8679">
            <v>42300</v>
          </cell>
        </row>
        <row r="8680">
          <cell r="A8680">
            <v>807240</v>
          </cell>
          <cell r="B8680" t="str">
            <v>BALL COCK CRATE</v>
          </cell>
          <cell r="C8680" t="str">
            <v>ZE</v>
          </cell>
          <cell r="D8680">
            <v>0</v>
          </cell>
        </row>
        <row r="8681">
          <cell r="A8681">
            <v>807242</v>
          </cell>
          <cell r="B8681" t="str">
            <v>SLEEVE</v>
          </cell>
          <cell r="C8681" t="str">
            <v>XE</v>
          </cell>
          <cell r="D8681">
            <v>0</v>
          </cell>
        </row>
        <row r="8682">
          <cell r="A8682">
            <v>807244</v>
          </cell>
          <cell r="B8682" t="str">
            <v>JOINT HINGE PIN</v>
          </cell>
          <cell r="C8682" t="str">
            <v>ZE</v>
          </cell>
          <cell r="D8682">
            <v>91277</v>
          </cell>
        </row>
        <row r="8683">
          <cell r="A8683">
            <v>807284</v>
          </cell>
          <cell r="B8683" t="str">
            <v>71086-1 TORSION SPRING CC</v>
          </cell>
          <cell r="C8683" t="str">
            <v>ZV</v>
          </cell>
          <cell r="D8683">
            <v>0</v>
          </cell>
        </row>
        <row r="8684">
          <cell r="A8684">
            <v>807286</v>
          </cell>
          <cell r="B8684" t="str">
            <v>71175-0344 DETAIL RELEASE BUTT</v>
          </cell>
          <cell r="C8684" t="str">
            <v>ZV</v>
          </cell>
          <cell r="D8684">
            <v>0</v>
          </cell>
        </row>
        <row r="8685">
          <cell r="A8685">
            <v>807287</v>
          </cell>
          <cell r="B8685" t="str">
            <v>71174 SPRING</v>
          </cell>
          <cell r="C8685" t="str">
            <v>ZV</v>
          </cell>
          <cell r="D8685">
            <v>0</v>
          </cell>
        </row>
        <row r="8686">
          <cell r="A8686">
            <v>807288</v>
          </cell>
          <cell r="B8686" t="str">
            <v>71138-0344 ON/OFF BUTTON</v>
          </cell>
          <cell r="C8686" t="str">
            <v>ZV</v>
          </cell>
          <cell r="D8686">
            <v>0</v>
          </cell>
        </row>
        <row r="8687">
          <cell r="A8687">
            <v>807289</v>
          </cell>
          <cell r="B8687" t="str">
            <v>71171 HANDLE RETAINING CLIP</v>
          </cell>
          <cell r="C8687" t="str">
            <v>ZV</v>
          </cell>
          <cell r="D8687">
            <v>0</v>
          </cell>
        </row>
        <row r="8688">
          <cell r="A8688">
            <v>807290</v>
          </cell>
          <cell r="B8688" t="str">
            <v>71172 SPRING</v>
          </cell>
          <cell r="C8688" t="str">
            <v>ZV</v>
          </cell>
          <cell r="D8688">
            <v>0</v>
          </cell>
        </row>
        <row r="8689">
          <cell r="A8689">
            <v>807291</v>
          </cell>
          <cell r="B8689" t="str">
            <v>71132-0343 CARRY HANDLE</v>
          </cell>
          <cell r="C8689" t="str">
            <v>ZV</v>
          </cell>
          <cell r="D8689">
            <v>0</v>
          </cell>
        </row>
        <row r="8690">
          <cell r="A8690">
            <v>807293</v>
          </cell>
          <cell r="B8690" t="str">
            <v>FLOOR NOZZLE UN</v>
          </cell>
          <cell r="C8690" t="str">
            <v>ZV</v>
          </cell>
          <cell r="D8690">
            <v>0</v>
          </cell>
        </row>
        <row r="8691">
          <cell r="A8691">
            <v>807300</v>
          </cell>
          <cell r="B8691" t="str">
            <v>MOTOR VAC ASSEMBLY 5AMP</v>
          </cell>
          <cell r="C8691" t="str">
            <v>ZV</v>
          </cell>
          <cell r="D8691">
            <v>91107</v>
          </cell>
        </row>
        <row r="8692">
          <cell r="A8692">
            <v>807301</v>
          </cell>
          <cell r="B8692" t="str">
            <v>63595-1 ROTARY BRUSH</v>
          </cell>
          <cell r="C8692" t="str">
            <v>ZV</v>
          </cell>
          <cell r="D8692">
            <v>91156</v>
          </cell>
        </row>
        <row r="8693">
          <cell r="A8693">
            <v>807303</v>
          </cell>
          <cell r="B8693" t="str">
            <v>71218 BEARING CLAMP ASSY B/END</v>
          </cell>
          <cell r="C8693" t="str">
            <v>ZV</v>
          </cell>
          <cell r="D8693">
            <v>91156</v>
          </cell>
        </row>
        <row r="8694">
          <cell r="A8694">
            <v>807304</v>
          </cell>
          <cell r="B8694" t="str">
            <v>71212 THUMB SCREW</v>
          </cell>
          <cell r="C8694" t="str">
            <v>ZV</v>
          </cell>
          <cell r="D8694">
            <v>91156</v>
          </cell>
        </row>
        <row r="8695">
          <cell r="A8695">
            <v>807305</v>
          </cell>
          <cell r="B8695" t="str">
            <v>71190-0343 CREVICE TOOL</v>
          </cell>
          <cell r="C8695" t="str">
            <v>ZV</v>
          </cell>
          <cell r="D8695">
            <v>91156</v>
          </cell>
        </row>
        <row r="8696">
          <cell r="A8696">
            <v>807306</v>
          </cell>
          <cell r="B8696" t="str">
            <v>63606-0335 HOSE ASSEMBLY</v>
          </cell>
          <cell r="C8696" t="str">
            <v>ZV</v>
          </cell>
          <cell r="D8696">
            <v>91156</v>
          </cell>
        </row>
        <row r="8697">
          <cell r="A8697">
            <v>807307</v>
          </cell>
          <cell r="B8697" t="str">
            <v>63775 BIN ASSEMBLY</v>
          </cell>
          <cell r="C8697" t="str">
            <v>ZV</v>
          </cell>
          <cell r="D8697">
            <v>91156</v>
          </cell>
        </row>
        <row r="8698">
          <cell r="A8698">
            <v>807308</v>
          </cell>
          <cell r="B8698" t="str">
            <v>71165-0343 CORD RETAIN CLP</v>
          </cell>
          <cell r="C8698" t="str">
            <v>ZV</v>
          </cell>
          <cell r="D8698">
            <v>91156</v>
          </cell>
        </row>
        <row r="8699">
          <cell r="A8699">
            <v>807309</v>
          </cell>
          <cell r="B8699" t="str">
            <v>71166-0343 CORD WINDER</v>
          </cell>
          <cell r="C8699" t="str">
            <v>ZV</v>
          </cell>
          <cell r="D8699">
            <v>91156</v>
          </cell>
        </row>
        <row r="8700">
          <cell r="A8700">
            <v>807310</v>
          </cell>
          <cell r="B8700" t="str">
            <v>63709-0343 DETAILER ASSY</v>
          </cell>
          <cell r="C8700" t="str">
            <v>ZV</v>
          </cell>
          <cell r="D8700">
            <v>91156</v>
          </cell>
        </row>
        <row r="8701">
          <cell r="A8701">
            <v>807311</v>
          </cell>
          <cell r="B8701" t="str">
            <v>71219 BEARING CLAMP ASSY VLVE</v>
          </cell>
          <cell r="C8701" t="str">
            <v>ZV</v>
          </cell>
          <cell r="D8701">
            <v>91156</v>
          </cell>
        </row>
        <row r="8702">
          <cell r="A8702">
            <v>807312</v>
          </cell>
          <cell r="B8702" t="str">
            <v>71186-0343 DUSTING BRUSH BLUE</v>
          </cell>
          <cell r="C8702" t="str">
            <v>ZV</v>
          </cell>
          <cell r="D8702">
            <v>91156</v>
          </cell>
        </row>
        <row r="8703">
          <cell r="A8703">
            <v>807314</v>
          </cell>
          <cell r="B8703" t="str">
            <v>71139 THERMAL RESET</v>
          </cell>
          <cell r="C8703" t="str">
            <v>ZV</v>
          </cell>
          <cell r="D8703">
            <v>91156</v>
          </cell>
        </row>
        <row r="8704">
          <cell r="A8704">
            <v>807315</v>
          </cell>
          <cell r="B8704" t="str">
            <v>63777-0343 BASE&amp;SOLEPLATE ASSY</v>
          </cell>
          <cell r="C8704" t="str">
            <v>ZV</v>
          </cell>
          <cell r="D8704">
            <v>91156</v>
          </cell>
        </row>
        <row r="8705">
          <cell r="A8705">
            <v>807316</v>
          </cell>
          <cell r="B8705" t="str">
            <v>71032 BRUSH STRIP VECTRON</v>
          </cell>
          <cell r="C8705" t="str">
            <v>ZV</v>
          </cell>
          <cell r="D8705">
            <v>91156</v>
          </cell>
        </row>
        <row r="8706">
          <cell r="A8706">
            <v>807319</v>
          </cell>
          <cell r="B8706" t="str">
            <v>807302 BELT</v>
          </cell>
          <cell r="C8706" t="str">
            <v>XC</v>
          </cell>
          <cell r="D8706">
            <v>91293</v>
          </cell>
        </row>
        <row r="8707">
          <cell r="A8707">
            <v>807320</v>
          </cell>
          <cell r="B8707" t="str">
            <v>63777-0343 BASE &amp; SOLE PLE ASS</v>
          </cell>
          <cell r="C8707" t="str">
            <v>XC</v>
          </cell>
          <cell r="D8707">
            <v>92880</v>
          </cell>
        </row>
        <row r="8708">
          <cell r="A8708">
            <v>807321</v>
          </cell>
          <cell r="B8708" t="str">
            <v>71003 FRONT SOLE PLATE VECTRON</v>
          </cell>
          <cell r="C8708" t="str">
            <v>ZV</v>
          </cell>
          <cell r="D8708">
            <v>91156</v>
          </cell>
        </row>
        <row r="8709">
          <cell r="A8709">
            <v>807323</v>
          </cell>
          <cell r="B8709" t="str">
            <v>63347 DETENT BALL</v>
          </cell>
          <cell r="C8709" t="str">
            <v>ZV</v>
          </cell>
          <cell r="D8709">
            <v>91156</v>
          </cell>
        </row>
        <row r="8710">
          <cell r="A8710">
            <v>807324</v>
          </cell>
          <cell r="B8710" t="str">
            <v>71026 SPRING</v>
          </cell>
          <cell r="C8710" t="str">
            <v>ZV</v>
          </cell>
          <cell r="D8710">
            <v>91156</v>
          </cell>
        </row>
        <row r="8711">
          <cell r="A8711">
            <v>807328</v>
          </cell>
          <cell r="B8711" t="str">
            <v>71126 0335 CONE SEAL</v>
          </cell>
          <cell r="C8711" t="str">
            <v>ZV</v>
          </cell>
          <cell r="D8711">
            <v>91156</v>
          </cell>
        </row>
        <row r="8712">
          <cell r="A8712">
            <v>807329</v>
          </cell>
          <cell r="B8712" t="str">
            <v>71137 SWITCH</v>
          </cell>
          <cell r="C8712" t="str">
            <v>ZV</v>
          </cell>
          <cell r="D8712">
            <v>91156</v>
          </cell>
        </row>
        <row r="8713">
          <cell r="A8713">
            <v>807330</v>
          </cell>
          <cell r="B8713" t="str">
            <v>71135 0344 BIN CATCH</v>
          </cell>
          <cell r="C8713" t="str">
            <v>ZV</v>
          </cell>
          <cell r="D8713">
            <v>91156</v>
          </cell>
        </row>
        <row r="8714">
          <cell r="A8714">
            <v>807332</v>
          </cell>
          <cell r="B8714" t="str">
            <v>71144-1 DAIL VECTRON</v>
          </cell>
          <cell r="C8714" t="str">
            <v>ZV</v>
          </cell>
          <cell r="D8714">
            <v>91156</v>
          </cell>
        </row>
        <row r="8715">
          <cell r="A8715">
            <v>807333</v>
          </cell>
          <cell r="B8715" t="str">
            <v>63597-5 REAR WHEEL</v>
          </cell>
          <cell r="C8715" t="str">
            <v>ZV</v>
          </cell>
          <cell r="D8715">
            <v>91156</v>
          </cell>
        </row>
        <row r="8716">
          <cell r="A8716">
            <v>807340</v>
          </cell>
          <cell r="B8716" t="str">
            <v>71035 BRUSH CAP ASSY</v>
          </cell>
          <cell r="C8716" t="str">
            <v>ZV</v>
          </cell>
          <cell r="D8716">
            <v>91156</v>
          </cell>
        </row>
        <row r="8717">
          <cell r="A8717">
            <v>807341</v>
          </cell>
          <cell r="B8717" t="str">
            <v>71021-1 END PLATE</v>
          </cell>
          <cell r="C8717" t="str">
            <v>ZV</v>
          </cell>
          <cell r="D8717">
            <v>91156</v>
          </cell>
        </row>
        <row r="8718">
          <cell r="A8718">
            <v>807342</v>
          </cell>
          <cell r="B8718" t="str">
            <v>71010 HEIGHT ADJUSTING CAM</v>
          </cell>
          <cell r="C8718" t="str">
            <v>ZV</v>
          </cell>
          <cell r="D8718">
            <v>91156</v>
          </cell>
        </row>
        <row r="8719">
          <cell r="A8719">
            <v>807343</v>
          </cell>
          <cell r="B8719" t="str">
            <v>71019 FELT WASHER</v>
          </cell>
          <cell r="C8719" t="str">
            <v>ZV</v>
          </cell>
          <cell r="D8719">
            <v>91156</v>
          </cell>
        </row>
        <row r="8720">
          <cell r="A8720">
            <v>807344</v>
          </cell>
          <cell r="B8720" t="str">
            <v>71022 FELT WASHER</v>
          </cell>
          <cell r="C8720" t="str">
            <v>ZV</v>
          </cell>
          <cell r="D8720">
            <v>91156</v>
          </cell>
        </row>
        <row r="8721">
          <cell r="A8721">
            <v>807346</v>
          </cell>
          <cell r="B8721" t="str">
            <v>LABEL CLR AUSSIE MRA VAC HANDL</v>
          </cell>
          <cell r="C8721" t="str">
            <v>ZU</v>
          </cell>
          <cell r="D8721">
            <v>42300</v>
          </cell>
        </row>
        <row r="8722">
          <cell r="A8722">
            <v>807351</v>
          </cell>
          <cell r="B8722" t="str">
            <v>71217-2343 COMFORT HANDLE COMP</v>
          </cell>
          <cell r="C8722" t="str">
            <v>ZV</v>
          </cell>
          <cell r="D8722">
            <v>91156</v>
          </cell>
        </row>
        <row r="8723">
          <cell r="A8723">
            <v>807353</v>
          </cell>
          <cell r="B8723" t="str">
            <v>63672-0343 INSPECTION PLATE</v>
          </cell>
          <cell r="C8723" t="str">
            <v>ZV</v>
          </cell>
          <cell r="D8723">
            <v>91156</v>
          </cell>
        </row>
        <row r="8724">
          <cell r="A8724">
            <v>807357</v>
          </cell>
          <cell r="B8724" t="str">
            <v>71209_2 INSPECTION PLATE LOCK</v>
          </cell>
          <cell r="C8724" t="str">
            <v>ZV</v>
          </cell>
          <cell r="D8724">
            <v>91156</v>
          </cell>
        </row>
        <row r="8725">
          <cell r="A8725">
            <v>807362</v>
          </cell>
          <cell r="B8725" t="str">
            <v>71084-0344 PEDAL UPRIGHT LOCK</v>
          </cell>
          <cell r="C8725" t="str">
            <v>ZV</v>
          </cell>
          <cell r="D8725">
            <v>91156</v>
          </cell>
        </row>
        <row r="8726">
          <cell r="A8726">
            <v>807365</v>
          </cell>
          <cell r="B8726" t="str">
            <v>71092-0343 WAND FLAP</v>
          </cell>
          <cell r="C8726" t="str">
            <v>ZV</v>
          </cell>
          <cell r="D8726">
            <v>91156</v>
          </cell>
        </row>
        <row r="8727">
          <cell r="A8727">
            <v>807373</v>
          </cell>
          <cell r="B8727" t="str">
            <v>71085 SLEEVE BEARING</v>
          </cell>
          <cell r="C8727" t="str">
            <v>ZV</v>
          </cell>
          <cell r="D8727">
            <v>91156</v>
          </cell>
        </row>
        <row r="8728">
          <cell r="A8728">
            <v>807375</v>
          </cell>
          <cell r="B8728" t="str">
            <v>71080-0007 REAR AXLE</v>
          </cell>
          <cell r="C8728" t="str">
            <v>ZV</v>
          </cell>
          <cell r="D8728">
            <v>91156</v>
          </cell>
        </row>
        <row r="8729">
          <cell r="A8729">
            <v>807376</v>
          </cell>
          <cell r="B8729" t="str">
            <v>63711 AXLE &amp; END PLATE ASSY</v>
          </cell>
          <cell r="C8729" t="str">
            <v>ZV</v>
          </cell>
          <cell r="D8729">
            <v>91156</v>
          </cell>
        </row>
        <row r="8730">
          <cell r="A8730">
            <v>807377</v>
          </cell>
          <cell r="B8730" t="str">
            <v>71006 HEIGHT ADJUSTMENT BODY</v>
          </cell>
          <cell r="C8730" t="str">
            <v>ZV</v>
          </cell>
          <cell r="D8730">
            <v>91156</v>
          </cell>
        </row>
        <row r="8731">
          <cell r="A8731">
            <v>807386</v>
          </cell>
          <cell r="B8731" t="str">
            <v>71210 GLAMOR CAP</v>
          </cell>
          <cell r="C8731" t="str">
            <v>ZV</v>
          </cell>
          <cell r="D8731">
            <v>91156</v>
          </cell>
        </row>
        <row r="8732">
          <cell r="A8732">
            <v>807389</v>
          </cell>
          <cell r="B8732" t="str">
            <v>71086 CLOCKWISE TORSION SPRING</v>
          </cell>
          <cell r="C8732" t="str">
            <v>ZV</v>
          </cell>
          <cell r="D8732">
            <v>91156</v>
          </cell>
        </row>
        <row r="8733">
          <cell r="A8733">
            <v>807393</v>
          </cell>
          <cell r="B8733" t="str">
            <v>71086-1 SPRING C/CLOCKWISE TOR</v>
          </cell>
          <cell r="C8733" t="str">
            <v>XD</v>
          </cell>
          <cell r="D8733">
            <v>91156</v>
          </cell>
        </row>
        <row r="8734">
          <cell r="A8734">
            <v>807396</v>
          </cell>
          <cell r="B8734" t="str">
            <v>VECTRON VAC MOTOR (OLD&amp;SHORTR)</v>
          </cell>
          <cell r="C8734" t="str">
            <v>ZV</v>
          </cell>
          <cell r="D8734">
            <v>91156</v>
          </cell>
        </row>
        <row r="8735">
          <cell r="A8735">
            <v>807408</v>
          </cell>
          <cell r="B8735" t="str">
            <v>119 MOTOR SEAL</v>
          </cell>
          <cell r="C8735" t="str">
            <v>XE</v>
          </cell>
          <cell r="D8735">
            <v>91161</v>
          </cell>
        </row>
        <row r="8736">
          <cell r="A8736">
            <v>807414</v>
          </cell>
          <cell r="B8736" t="str">
            <v>LABEL SCJ ROCKET VAC</v>
          </cell>
          <cell r="C8736" t="str">
            <v>ZU</v>
          </cell>
          <cell r="D8736">
            <v>0</v>
          </cell>
        </row>
        <row r="8737">
          <cell r="A8737">
            <v>807421</v>
          </cell>
          <cell r="B8737" t="str">
            <v>LABEL SCJ VAC MATE DRY</v>
          </cell>
          <cell r="C8737" t="str">
            <v>ZU</v>
          </cell>
          <cell r="D8737">
            <v>42300</v>
          </cell>
        </row>
        <row r="8738">
          <cell r="A8738">
            <v>807437</v>
          </cell>
          <cell r="B8738" t="str">
            <v>2051 MOTOR 1000W BY PASS 70006</v>
          </cell>
          <cell r="C8738" t="str">
            <v>XE</v>
          </cell>
          <cell r="D8738">
            <v>91206</v>
          </cell>
        </row>
        <row r="8739">
          <cell r="A8739">
            <v>807465</v>
          </cell>
          <cell r="B8739" t="str">
            <v>3072 LOCATING RING</v>
          </cell>
          <cell r="C8739" t="str">
            <v>XE</v>
          </cell>
          <cell r="D8739">
            <v>91161</v>
          </cell>
        </row>
        <row r="8740">
          <cell r="A8740">
            <v>807466</v>
          </cell>
          <cell r="B8740" t="str">
            <v>3117 FILTER</v>
          </cell>
          <cell r="C8740" t="str">
            <v>XE</v>
          </cell>
          <cell r="D8740">
            <v>91161</v>
          </cell>
        </row>
        <row r="8741">
          <cell r="A8741">
            <v>807467</v>
          </cell>
          <cell r="B8741" t="str">
            <v>507 FILTER RING</v>
          </cell>
          <cell r="C8741" t="str">
            <v>XE</v>
          </cell>
          <cell r="D8741">
            <v>91161</v>
          </cell>
        </row>
        <row r="8742">
          <cell r="A8742">
            <v>807468</v>
          </cell>
          <cell r="B8742" t="str">
            <v>2860 FILTER</v>
          </cell>
          <cell r="C8742" t="str">
            <v>XE</v>
          </cell>
          <cell r="D8742">
            <v>91161</v>
          </cell>
        </row>
        <row r="8743">
          <cell r="A8743">
            <v>807469</v>
          </cell>
          <cell r="B8743" t="str">
            <v>2859 FILTER SUPPORT</v>
          </cell>
          <cell r="C8743" t="str">
            <v>XE</v>
          </cell>
          <cell r="D8743">
            <v>91161</v>
          </cell>
        </row>
        <row r="8744">
          <cell r="A8744">
            <v>807506</v>
          </cell>
          <cell r="B8744" t="str">
            <v>MACHINE ASS VACMATE W&amp;D 115/60</v>
          </cell>
          <cell r="C8744" t="str">
            <v>ZV</v>
          </cell>
          <cell r="D8744">
            <v>0</v>
          </cell>
        </row>
        <row r="8745">
          <cell r="A8745">
            <v>807510</v>
          </cell>
          <cell r="B8745" t="str">
            <v>TOOLS ASS ECONOVAC</v>
          </cell>
          <cell r="C8745" t="str">
            <v>ZV</v>
          </cell>
          <cell r="D8745">
            <v>0</v>
          </cell>
        </row>
        <row r="8746">
          <cell r="A8746">
            <v>807541</v>
          </cell>
          <cell r="B8746" t="str">
            <v>119 MOTOR SEAL</v>
          </cell>
          <cell r="C8746" t="str">
            <v>XE</v>
          </cell>
          <cell r="D8746">
            <v>91161</v>
          </cell>
        </row>
        <row r="8747">
          <cell r="A8747">
            <v>807545</v>
          </cell>
          <cell r="B8747" t="str">
            <v>138 CABLE GROMMET</v>
          </cell>
          <cell r="C8747" t="str">
            <v>XE</v>
          </cell>
          <cell r="D8747">
            <v>91161</v>
          </cell>
        </row>
        <row r="8748">
          <cell r="A8748">
            <v>807550</v>
          </cell>
          <cell r="B8748" t="str">
            <v>1072 HANDLE SUPPORT</v>
          </cell>
          <cell r="C8748" t="str">
            <v>XE</v>
          </cell>
          <cell r="D8748">
            <v>91161</v>
          </cell>
        </row>
        <row r="8749">
          <cell r="A8749">
            <v>807564</v>
          </cell>
          <cell r="B8749" t="str">
            <v>63911 SUPPLY CORD 12 MTR</v>
          </cell>
          <cell r="C8749" t="str">
            <v>ZV</v>
          </cell>
          <cell r="D8749">
            <v>91156</v>
          </cell>
        </row>
        <row r="8750">
          <cell r="A8750">
            <v>808057</v>
          </cell>
          <cell r="B8750" t="str">
            <v>FOAM RING 2-1/4X 1-13/16 X 1/4</v>
          </cell>
          <cell r="C8750" t="str">
            <v>ZE</v>
          </cell>
          <cell r="D8750">
            <v>91195</v>
          </cell>
        </row>
        <row r="8751">
          <cell r="A8751">
            <v>808063</v>
          </cell>
          <cell r="B8751" t="str">
            <v>FOAM 2-1/2 X 10-5/8 (ADHESED)</v>
          </cell>
          <cell r="C8751" t="str">
            <v>IC</v>
          </cell>
          <cell r="D8751">
            <v>89307</v>
          </cell>
        </row>
        <row r="8752">
          <cell r="A8752">
            <v>810000</v>
          </cell>
          <cell r="B8752" t="str">
            <v>VALVE RPZD 1/2" CONBRACO</v>
          </cell>
          <cell r="C8752" t="str">
            <v>IK</v>
          </cell>
          <cell r="D8752">
            <v>50</v>
          </cell>
        </row>
        <row r="8753">
          <cell r="A8753">
            <v>810001</v>
          </cell>
          <cell r="B8753" t="str">
            <v>ENHANCE PINK            4X5 LT</v>
          </cell>
          <cell r="C8753" t="str">
            <v>YO</v>
          </cell>
          <cell r="D8753">
            <v>0</v>
          </cell>
        </row>
        <row r="8754">
          <cell r="A8754">
            <v>810003</v>
          </cell>
          <cell r="B8754" t="str">
            <v>ENHANCE PINK 700mL         DOZ</v>
          </cell>
          <cell r="C8754" t="str">
            <v>YO</v>
          </cell>
          <cell r="D8754">
            <v>0</v>
          </cell>
        </row>
        <row r="8755">
          <cell r="A8755">
            <v>810090</v>
          </cell>
          <cell r="B8755" t="str">
            <v>ENHANCE WHITE           4X5 LT</v>
          </cell>
          <cell r="C8755" t="str">
            <v>YO</v>
          </cell>
          <cell r="D8755">
            <v>0</v>
          </cell>
        </row>
        <row r="8756">
          <cell r="A8756">
            <v>810091</v>
          </cell>
          <cell r="B8756" t="str">
            <v>ENHANCE WHITE 700mL        DOZ</v>
          </cell>
          <cell r="C8756" t="str">
            <v>YO</v>
          </cell>
          <cell r="D8756">
            <v>0</v>
          </cell>
        </row>
        <row r="8757">
          <cell r="A8757">
            <v>819024</v>
          </cell>
          <cell r="B8757" t="str">
            <v>PLEDGE LEMON AERO       225 GM</v>
          </cell>
          <cell r="C8757" t="str">
            <v>DK</v>
          </cell>
          <cell r="D8757">
            <v>0</v>
          </cell>
        </row>
        <row r="8758">
          <cell r="A8758">
            <v>819090</v>
          </cell>
          <cell r="B8758" t="str">
            <v>PLEDGE POTPOURRI AERO   225 GM</v>
          </cell>
          <cell r="C8758" t="str">
            <v>DK</v>
          </cell>
          <cell r="D8758">
            <v>0</v>
          </cell>
        </row>
        <row r="8759">
          <cell r="A8759">
            <v>819130</v>
          </cell>
          <cell r="B8759" t="str">
            <v>PLEDGE COUNTRY FRESH    225 GM</v>
          </cell>
          <cell r="C8759" t="str">
            <v>DK</v>
          </cell>
          <cell r="D8759">
            <v>0</v>
          </cell>
        </row>
        <row r="8760">
          <cell r="A8760">
            <v>819140</v>
          </cell>
          <cell r="B8760" t="str">
            <v>PLEDGE COUNTRY WOOD     225 GM</v>
          </cell>
          <cell r="C8760" t="str">
            <v>DK</v>
          </cell>
          <cell r="D8760">
            <v>0</v>
          </cell>
        </row>
        <row r="8761">
          <cell r="A8761">
            <v>820000</v>
          </cell>
          <cell r="B8761" t="str">
            <v>Q/R ADAPTOR ASSY (CLARKE)</v>
          </cell>
          <cell r="C8761" t="str">
            <v>ZV</v>
          </cell>
          <cell r="D8761">
            <v>0</v>
          </cell>
        </row>
        <row r="8762">
          <cell r="A8762">
            <v>820006</v>
          </cell>
          <cell r="B8762" t="str">
            <v>44915A MOTOR VACUUM</v>
          </cell>
          <cell r="C8762" t="str">
            <v>XC</v>
          </cell>
          <cell r="D8762">
            <v>91130</v>
          </cell>
        </row>
        <row r="8763">
          <cell r="A8763">
            <v>820046</v>
          </cell>
          <cell r="B8763" t="str">
            <v>47342B SWITCH,ROCKER,DPST</v>
          </cell>
          <cell r="C8763" t="str">
            <v>XC</v>
          </cell>
          <cell r="D8763">
            <v>91130</v>
          </cell>
        </row>
        <row r="8764">
          <cell r="A8764">
            <v>820054</v>
          </cell>
          <cell r="B8764" t="str">
            <v>44804A BRUSH DRIVE</v>
          </cell>
          <cell r="C8764" t="str">
            <v>XC</v>
          </cell>
          <cell r="D8764">
            <v>91293</v>
          </cell>
        </row>
        <row r="8765">
          <cell r="A8765">
            <v>820123</v>
          </cell>
          <cell r="B8765" t="str">
            <v>840305 ARM BRAKE</v>
          </cell>
          <cell r="C8765" t="str">
            <v>XC</v>
          </cell>
          <cell r="D8765">
            <v>91293</v>
          </cell>
        </row>
        <row r="8766">
          <cell r="A8766">
            <v>820139</v>
          </cell>
          <cell r="B8766" t="str">
            <v>CFR70619A FILTER,SLEEVE</v>
          </cell>
          <cell r="C8766" t="str">
            <v>XR</v>
          </cell>
          <cell r="D8766">
            <v>91129</v>
          </cell>
        </row>
        <row r="8767">
          <cell r="A8767">
            <v>820143</v>
          </cell>
          <cell r="B8767" t="str">
            <v>806484 ADAPTOR</v>
          </cell>
          <cell r="C8767" t="str">
            <v>XC</v>
          </cell>
          <cell r="D8767">
            <v>91293</v>
          </cell>
        </row>
        <row r="8768">
          <cell r="A8768">
            <v>820160</v>
          </cell>
          <cell r="B8768" t="str">
            <v>BRUSH 2000 SERIES #2</v>
          </cell>
          <cell r="C8768" t="str">
            <v>XC</v>
          </cell>
          <cell r="D8768">
            <v>90860</v>
          </cell>
        </row>
        <row r="8769">
          <cell r="A8769">
            <v>820233</v>
          </cell>
          <cell r="B8769" t="str">
            <v>44403A METER 30 AMP INT SHUNT</v>
          </cell>
          <cell r="C8769" t="str">
            <v>XC</v>
          </cell>
          <cell r="D8769">
            <v>91130</v>
          </cell>
        </row>
        <row r="8770">
          <cell r="A8770">
            <v>820321</v>
          </cell>
          <cell r="B8770" t="str">
            <v>47374A SWITCH</v>
          </cell>
          <cell r="C8770" t="str">
            <v>XC</v>
          </cell>
          <cell r="D8770">
            <v>91130</v>
          </cell>
        </row>
        <row r="8771">
          <cell r="A8771">
            <v>820335</v>
          </cell>
          <cell r="B8771" t="str">
            <v>911490 CONTACTOR VAC MOTOR</v>
          </cell>
          <cell r="C8771" t="str">
            <v>XZ</v>
          </cell>
          <cell r="D8771">
            <v>91130</v>
          </cell>
        </row>
        <row r="8772">
          <cell r="A8772">
            <v>820344</v>
          </cell>
          <cell r="B8772" t="str">
            <v>38200A-6 BRUSH GUARD 2000</v>
          </cell>
          <cell r="C8772" t="str">
            <v>XZ</v>
          </cell>
          <cell r="D8772">
            <v>91130</v>
          </cell>
        </row>
        <row r="8773">
          <cell r="A8773">
            <v>820365</v>
          </cell>
          <cell r="B8773" t="str">
            <v>89515B</v>
          </cell>
          <cell r="C8773" t="str">
            <v>XZ</v>
          </cell>
          <cell r="D8773">
            <v>91130</v>
          </cell>
        </row>
        <row r="8774">
          <cell r="A8774">
            <v>820366</v>
          </cell>
          <cell r="B8774" t="str">
            <v>899769 CASTER ASSY</v>
          </cell>
          <cell r="C8774" t="str">
            <v>XC</v>
          </cell>
          <cell r="D8774">
            <v>91130</v>
          </cell>
        </row>
        <row r="8775">
          <cell r="A8775">
            <v>820390</v>
          </cell>
          <cell r="B8775" t="str">
            <v>47364A USE 820113</v>
          </cell>
          <cell r="C8775" t="str">
            <v>XC</v>
          </cell>
          <cell r="D8775">
            <v>91130</v>
          </cell>
        </row>
        <row r="8776">
          <cell r="A8776">
            <v>820437</v>
          </cell>
          <cell r="B8776" t="str">
            <v>66934A RETAINER BUMPER</v>
          </cell>
          <cell r="C8776" t="str">
            <v>XC</v>
          </cell>
          <cell r="D8776">
            <v>91130</v>
          </cell>
        </row>
        <row r="8777">
          <cell r="A8777">
            <v>820459</v>
          </cell>
          <cell r="B8777" t="str">
            <v>47361A SWITCH CAM TRAVERSE</v>
          </cell>
          <cell r="C8777" t="str">
            <v>XC</v>
          </cell>
          <cell r="D8777">
            <v>91130</v>
          </cell>
        </row>
        <row r="8778">
          <cell r="A8778">
            <v>820498</v>
          </cell>
          <cell r="B8778" t="str">
            <v>25201A KNOB CLAMPING SQUEEGIE</v>
          </cell>
          <cell r="C8778" t="str">
            <v>XC</v>
          </cell>
          <cell r="D8778">
            <v>91130</v>
          </cell>
        </row>
        <row r="8779">
          <cell r="A8779">
            <v>820576</v>
          </cell>
          <cell r="B8779" t="str">
            <v>340005-B USE CODE 827678</v>
          </cell>
          <cell r="C8779" t="str">
            <v>XZ</v>
          </cell>
          <cell r="D8779">
            <v>91130</v>
          </cell>
        </row>
        <row r="8780">
          <cell r="A8780">
            <v>820632</v>
          </cell>
          <cell r="B8780" t="str">
            <v>38210A-5 SKIRT BR HSG 3200</v>
          </cell>
          <cell r="C8780" t="str">
            <v>XZ</v>
          </cell>
          <cell r="D8780">
            <v>91130</v>
          </cell>
        </row>
        <row r="8781">
          <cell r="A8781">
            <v>821291</v>
          </cell>
          <cell r="B8781" t="str">
            <v>66649A-6 PLATE BRUSH DRIVE GS</v>
          </cell>
          <cell r="C8781" t="str">
            <v>XC</v>
          </cell>
          <cell r="D8781">
            <v>91130</v>
          </cell>
        </row>
        <row r="8782">
          <cell r="A8782">
            <v>821479</v>
          </cell>
          <cell r="B8782" t="str">
            <v>44907A-0 MOTOR-VAC 240V TMI65</v>
          </cell>
          <cell r="C8782" t="str">
            <v>XC</v>
          </cell>
          <cell r="D8782">
            <v>91130</v>
          </cell>
        </row>
        <row r="8783">
          <cell r="A8783">
            <v>823320</v>
          </cell>
          <cell r="B8783" t="str">
            <v>30301A   END R/H PARALLEL ARM</v>
          </cell>
          <cell r="C8783" t="str">
            <v>XC</v>
          </cell>
          <cell r="D8783">
            <v>91130</v>
          </cell>
        </row>
        <row r="8784">
          <cell r="A8784">
            <v>823390</v>
          </cell>
          <cell r="B8784" t="str">
            <v>DON'T USE SEE PART NO. 820590</v>
          </cell>
          <cell r="C8784" t="str">
            <v>XZ</v>
          </cell>
          <cell r="D8784">
            <v>91130</v>
          </cell>
        </row>
        <row r="8785">
          <cell r="A8785">
            <v>823782</v>
          </cell>
          <cell r="B8785" t="str">
            <v>16089A DO NOT USE</v>
          </cell>
          <cell r="C8785" t="str">
            <v>XC</v>
          </cell>
          <cell r="D8785">
            <v>91130</v>
          </cell>
        </row>
        <row r="8786">
          <cell r="A8786">
            <v>824071</v>
          </cell>
          <cell r="B8786" t="str">
            <v>TRAFFIC GRADE           4X5 LT</v>
          </cell>
          <cell r="C8786" t="str">
            <v>HB</v>
          </cell>
          <cell r="D8786">
            <v>0</v>
          </cell>
        </row>
        <row r="8787">
          <cell r="A8787">
            <v>826512</v>
          </cell>
          <cell r="B8787" t="str">
            <v>180XLO37 BELT SYNCHRO POWER</v>
          </cell>
          <cell r="C8787" t="str">
            <v>ZU</v>
          </cell>
          <cell r="D8787">
            <v>91182</v>
          </cell>
        </row>
        <row r="8788">
          <cell r="A8788">
            <v>826533</v>
          </cell>
          <cell r="B8788" t="str">
            <v>38209A-7 SKIRT BRUSH HOUSING</v>
          </cell>
          <cell r="C8788" t="str">
            <v>XC</v>
          </cell>
          <cell r="D8788">
            <v>91130</v>
          </cell>
        </row>
        <row r="8789">
          <cell r="A8789">
            <v>827400</v>
          </cell>
          <cell r="B8789" t="str">
            <v>138 GROMMET</v>
          </cell>
          <cell r="C8789" t="str">
            <v>XE</v>
          </cell>
          <cell r="D8789">
            <v>91161</v>
          </cell>
        </row>
        <row r="8790">
          <cell r="A8790">
            <v>828040</v>
          </cell>
          <cell r="B8790" t="str">
            <v>ROUTINE FLOOR PADS16"BLACK 5PK</v>
          </cell>
          <cell r="C8790" t="str">
            <v>HB</v>
          </cell>
          <cell r="D8790">
            <v>34520</v>
          </cell>
        </row>
        <row r="8791">
          <cell r="A8791">
            <v>828041</v>
          </cell>
          <cell r="B8791" t="str">
            <v>ROUTINE FLOOR PADS16"GREEN 5PK</v>
          </cell>
          <cell r="C8791" t="str">
            <v>HB</v>
          </cell>
          <cell r="D8791">
            <v>0</v>
          </cell>
        </row>
        <row r="8792">
          <cell r="A8792">
            <v>828042</v>
          </cell>
          <cell r="B8792" t="str">
            <v>ROUTINE FLOOR PADS 16"BLUE 5PK</v>
          </cell>
          <cell r="C8792" t="str">
            <v>HB</v>
          </cell>
          <cell r="D8792">
            <v>0</v>
          </cell>
        </row>
        <row r="8793">
          <cell r="A8793">
            <v>828043</v>
          </cell>
          <cell r="B8793" t="str">
            <v>ROUTINE FLOOR PADS 16" RED 5PK</v>
          </cell>
          <cell r="C8793" t="str">
            <v>HB</v>
          </cell>
          <cell r="D8793">
            <v>0</v>
          </cell>
        </row>
        <row r="8794">
          <cell r="A8794">
            <v>828044</v>
          </cell>
          <cell r="B8794" t="str">
            <v>ROUTINE FLOOR PADS16"WHITE 5PK</v>
          </cell>
          <cell r="C8794" t="str">
            <v>HB</v>
          </cell>
          <cell r="D8794">
            <v>34520</v>
          </cell>
        </row>
        <row r="8795">
          <cell r="A8795">
            <v>828045</v>
          </cell>
          <cell r="B8795" t="str">
            <v>ROUTINE FLOOR PADS BLACK 20"</v>
          </cell>
          <cell r="C8795" t="str">
            <v>HB</v>
          </cell>
          <cell r="D8795">
            <v>34520</v>
          </cell>
        </row>
        <row r="8796">
          <cell r="A8796">
            <v>828050</v>
          </cell>
          <cell r="B8796" t="str">
            <v>ROUTINE FLOOR PADS14"BLACK 5PK</v>
          </cell>
          <cell r="C8796" t="str">
            <v>HB</v>
          </cell>
          <cell r="D8796">
            <v>0</v>
          </cell>
        </row>
        <row r="8797">
          <cell r="A8797">
            <v>828051</v>
          </cell>
          <cell r="B8797" t="str">
            <v>ROUTINE FLOOR PADS14"GREEN 5PK</v>
          </cell>
          <cell r="C8797" t="str">
            <v>HB</v>
          </cell>
          <cell r="D8797">
            <v>0</v>
          </cell>
        </row>
        <row r="8798">
          <cell r="A8798">
            <v>828052</v>
          </cell>
          <cell r="B8798" t="str">
            <v>ROUTINE FLOOR PADS 14"BLUE 5PK</v>
          </cell>
          <cell r="C8798" t="str">
            <v>HB</v>
          </cell>
          <cell r="D8798">
            <v>0</v>
          </cell>
        </row>
        <row r="8799">
          <cell r="A8799">
            <v>828053</v>
          </cell>
          <cell r="B8799" t="str">
            <v>ROUTINE FLOOR PADS 14" RED 5PK</v>
          </cell>
          <cell r="C8799" t="str">
            <v>HB</v>
          </cell>
          <cell r="D8799">
            <v>0</v>
          </cell>
        </row>
        <row r="8800">
          <cell r="A8800">
            <v>828054</v>
          </cell>
          <cell r="B8800" t="str">
            <v>ROUTINE FLOOR PADS14"WHITE 5PK</v>
          </cell>
          <cell r="C8800" t="str">
            <v>HB</v>
          </cell>
          <cell r="D8800">
            <v>0</v>
          </cell>
        </row>
        <row r="8801">
          <cell r="A8801">
            <v>828060</v>
          </cell>
          <cell r="B8801" t="str">
            <v>ROUTINE FLOOR PADS18"BLACK 5PK</v>
          </cell>
          <cell r="C8801" t="str">
            <v>HB</v>
          </cell>
          <cell r="D8801">
            <v>0</v>
          </cell>
        </row>
        <row r="8802">
          <cell r="A8802">
            <v>828061</v>
          </cell>
          <cell r="B8802" t="str">
            <v>ROUTINE FLOOR PADS18"GREEN 5PK</v>
          </cell>
          <cell r="C8802" t="str">
            <v>HB</v>
          </cell>
          <cell r="D8802">
            <v>0</v>
          </cell>
        </row>
        <row r="8803">
          <cell r="A8803">
            <v>828062</v>
          </cell>
          <cell r="B8803" t="str">
            <v>ROUTINE FLOOR PADS 18"BLUE 5PK</v>
          </cell>
          <cell r="C8803" t="str">
            <v>HB</v>
          </cell>
          <cell r="D8803">
            <v>0</v>
          </cell>
        </row>
        <row r="8804">
          <cell r="A8804">
            <v>828063</v>
          </cell>
          <cell r="B8804" t="str">
            <v>ROUTINE FLOOR PADS 18" RED 5PK</v>
          </cell>
          <cell r="C8804" t="str">
            <v>HB</v>
          </cell>
          <cell r="D8804">
            <v>0</v>
          </cell>
        </row>
        <row r="8805">
          <cell r="A8805">
            <v>828064</v>
          </cell>
          <cell r="B8805" t="str">
            <v>ROUTINE FLOOR PADS18"WHITE 5PK</v>
          </cell>
          <cell r="C8805" t="str">
            <v>HB</v>
          </cell>
          <cell r="D8805">
            <v>0</v>
          </cell>
        </row>
        <row r="8806">
          <cell r="A8806">
            <v>828091</v>
          </cell>
          <cell r="B8806" t="str">
            <v>UHS JACKEROO PADS 20" BEIGE</v>
          </cell>
          <cell r="C8806" t="str">
            <v>HB</v>
          </cell>
          <cell r="D8806">
            <v>0</v>
          </cell>
        </row>
        <row r="8807">
          <cell r="A8807">
            <v>830011</v>
          </cell>
          <cell r="B8807" t="str">
            <v>SCREW 3/16 x 3/4"CSK MTS ZP</v>
          </cell>
          <cell r="C8807" t="str">
            <v>ZP</v>
          </cell>
          <cell r="D8807">
            <v>91190</v>
          </cell>
        </row>
        <row r="8808">
          <cell r="A8808">
            <v>830129</v>
          </cell>
          <cell r="B8808" t="str">
            <v>SCREW HWF SDS NO10-16X16 LONG</v>
          </cell>
          <cell r="C8808" t="str">
            <v>IB</v>
          </cell>
          <cell r="D8808">
            <v>0</v>
          </cell>
        </row>
        <row r="8809">
          <cell r="A8809">
            <v>831121</v>
          </cell>
          <cell r="B8809" t="str">
            <v>RUGBEE CARPET &amp; UPHL    4X1 GL</v>
          </cell>
          <cell r="C8809" t="str">
            <v>HB</v>
          </cell>
          <cell r="D8809">
            <v>0</v>
          </cell>
        </row>
        <row r="8810">
          <cell r="A8810">
            <v>833001</v>
          </cell>
          <cell r="B8810" t="str">
            <v>PREENER PAD               EACH</v>
          </cell>
          <cell r="C8810" t="str">
            <v>J1</v>
          </cell>
          <cell r="D8810">
            <v>0</v>
          </cell>
        </row>
        <row r="8811">
          <cell r="A8811">
            <v>836270</v>
          </cell>
          <cell r="B8811" t="str">
            <v>GLADE COUNTRY GARDEN NZ 175 GM</v>
          </cell>
          <cell r="C8811">
            <v>60</v>
          </cell>
          <cell r="D8811">
            <v>0</v>
          </cell>
        </row>
        <row r="8812">
          <cell r="A8812">
            <v>836271</v>
          </cell>
          <cell r="B8812" t="str">
            <v>GLADE COUNTRY GARDEN NZ 315 GM</v>
          </cell>
          <cell r="C8812">
            <v>40</v>
          </cell>
          <cell r="D8812">
            <v>0</v>
          </cell>
        </row>
        <row r="8813">
          <cell r="A8813">
            <v>836290</v>
          </cell>
          <cell r="B8813" t="str">
            <v>GLADE WILD BOUQUET NZ   175 GM</v>
          </cell>
          <cell r="C8813">
            <v>60</v>
          </cell>
          <cell r="D8813">
            <v>0</v>
          </cell>
        </row>
        <row r="8814">
          <cell r="A8814">
            <v>836350</v>
          </cell>
          <cell r="B8814" t="str">
            <v>GLADE AERO MYSTIQUE 175 GM</v>
          </cell>
          <cell r="C8814">
            <v>40</v>
          </cell>
          <cell r="D8814">
            <v>0</v>
          </cell>
        </row>
        <row r="8815">
          <cell r="A8815">
            <v>836430</v>
          </cell>
          <cell r="B8815" t="str">
            <v>GLADE MTN HEATHER P/P NZ175 GM</v>
          </cell>
          <cell r="C8815">
            <v>60</v>
          </cell>
          <cell r="D8815">
            <v>0</v>
          </cell>
        </row>
        <row r="8816">
          <cell r="A8816">
            <v>836440</v>
          </cell>
          <cell r="B8816" t="str">
            <v>GLADE AERO MTN M/DOWS 125 GM</v>
          </cell>
          <cell r="C8816">
            <v>40</v>
          </cell>
          <cell r="D8816">
            <v>0</v>
          </cell>
        </row>
        <row r="8817">
          <cell r="A8817">
            <v>836480</v>
          </cell>
          <cell r="B8817" t="str">
            <v>GLADE AERO ROSE GARD 125 GM</v>
          </cell>
          <cell r="C8817">
            <v>40</v>
          </cell>
          <cell r="D8817">
            <v>0</v>
          </cell>
        </row>
        <row r="8818">
          <cell r="A8818">
            <v>837205</v>
          </cell>
          <cell r="B8818" t="str">
            <v>837205 RETAINER CTR</v>
          </cell>
          <cell r="C8818" t="str">
            <v>XC</v>
          </cell>
          <cell r="D8818">
            <v>91293</v>
          </cell>
        </row>
        <row r="8819">
          <cell r="A8819">
            <v>838244</v>
          </cell>
          <cell r="B8819" t="str">
            <v>GLADE BEADS M/BROOK (AU) 15GM</v>
          </cell>
          <cell r="C8819" t="str">
            <v>YA</v>
          </cell>
          <cell r="D8819">
            <v>0</v>
          </cell>
        </row>
        <row r="8820">
          <cell r="A8820">
            <v>838355</v>
          </cell>
          <cell r="B8820" t="str">
            <v>GLADE SECRETS CAR FRESH    60G</v>
          </cell>
          <cell r="C8820">
            <v>60</v>
          </cell>
          <cell r="D8820">
            <v>88007</v>
          </cell>
        </row>
        <row r="8821">
          <cell r="A8821">
            <v>838367</v>
          </cell>
          <cell r="B8821" t="str">
            <v>GLADE SECRETS COTTAGE GRDN 60G</v>
          </cell>
          <cell r="C8821">
            <v>60</v>
          </cell>
          <cell r="D8821">
            <v>88007</v>
          </cell>
        </row>
        <row r="8822">
          <cell r="A8822">
            <v>838420</v>
          </cell>
          <cell r="B8822" t="str">
            <v>GLADE SEC. CNTRY BOUQ.TULIP60G</v>
          </cell>
          <cell r="C8822">
            <v>60</v>
          </cell>
          <cell r="D8822">
            <v>88007</v>
          </cell>
        </row>
        <row r="8823">
          <cell r="A8823">
            <v>838441</v>
          </cell>
          <cell r="B8823" t="str">
            <v>GLADE SLD P/BLOSSOM A 150 GM</v>
          </cell>
          <cell r="C8823">
            <v>60</v>
          </cell>
          <cell r="D8823">
            <v>88007</v>
          </cell>
        </row>
        <row r="8824">
          <cell r="A8824">
            <v>838450</v>
          </cell>
          <cell r="B8824" t="str">
            <v>GLADE SLD MTN MEADOW   150 GM</v>
          </cell>
          <cell r="C8824">
            <v>60</v>
          </cell>
          <cell r="D8824">
            <v>88007</v>
          </cell>
        </row>
        <row r="8825">
          <cell r="A8825">
            <v>838460</v>
          </cell>
          <cell r="B8825" t="str">
            <v>GLADE SECRETS EX.FRSH DVE  60G</v>
          </cell>
          <cell r="C8825">
            <v>60</v>
          </cell>
          <cell r="D8825">
            <v>0</v>
          </cell>
        </row>
        <row r="8826">
          <cell r="A8826">
            <v>838481</v>
          </cell>
          <cell r="B8826" t="str">
            <v>TAIWAN DOVE 6 DOZ C/GRDN 60GM</v>
          </cell>
          <cell r="C8826">
            <v>46</v>
          </cell>
          <cell r="D8826">
            <v>0</v>
          </cell>
        </row>
        <row r="8827">
          <cell r="A8827">
            <v>839210</v>
          </cell>
          <cell r="B8827" t="str">
            <v>RENUZ F/JAR POWDER POTP 6.8ML</v>
          </cell>
          <cell r="C8827" t="str">
            <v>R9</v>
          </cell>
          <cell r="D8827">
            <v>61502</v>
          </cell>
        </row>
        <row r="8828">
          <cell r="A8828">
            <v>839250</v>
          </cell>
          <cell r="B8828" t="str">
            <v>GLADE PLUG INS FLD OF FL  PRIM</v>
          </cell>
          <cell r="C8828">
            <v>44</v>
          </cell>
          <cell r="D8828">
            <v>0</v>
          </cell>
        </row>
        <row r="8829">
          <cell r="A8829">
            <v>839281</v>
          </cell>
          <cell r="B8829" t="str">
            <v>GLADE P/IN REF EXT FRESH</v>
          </cell>
          <cell r="C8829">
            <v>60</v>
          </cell>
          <cell r="D8829">
            <v>0</v>
          </cell>
        </row>
        <row r="8830">
          <cell r="A8830">
            <v>840000</v>
          </cell>
          <cell r="B8830" t="str">
            <v>WWDM-120 W/WASHING POLARIS LQD</v>
          </cell>
          <cell r="C8830" t="str">
            <v>JA</v>
          </cell>
          <cell r="D8830">
            <v>0</v>
          </cell>
        </row>
        <row r="8831">
          <cell r="A8831">
            <v>840001</v>
          </cell>
          <cell r="B8831" t="str">
            <v>WWDM111 WASHING POLARIS POWDER</v>
          </cell>
          <cell r="C8831" t="str">
            <v>IJ</v>
          </cell>
          <cell r="D8831">
            <v>52567</v>
          </cell>
        </row>
        <row r="8832">
          <cell r="A8832">
            <v>840003</v>
          </cell>
          <cell r="B8832" t="str">
            <v>WW13-03669-120 AC/KIT, LIQUID</v>
          </cell>
          <cell r="C8832" t="str">
            <v>IK</v>
          </cell>
          <cell r="D8832">
            <v>52567</v>
          </cell>
        </row>
        <row r="8833">
          <cell r="A8833">
            <v>840005</v>
          </cell>
          <cell r="B8833" t="str">
            <v>WW03-03109-201 PMP TUBES-PRENE</v>
          </cell>
          <cell r="C8833" t="str">
            <v>IK</v>
          </cell>
          <cell r="D8833">
            <v>52567</v>
          </cell>
        </row>
        <row r="8834">
          <cell r="A8834">
            <v>840006</v>
          </cell>
          <cell r="B8834" t="str">
            <v>WW03-03109-221 PMP TUBE SPRENE</v>
          </cell>
          <cell r="C8834" t="str">
            <v>IK</v>
          </cell>
          <cell r="D8834">
            <v>52567</v>
          </cell>
        </row>
        <row r="8835">
          <cell r="A8835">
            <v>840010</v>
          </cell>
          <cell r="B8835" t="str">
            <v>WW13-03361-00A PROBE CONDUCTIV</v>
          </cell>
          <cell r="C8835" t="str">
            <v>IJ</v>
          </cell>
          <cell r="D8835">
            <v>52567</v>
          </cell>
        </row>
        <row r="8836">
          <cell r="A8836">
            <v>840011</v>
          </cell>
          <cell r="B8836" t="str">
            <v>WW50-04600-00 PCB 2-PRODUCT</v>
          </cell>
          <cell r="C8836" t="str">
            <v>IJ</v>
          </cell>
          <cell r="D8836">
            <v>52567</v>
          </cell>
        </row>
        <row r="8837">
          <cell r="A8837">
            <v>840016</v>
          </cell>
          <cell r="B8837" t="str">
            <v>WW03-03157-03 ROLLER ASM RINSE</v>
          </cell>
          <cell r="C8837" t="str">
            <v>IJ</v>
          </cell>
          <cell r="D8837">
            <v>52567</v>
          </cell>
        </row>
        <row r="8838">
          <cell r="A8838">
            <v>840020</v>
          </cell>
          <cell r="B8838" t="str">
            <v>WW040091 SADDLE CLAMP 1/8</v>
          </cell>
          <cell r="C8838" t="str">
            <v>JA</v>
          </cell>
          <cell r="D8838">
            <v>5270</v>
          </cell>
        </row>
        <row r="8839">
          <cell r="A8839">
            <v>840021</v>
          </cell>
          <cell r="B8839" t="str">
            <v>WW HYD833 HYDROMINDER 833</v>
          </cell>
          <cell r="C8839" t="str">
            <v>JA</v>
          </cell>
          <cell r="D8839">
            <v>0</v>
          </cell>
        </row>
        <row r="8840">
          <cell r="A8840">
            <v>840022</v>
          </cell>
          <cell r="B8840" t="str">
            <v>WW HYD853 HYDROMINDER 853</v>
          </cell>
          <cell r="C8840" t="str">
            <v>JA</v>
          </cell>
          <cell r="D8840">
            <v>29870</v>
          </cell>
        </row>
        <row r="8841">
          <cell r="A8841">
            <v>840023</v>
          </cell>
          <cell r="B8841" t="str">
            <v>WW HYD856 HYDROMINDER 856</v>
          </cell>
          <cell r="C8841" t="str">
            <v>JA</v>
          </cell>
          <cell r="D8841">
            <v>29870</v>
          </cell>
        </row>
        <row r="8842">
          <cell r="A8842">
            <v>840024</v>
          </cell>
          <cell r="B8842" t="str">
            <v>WW HYD845 HYDROMINDER 845</v>
          </cell>
          <cell r="C8842" t="str">
            <v>JA</v>
          </cell>
          <cell r="D8842">
            <v>29870</v>
          </cell>
        </row>
        <row r="8843">
          <cell r="A8843">
            <v>840025</v>
          </cell>
          <cell r="B8843" t="str">
            <v>WW HYD830 HYDROMINDER</v>
          </cell>
          <cell r="C8843" t="str">
            <v>JA</v>
          </cell>
          <cell r="D8843">
            <v>29870</v>
          </cell>
        </row>
        <row r="8844">
          <cell r="A8844">
            <v>840026</v>
          </cell>
          <cell r="B8844" t="str">
            <v>WW HYD871M HYDROMINDER</v>
          </cell>
          <cell r="C8844" t="str">
            <v>JA</v>
          </cell>
          <cell r="D8844">
            <v>29870</v>
          </cell>
        </row>
        <row r="8845">
          <cell r="A8845">
            <v>840027</v>
          </cell>
          <cell r="B8845" t="str">
            <v>WW HYD874 HYDROMINDER</v>
          </cell>
          <cell r="C8845" t="str">
            <v>KA</v>
          </cell>
          <cell r="D8845">
            <v>29870</v>
          </cell>
        </row>
        <row r="8846">
          <cell r="A8846">
            <v>840028</v>
          </cell>
          <cell r="B8846" t="str">
            <v>WW 2200 CR/HP RINSE FEEDER</v>
          </cell>
          <cell r="C8846" t="str">
            <v>JA</v>
          </cell>
          <cell r="D8846">
            <v>9203</v>
          </cell>
        </row>
        <row r="8847">
          <cell r="A8847">
            <v>840029</v>
          </cell>
          <cell r="B8847" t="str">
            <v>WW 34000 152 PROPORTIONER</v>
          </cell>
          <cell r="C8847" t="str">
            <v>JA</v>
          </cell>
          <cell r="D8847">
            <v>9203</v>
          </cell>
        </row>
        <row r="8848">
          <cell r="A8848">
            <v>840031</v>
          </cell>
          <cell r="B8848" t="str">
            <v>WW 34200 167 PROPORTIONER</v>
          </cell>
          <cell r="C8848" t="str">
            <v>JA</v>
          </cell>
          <cell r="D8848">
            <v>9203</v>
          </cell>
        </row>
        <row r="8849">
          <cell r="A8849">
            <v>840035</v>
          </cell>
          <cell r="B8849" t="str">
            <v>WW 39300 40-14HD GUN</v>
          </cell>
          <cell r="C8849" t="str">
            <v>IJ</v>
          </cell>
          <cell r="D8849">
            <v>9203</v>
          </cell>
        </row>
        <row r="8850">
          <cell r="A8850">
            <v>840036</v>
          </cell>
          <cell r="B8850" t="str">
            <v>WW 15200 SQUEEZE TUBE 2N</v>
          </cell>
          <cell r="C8850" t="str">
            <v>JA</v>
          </cell>
          <cell r="D8850">
            <v>0</v>
          </cell>
        </row>
        <row r="8851">
          <cell r="A8851">
            <v>840048</v>
          </cell>
          <cell r="B8851" t="str">
            <v>WW681-3 BLEND CENTRE</v>
          </cell>
          <cell r="C8851" t="str">
            <v>JA</v>
          </cell>
          <cell r="D8851">
            <v>9203</v>
          </cell>
        </row>
        <row r="8852">
          <cell r="A8852">
            <v>840052</v>
          </cell>
          <cell r="B8852" t="str">
            <v>WW03-03585-00 7/8"BULKHEADX1/4</v>
          </cell>
          <cell r="C8852" t="str">
            <v>IJ</v>
          </cell>
          <cell r="D8852">
            <v>52567</v>
          </cell>
        </row>
        <row r="8853">
          <cell r="A8853">
            <v>840054</v>
          </cell>
          <cell r="B8853" t="str">
            <v>920260 ANTI-SIPHION HOSE T ASS</v>
          </cell>
          <cell r="C8853" t="str">
            <v>IK</v>
          </cell>
          <cell r="D8853">
            <v>10</v>
          </cell>
        </row>
        <row r="8854">
          <cell r="A8854">
            <v>840055</v>
          </cell>
          <cell r="B8854" t="str">
            <v>920660 WATER VALVE KIT SP861</v>
          </cell>
          <cell r="C8854" t="str">
            <v>IK</v>
          </cell>
          <cell r="D8854">
            <v>10</v>
          </cell>
        </row>
        <row r="8855">
          <cell r="A8855">
            <v>840057</v>
          </cell>
          <cell r="B8855" t="str">
            <v>90031800AIR GAP EDUCTOR 3.5GPM</v>
          </cell>
          <cell r="C8855" t="str">
            <v>IJ</v>
          </cell>
          <cell r="D8855">
            <v>0</v>
          </cell>
        </row>
        <row r="8856">
          <cell r="A8856">
            <v>840058</v>
          </cell>
          <cell r="B8856" t="str">
            <v>90018402 TUBE OUTER DISCHARGE</v>
          </cell>
          <cell r="C8856" t="str">
            <v>IK</v>
          </cell>
          <cell r="D8856">
            <v>29870</v>
          </cell>
        </row>
        <row r="8857">
          <cell r="A8857">
            <v>840059</v>
          </cell>
          <cell r="B8857" t="str">
            <v>10070470 TUBE INNER DISCHARGE</v>
          </cell>
          <cell r="C8857" t="str">
            <v>IJ</v>
          </cell>
          <cell r="D8857">
            <v>29870</v>
          </cell>
        </row>
        <row r="8858">
          <cell r="A8858">
            <v>840060</v>
          </cell>
          <cell r="B8858" t="str">
            <v>TUBE OUTER DISCHARGE HIGH FLOW</v>
          </cell>
          <cell r="C8858" t="str">
            <v>IJ</v>
          </cell>
          <cell r="D8858">
            <v>91185</v>
          </cell>
        </row>
        <row r="8859">
          <cell r="A8859">
            <v>840062</v>
          </cell>
          <cell r="B8859" t="str">
            <v>CHEMICAL FEEDLINE see 935515</v>
          </cell>
          <cell r="C8859" t="str">
            <v>IK</v>
          </cell>
          <cell r="D8859">
            <v>122</v>
          </cell>
        </row>
        <row r="8860">
          <cell r="A8860">
            <v>840065</v>
          </cell>
          <cell r="B8860" t="str">
            <v>PUMP TYPE DISP DEMA 301B</v>
          </cell>
          <cell r="C8860" t="str">
            <v>JA</v>
          </cell>
          <cell r="D8860">
            <v>0</v>
          </cell>
        </row>
        <row r="8861">
          <cell r="A8861">
            <v>840066</v>
          </cell>
          <cell r="B8861" t="str">
            <v>PUMP RINSE DEMA 260</v>
          </cell>
          <cell r="C8861" t="str">
            <v>JA</v>
          </cell>
          <cell r="D8861">
            <v>0</v>
          </cell>
        </row>
        <row r="8862">
          <cell r="A8862">
            <v>840067</v>
          </cell>
          <cell r="B8862" t="str">
            <v>DETERGENT FEEDER DEMA</v>
          </cell>
          <cell r="C8862" t="str">
            <v>JA</v>
          </cell>
          <cell r="D8862">
            <v>98895</v>
          </cell>
        </row>
        <row r="8863">
          <cell r="A8863">
            <v>840068</v>
          </cell>
          <cell r="B8863" t="str">
            <v>FOOT VALVES D-100-11</v>
          </cell>
          <cell r="C8863" t="str">
            <v>JA</v>
          </cell>
          <cell r="D8863">
            <v>89309</v>
          </cell>
        </row>
        <row r="8864">
          <cell r="A8864">
            <v>840069</v>
          </cell>
          <cell r="B8864" t="str">
            <v>WW26-03-03754-02 MOTOR 24V-DC</v>
          </cell>
          <cell r="C8864" t="str">
            <v>YJ</v>
          </cell>
          <cell r="D8864">
            <v>52567</v>
          </cell>
        </row>
        <row r="8865">
          <cell r="A8865">
            <v>840070</v>
          </cell>
          <cell r="B8865" t="str">
            <v>WW03-03356-00A TOOL CAPTIVE SC</v>
          </cell>
          <cell r="C8865" t="str">
            <v>YJ</v>
          </cell>
          <cell r="D8865">
            <v>52567</v>
          </cell>
        </row>
        <row r="8866">
          <cell r="A8866">
            <v>840071</v>
          </cell>
          <cell r="B8866" t="str">
            <v>WW D-25-37 SADDLE CLAMPS</v>
          </cell>
          <cell r="C8866" t="str">
            <v>IK</v>
          </cell>
          <cell r="D8866">
            <v>89309</v>
          </cell>
        </row>
        <row r="8867">
          <cell r="A8867">
            <v>840072</v>
          </cell>
          <cell r="B8867" t="str">
            <v>NP SINGLE PROBE PUMP</v>
          </cell>
          <cell r="C8867" t="str">
            <v>JA</v>
          </cell>
          <cell r="D8867">
            <v>9203</v>
          </cell>
        </row>
        <row r="8868">
          <cell r="A8868">
            <v>840073</v>
          </cell>
          <cell r="B8868" t="str">
            <v>WW INJ FITTG KYNAR 1/4 X 1/8</v>
          </cell>
          <cell r="C8868" t="str">
            <v>IJ</v>
          </cell>
          <cell r="D8868">
            <v>0</v>
          </cell>
        </row>
        <row r="8869">
          <cell r="A8869">
            <v>840074</v>
          </cell>
          <cell r="B8869" t="str">
            <v>WW6655 AUTOMIX VALVE PARTS KIT</v>
          </cell>
          <cell r="C8869" t="str">
            <v>IK</v>
          </cell>
          <cell r="D8869">
            <v>0</v>
          </cell>
        </row>
        <row r="8870">
          <cell r="A8870">
            <v>840075</v>
          </cell>
          <cell r="B8870" t="str">
            <v>WW250020 A/MIX FOOT VALVE VICT</v>
          </cell>
          <cell r="C8870" t="str">
            <v>IK</v>
          </cell>
          <cell r="D8870">
            <v>0</v>
          </cell>
        </row>
        <row r="8871">
          <cell r="A8871">
            <v>840076</v>
          </cell>
          <cell r="B8871" t="str">
            <v>BACKFLOW PART NO 1/2 009-QT</v>
          </cell>
          <cell r="C8871" t="str">
            <v>YJ</v>
          </cell>
          <cell r="D8871">
            <v>0</v>
          </cell>
        </row>
        <row r="8872">
          <cell r="A8872">
            <v>840077</v>
          </cell>
          <cell r="B8872" t="str">
            <v>10070100 AIR GAP ASSEMBLY 1GPM</v>
          </cell>
          <cell r="C8872" t="str">
            <v>ZE</v>
          </cell>
          <cell r="D8872">
            <v>29870</v>
          </cell>
        </row>
        <row r="8873">
          <cell r="A8873">
            <v>840078</v>
          </cell>
          <cell r="B8873" t="str">
            <v>10070170 ASY INNER HOSE 1GPM</v>
          </cell>
          <cell r="C8873" t="str">
            <v>ZE</v>
          </cell>
          <cell r="D8873">
            <v>29870</v>
          </cell>
        </row>
        <row r="8874">
          <cell r="A8874">
            <v>840079</v>
          </cell>
          <cell r="B8874" t="str">
            <v>10064740 ASY OUTER HOSE 1GPM</v>
          </cell>
          <cell r="C8874" t="str">
            <v>ZE</v>
          </cell>
          <cell r="D8874">
            <v>29870</v>
          </cell>
        </row>
        <row r="8875">
          <cell r="A8875">
            <v>840084</v>
          </cell>
          <cell r="B8875" t="str">
            <v>SOLO AGE RETROFIT KIT</v>
          </cell>
          <cell r="C8875" t="str">
            <v>IK</v>
          </cell>
          <cell r="D8875">
            <v>0</v>
          </cell>
        </row>
        <row r="8876">
          <cell r="A8876">
            <v>845000</v>
          </cell>
          <cell r="B8876" t="str">
            <v>BACK PLATE TIMEMIZER II LB</v>
          </cell>
          <cell r="C8876" t="str">
            <v>IK</v>
          </cell>
          <cell r="D8876">
            <v>210</v>
          </cell>
        </row>
        <row r="8877">
          <cell r="A8877">
            <v>845001</v>
          </cell>
          <cell r="B8877" t="str">
            <v>BRACKET TIMEMIZER II BOTTLES</v>
          </cell>
          <cell r="C8877" t="str">
            <v>IK</v>
          </cell>
          <cell r="D8877">
            <v>101</v>
          </cell>
        </row>
        <row r="8878">
          <cell r="A8878">
            <v>845002</v>
          </cell>
          <cell r="B8878" t="str">
            <v>COVER TIMEMIZER II LB</v>
          </cell>
          <cell r="C8878" t="str">
            <v>IK</v>
          </cell>
          <cell r="D8878">
            <v>53</v>
          </cell>
        </row>
        <row r="8879">
          <cell r="A8879">
            <v>845004</v>
          </cell>
          <cell r="B8879" t="str">
            <v>GROMMET PLASTI FASTEX</v>
          </cell>
          <cell r="C8879" t="str">
            <v>IK</v>
          </cell>
          <cell r="D8879">
            <v>238</v>
          </cell>
        </row>
        <row r="8880">
          <cell r="A8880">
            <v>845005</v>
          </cell>
          <cell r="B8880" t="str">
            <v>WALL PLUG 5/16"</v>
          </cell>
          <cell r="C8880" t="str">
            <v>IK</v>
          </cell>
          <cell r="D8880">
            <v>101</v>
          </cell>
        </row>
        <row r="8881">
          <cell r="A8881">
            <v>845006</v>
          </cell>
          <cell r="B8881" t="str">
            <v>CLIPS PIPE INSULATED 20mm</v>
          </cell>
          <cell r="C8881" t="str">
            <v>IK</v>
          </cell>
          <cell r="D8881">
            <v>238</v>
          </cell>
        </row>
        <row r="8882">
          <cell r="A8882">
            <v>845008</v>
          </cell>
          <cell r="B8882" t="str">
            <v>SCREW #10 X 5/8" ZP</v>
          </cell>
          <cell r="C8882" t="str">
            <v>IK</v>
          </cell>
          <cell r="D8882">
            <v>238</v>
          </cell>
        </row>
        <row r="8883">
          <cell r="A8883">
            <v>845009</v>
          </cell>
          <cell r="B8883" t="str">
            <v>VALVE BALL CIM FIG 11M-010</v>
          </cell>
          <cell r="C8883" t="str">
            <v>IK</v>
          </cell>
          <cell r="D8883">
            <v>50</v>
          </cell>
        </row>
        <row r="8884">
          <cell r="A8884">
            <v>845010</v>
          </cell>
          <cell r="B8884" t="str">
            <v>VALVE BALL CIM FIG 11M-010</v>
          </cell>
          <cell r="C8884" t="str">
            <v>IK</v>
          </cell>
          <cell r="D8884">
            <v>50</v>
          </cell>
        </row>
        <row r="8885">
          <cell r="A8885">
            <v>845011</v>
          </cell>
          <cell r="B8885" t="str">
            <v>VALVE BALL CIM FIG 11M-010</v>
          </cell>
          <cell r="C8885" t="str">
            <v>IK</v>
          </cell>
          <cell r="D8885">
            <v>50</v>
          </cell>
        </row>
        <row r="8886">
          <cell r="A8886">
            <v>845012</v>
          </cell>
          <cell r="B8886" t="str">
            <v>STRAINER WATER-LINE 1/2BSP F&amp;F</v>
          </cell>
          <cell r="C8886" t="str">
            <v>IK</v>
          </cell>
          <cell r="D8886">
            <v>50</v>
          </cell>
        </row>
        <row r="8887">
          <cell r="A8887">
            <v>845013</v>
          </cell>
          <cell r="B8887" t="str">
            <v>UNION BARREL 1/2BSP M&amp;F</v>
          </cell>
          <cell r="C8887" t="str">
            <v>IK</v>
          </cell>
          <cell r="D8887">
            <v>50</v>
          </cell>
        </row>
        <row r="8888">
          <cell r="A8888">
            <v>845014</v>
          </cell>
          <cell r="B8888" t="str">
            <v>PLUG BRASS 3/8BSP 17mm AF HEX</v>
          </cell>
          <cell r="C8888" t="str">
            <v>IK</v>
          </cell>
          <cell r="D8888">
            <v>50</v>
          </cell>
        </row>
        <row r="8889">
          <cell r="A8889">
            <v>845015</v>
          </cell>
          <cell r="B8889" t="str">
            <v>NIPPLE REDUCING 1/2 X 3/8 BSP</v>
          </cell>
          <cell r="C8889" t="str">
            <v>IK</v>
          </cell>
          <cell r="D8889">
            <v>50</v>
          </cell>
        </row>
        <row r="8890">
          <cell r="A8890">
            <v>845016</v>
          </cell>
          <cell r="B8890" t="str">
            <v>NIPPLE COMPRESSION 3/8 BSP</v>
          </cell>
          <cell r="C8890" t="str">
            <v>IK</v>
          </cell>
          <cell r="D8890">
            <v>50</v>
          </cell>
        </row>
        <row r="8891">
          <cell r="A8891">
            <v>845017</v>
          </cell>
          <cell r="B8891" t="str">
            <v>NUT COMPRESSION 3/8 BSP</v>
          </cell>
          <cell r="C8891" t="str">
            <v>IK</v>
          </cell>
          <cell r="D8891">
            <v>50</v>
          </cell>
        </row>
        <row r="8892">
          <cell r="A8892">
            <v>845018</v>
          </cell>
          <cell r="B8892" t="str">
            <v>OLIVE COMPRESSION 3/8 CU TUBE</v>
          </cell>
          <cell r="C8892" t="str">
            <v>IK</v>
          </cell>
          <cell r="D8892">
            <v>50</v>
          </cell>
        </row>
        <row r="8893">
          <cell r="A8893">
            <v>845019</v>
          </cell>
          <cell r="B8893" t="str">
            <v>NIPPLE 1/2 BSP DR BRASS</v>
          </cell>
          <cell r="C8893" t="str">
            <v>IK</v>
          </cell>
          <cell r="D8893">
            <v>50</v>
          </cell>
        </row>
        <row r="8894">
          <cell r="A8894">
            <v>845020</v>
          </cell>
          <cell r="B8894" t="str">
            <v>TUBE COPPER #20 X 3/8" OD</v>
          </cell>
          <cell r="C8894" t="str">
            <v>IK</v>
          </cell>
          <cell r="D8894">
            <v>50</v>
          </cell>
        </row>
        <row r="8895">
          <cell r="A8895">
            <v>845021</v>
          </cell>
          <cell r="B8895" t="str">
            <v>BRACKET TIMEMIZER II RPZD</v>
          </cell>
          <cell r="C8895" t="str">
            <v>ZE</v>
          </cell>
          <cell r="D8895">
            <v>0</v>
          </cell>
        </row>
        <row r="8896">
          <cell r="A8896">
            <v>845022</v>
          </cell>
          <cell r="B8896" t="str">
            <v>MANIFOLD UPPER - DRAW# 2438A3</v>
          </cell>
          <cell r="C8896" t="str">
            <v>IK</v>
          </cell>
          <cell r="D8896">
            <v>230</v>
          </cell>
        </row>
        <row r="8897">
          <cell r="A8897">
            <v>845023</v>
          </cell>
          <cell r="B8897" t="str">
            <v>MANIFOLD LOWER DRAW# 2439A3</v>
          </cell>
          <cell r="C8897" t="str">
            <v>IK</v>
          </cell>
          <cell r="D8897">
            <v>230</v>
          </cell>
        </row>
        <row r="8898">
          <cell r="A8898">
            <v>845024</v>
          </cell>
          <cell r="B8898" t="str">
            <v>ADAPTOR EXTENSION 3/8BSP M&amp;M</v>
          </cell>
          <cell r="C8898" t="str">
            <v>IK</v>
          </cell>
          <cell r="D8898">
            <v>230</v>
          </cell>
        </row>
        <row r="8899">
          <cell r="A8899">
            <v>845025</v>
          </cell>
          <cell r="B8899" t="str">
            <v>SWIVEL FEMALE HOSE X MALE PIPE</v>
          </cell>
          <cell r="C8899" t="str">
            <v>IJ</v>
          </cell>
          <cell r="D8899">
            <v>69</v>
          </cell>
        </row>
        <row r="8900">
          <cell r="A8900">
            <v>845026</v>
          </cell>
          <cell r="B8900" t="str">
            <v>WASHER GARDEN HOSE RUBBER</v>
          </cell>
          <cell r="C8900" t="str">
            <v>IK</v>
          </cell>
          <cell r="D8900">
            <v>69</v>
          </cell>
        </row>
        <row r="8901">
          <cell r="A8901">
            <v>845027</v>
          </cell>
          <cell r="B8901" t="str">
            <v>EDUCTOR ASSEMBLY TIMEMIZER</v>
          </cell>
          <cell r="C8901" t="str">
            <v>IK</v>
          </cell>
          <cell r="D8901">
            <v>101</v>
          </cell>
        </row>
        <row r="8902">
          <cell r="A8902">
            <v>845028</v>
          </cell>
          <cell r="B8902" t="str">
            <v>KIT TOOL ASSEMBLY TIMEMIZER II</v>
          </cell>
          <cell r="C8902" t="str">
            <v>IK</v>
          </cell>
          <cell r="D8902">
            <v>101</v>
          </cell>
        </row>
        <row r="8903">
          <cell r="A8903">
            <v>845029</v>
          </cell>
          <cell r="B8903" t="str">
            <v>HOSE OUTLET ASSY TIMEMIZER II</v>
          </cell>
          <cell r="C8903" t="str">
            <v>IJ</v>
          </cell>
          <cell r="D8903">
            <v>220</v>
          </cell>
        </row>
        <row r="8904">
          <cell r="A8904">
            <v>845030</v>
          </cell>
          <cell r="B8904" t="str">
            <v>LABEL TIMEMIZER II SET LB</v>
          </cell>
          <cell r="C8904" t="str">
            <v>PC</v>
          </cell>
          <cell r="D8904">
            <v>86</v>
          </cell>
        </row>
        <row r="8905">
          <cell r="A8905">
            <v>845031</v>
          </cell>
          <cell r="B8905" t="str">
            <v>CARTON TIMEMIZER II LB</v>
          </cell>
          <cell r="C8905" t="str">
            <v>P9</v>
          </cell>
          <cell r="D8905">
            <v>240</v>
          </cell>
        </row>
        <row r="8906">
          <cell r="A8906">
            <v>845032</v>
          </cell>
          <cell r="B8906" t="str">
            <v>MANUAL OWNERS GUIDE &amp; PARTS</v>
          </cell>
          <cell r="C8906" t="str">
            <v>PP</v>
          </cell>
          <cell r="D8906">
            <v>0</v>
          </cell>
        </row>
        <row r="8907">
          <cell r="A8907">
            <v>845033</v>
          </cell>
          <cell r="B8907" t="str">
            <v>KIT TEST SANITIZER TIMEMIZER 2</v>
          </cell>
          <cell r="C8907" t="str">
            <v>IJ</v>
          </cell>
          <cell r="D8907">
            <v>0</v>
          </cell>
        </row>
        <row r="8908">
          <cell r="A8908">
            <v>845034</v>
          </cell>
          <cell r="B8908" t="str">
            <v>EDUCTOR TIMEMIZER II</v>
          </cell>
          <cell r="C8908" t="str">
            <v>IK</v>
          </cell>
          <cell r="D8908">
            <v>101</v>
          </cell>
        </row>
        <row r="8909">
          <cell r="A8909">
            <v>845035</v>
          </cell>
          <cell r="B8909" t="str">
            <v>EDUCTOR 90 ELBOW &amp; CHEMICAL</v>
          </cell>
          <cell r="C8909" t="str">
            <v>IK</v>
          </cell>
          <cell r="D8909">
            <v>101</v>
          </cell>
        </row>
        <row r="8910">
          <cell r="A8910">
            <v>845036</v>
          </cell>
          <cell r="B8910" t="str">
            <v>COUPLING BRASS NUT &amp; TAIL</v>
          </cell>
          <cell r="C8910" t="str">
            <v>IK</v>
          </cell>
          <cell r="D8910">
            <v>220</v>
          </cell>
        </row>
        <row r="8911">
          <cell r="A8911">
            <v>845037</v>
          </cell>
          <cell r="B8911" t="str">
            <v>WASHER RUBBER BLACK</v>
          </cell>
          <cell r="C8911" t="str">
            <v>IK</v>
          </cell>
          <cell r="D8911">
            <v>220</v>
          </cell>
        </row>
        <row r="8912">
          <cell r="A8912">
            <v>845038</v>
          </cell>
          <cell r="B8912" t="str">
            <v>CLAMP HOSE STAINLESS STEEL</v>
          </cell>
          <cell r="C8912" t="str">
            <v>IK</v>
          </cell>
          <cell r="D8912">
            <v>220</v>
          </cell>
        </row>
        <row r="8913">
          <cell r="A8913">
            <v>845039</v>
          </cell>
          <cell r="B8913" t="str">
            <v>COUPLING BRASS MALE BRL-012</v>
          </cell>
          <cell r="C8913" t="str">
            <v>IK</v>
          </cell>
          <cell r="D8913">
            <v>220</v>
          </cell>
        </row>
        <row r="8914">
          <cell r="A8914">
            <v>845040</v>
          </cell>
          <cell r="B8914" t="str">
            <v>WASHER RUBBER BLACK</v>
          </cell>
          <cell r="C8914" t="str">
            <v>IK</v>
          </cell>
          <cell r="D8914">
            <v>0</v>
          </cell>
        </row>
        <row r="8915">
          <cell r="A8915">
            <v>845041</v>
          </cell>
          <cell r="B8915" t="str">
            <v>TOOL WATER CONTROL UNIT ASSY</v>
          </cell>
          <cell r="C8915" t="str">
            <v>IK</v>
          </cell>
          <cell r="D8915">
            <v>101</v>
          </cell>
        </row>
        <row r="8916">
          <cell r="A8916">
            <v>845043</v>
          </cell>
          <cell r="B8916" t="str">
            <v>GASKET SHUTOFF VALVE/ QUICK CO</v>
          </cell>
          <cell r="C8916" t="str">
            <v>IK</v>
          </cell>
          <cell r="D8916">
            <v>101</v>
          </cell>
        </row>
        <row r="8917">
          <cell r="A8917">
            <v>845044</v>
          </cell>
          <cell r="B8917" t="str">
            <v>QUICK DISCONNECT FEMALE</v>
          </cell>
          <cell r="C8917" t="str">
            <v>IK</v>
          </cell>
          <cell r="D8917">
            <v>101</v>
          </cell>
        </row>
        <row r="8918">
          <cell r="A8918">
            <v>845047</v>
          </cell>
          <cell r="B8918" t="str">
            <v>RACK TOOL ASSEMBLY &amp; STICKERS</v>
          </cell>
          <cell r="C8918" t="str">
            <v>IK</v>
          </cell>
          <cell r="D8918">
            <v>101</v>
          </cell>
        </row>
        <row r="8919">
          <cell r="A8919">
            <v>845048</v>
          </cell>
          <cell r="B8919" t="str">
            <v>QUICK DISCONNECT MALE</v>
          </cell>
          <cell r="C8919" t="str">
            <v>IK</v>
          </cell>
          <cell r="D8919">
            <v>101</v>
          </cell>
        </row>
        <row r="8920">
          <cell r="A8920">
            <v>845049</v>
          </cell>
          <cell r="B8920" t="str">
            <v>WAND SANITISER ASSY &amp; WASHERS</v>
          </cell>
          <cell r="C8920" t="str">
            <v>IK</v>
          </cell>
          <cell r="D8920">
            <v>101</v>
          </cell>
        </row>
        <row r="8921">
          <cell r="A8921">
            <v>845050</v>
          </cell>
          <cell r="B8921" t="str">
            <v>GUN RINSE ASS SEE 940350</v>
          </cell>
          <cell r="C8921" t="str">
            <v>IK</v>
          </cell>
          <cell r="D8921">
            <v>101</v>
          </cell>
        </row>
        <row r="8922">
          <cell r="A8922">
            <v>845052</v>
          </cell>
          <cell r="B8922" t="str">
            <v>GUN FOAM ATTACHMENT ASSEMBLY</v>
          </cell>
          <cell r="C8922" t="str">
            <v>IK</v>
          </cell>
          <cell r="D8922">
            <v>101</v>
          </cell>
        </row>
        <row r="8923">
          <cell r="A8923">
            <v>845055</v>
          </cell>
          <cell r="B8923" t="str">
            <v>CARTON TIMEMIZER PAD</v>
          </cell>
          <cell r="C8923" t="str">
            <v>PP</v>
          </cell>
          <cell r="D8923">
            <v>0</v>
          </cell>
        </row>
        <row r="8924">
          <cell r="A8924">
            <v>845056</v>
          </cell>
          <cell r="B8924" t="str">
            <v>HOSE ASSY SPRAY TOOL CENTRE</v>
          </cell>
          <cell r="C8924" t="str">
            <v>ZE</v>
          </cell>
          <cell r="D8924">
            <v>0</v>
          </cell>
        </row>
        <row r="8925">
          <cell r="A8925">
            <v>845057</v>
          </cell>
          <cell r="B8925" t="str">
            <v>ADAPTOR 1/2BSPM X 3/4 BSPF</v>
          </cell>
          <cell r="C8925" t="str">
            <v>IJ</v>
          </cell>
          <cell r="D8925">
            <v>950</v>
          </cell>
        </row>
        <row r="8926">
          <cell r="A8926">
            <v>845058</v>
          </cell>
          <cell r="B8926" t="str">
            <v>PRESSURE LIMITING KIT 350kpa</v>
          </cell>
          <cell r="C8926" t="str">
            <v>IK</v>
          </cell>
          <cell r="D8926">
            <v>50</v>
          </cell>
        </row>
        <row r="8927">
          <cell r="A8927">
            <v>845059</v>
          </cell>
          <cell r="B8927" t="str">
            <v>HOSE INLET 3M TIMEMIZER II</v>
          </cell>
          <cell r="C8927" t="str">
            <v>IJ</v>
          </cell>
          <cell r="D8927">
            <v>220</v>
          </cell>
        </row>
        <row r="8928">
          <cell r="A8928">
            <v>845060</v>
          </cell>
          <cell r="B8928" t="str">
            <v>SOCKET 1/2 BSP DR BRASS</v>
          </cell>
          <cell r="C8928" t="str">
            <v>IK</v>
          </cell>
          <cell r="D8928">
            <v>50</v>
          </cell>
        </row>
        <row r="8929">
          <cell r="A8929">
            <v>849083</v>
          </cell>
          <cell r="B8929" t="str">
            <v>MR MUSCLE 0 &amp; G         4X5 LT</v>
          </cell>
          <cell r="C8929" t="str">
            <v>HB</v>
          </cell>
          <cell r="D8929">
            <v>0</v>
          </cell>
        </row>
        <row r="8930">
          <cell r="A8930">
            <v>849154</v>
          </cell>
          <cell r="B8930" t="str">
            <v>LEMON SPOTLITE DETERGENT1X200L</v>
          </cell>
          <cell r="C8930" t="str">
            <v>HB</v>
          </cell>
          <cell r="D8930">
            <v>0</v>
          </cell>
        </row>
        <row r="8931">
          <cell r="A8931">
            <v>849222</v>
          </cell>
          <cell r="B8931" t="str">
            <v>MR MUSCLE/MULTI TRIGGER 500 ML</v>
          </cell>
          <cell r="C8931" t="str">
            <v>HL</v>
          </cell>
          <cell r="D8931">
            <v>0</v>
          </cell>
        </row>
        <row r="8932">
          <cell r="A8932">
            <v>849223</v>
          </cell>
          <cell r="B8932" t="str">
            <v>MR M/MULTI FOTTLE 500ML</v>
          </cell>
          <cell r="C8932" t="str">
            <v>HL</v>
          </cell>
          <cell r="D8932">
            <v>0</v>
          </cell>
        </row>
        <row r="8933">
          <cell r="A8933">
            <v>849231</v>
          </cell>
          <cell r="B8933" t="str">
            <v>MM GLASS REFILL REG 400ML</v>
          </cell>
          <cell r="C8933">
            <v>68</v>
          </cell>
          <cell r="D8933">
            <v>0</v>
          </cell>
        </row>
        <row r="8934">
          <cell r="A8934">
            <v>850007</v>
          </cell>
          <cell r="B8934" t="str">
            <v>CARTON HANDLE</v>
          </cell>
          <cell r="C8934" t="str">
            <v>P9</v>
          </cell>
          <cell r="D8934">
            <v>81900</v>
          </cell>
        </row>
        <row r="8935">
          <cell r="A8935">
            <v>850014</v>
          </cell>
          <cell r="B8935" t="str">
            <v>CARTON CONTRACTOR</v>
          </cell>
          <cell r="C8935" t="str">
            <v>P9</v>
          </cell>
          <cell r="D8935">
            <v>81900</v>
          </cell>
        </row>
        <row r="8936">
          <cell r="A8936">
            <v>850021</v>
          </cell>
          <cell r="B8936" t="str">
            <v>CARTON RSP2000</v>
          </cell>
          <cell r="C8936" t="str">
            <v>P9</v>
          </cell>
          <cell r="D8936">
            <v>81900</v>
          </cell>
        </row>
        <row r="8937">
          <cell r="A8937">
            <v>850028</v>
          </cell>
          <cell r="B8937" t="str">
            <v>CARTON ROCKET VAC</v>
          </cell>
          <cell r="C8937" t="str">
            <v>P9</v>
          </cell>
          <cell r="D8937">
            <v>81900</v>
          </cell>
        </row>
        <row r="8938">
          <cell r="A8938">
            <v>855103</v>
          </cell>
          <cell r="B8938" t="str">
            <v>JEYES FLUID             1X5 LT</v>
          </cell>
          <cell r="C8938" t="str">
            <v>HB</v>
          </cell>
          <cell r="D8938">
            <v>0</v>
          </cell>
        </row>
        <row r="8939">
          <cell r="A8939">
            <v>855105</v>
          </cell>
          <cell r="B8939" t="str">
            <v>JEYES FLUID               200L</v>
          </cell>
          <cell r="C8939" t="str">
            <v>YD</v>
          </cell>
          <cell r="D8939">
            <v>0</v>
          </cell>
        </row>
        <row r="8940">
          <cell r="A8940">
            <v>855310</v>
          </cell>
          <cell r="B8940" t="str">
            <v>JEYPINE ORIGINAL        4X5 LT</v>
          </cell>
          <cell r="C8940" t="str">
            <v>HB</v>
          </cell>
          <cell r="D8940">
            <v>0</v>
          </cell>
        </row>
        <row r="8941">
          <cell r="A8941">
            <v>859001</v>
          </cell>
          <cell r="B8941" t="str">
            <v>GDDARDS SILVER DIP     350 ML</v>
          </cell>
          <cell r="C8941" t="str">
            <v>HL</v>
          </cell>
          <cell r="D8941">
            <v>0</v>
          </cell>
        </row>
        <row r="8942">
          <cell r="A8942">
            <v>862002</v>
          </cell>
          <cell r="B8942" t="str">
            <v>GODD SILVER CLOTH AUST</v>
          </cell>
          <cell r="C8942">
            <v>55</v>
          </cell>
          <cell r="D8942">
            <v>0</v>
          </cell>
        </row>
        <row r="8943">
          <cell r="A8943">
            <v>881009</v>
          </cell>
          <cell r="B8943" t="str">
            <v>CHARGE TRIG ENZYME      375 ML</v>
          </cell>
          <cell r="C8943">
            <v>54</v>
          </cell>
          <cell r="D8943">
            <v>0</v>
          </cell>
        </row>
        <row r="8944">
          <cell r="A8944">
            <v>881130</v>
          </cell>
          <cell r="B8944" t="str">
            <v>C/SHOUT HVY DUTY GEL    200 GM</v>
          </cell>
          <cell r="C8944">
            <v>60</v>
          </cell>
          <cell r="D8944">
            <v>9742</v>
          </cell>
        </row>
        <row r="8945">
          <cell r="A8945">
            <v>892063</v>
          </cell>
          <cell r="B8945" t="str">
            <v>FLEET MACHINE 13-09</v>
          </cell>
          <cell r="C8945" t="str">
            <v>K3</v>
          </cell>
          <cell r="D8945">
            <v>23320</v>
          </cell>
        </row>
        <row r="8946">
          <cell r="A8946">
            <v>892069</v>
          </cell>
          <cell r="B8946" t="str">
            <v>NOZZLE 40055</v>
          </cell>
          <cell r="C8946" t="str">
            <v>K4</v>
          </cell>
          <cell r="D8946">
            <v>0</v>
          </cell>
        </row>
        <row r="8947">
          <cell r="A8947">
            <v>892812</v>
          </cell>
          <cell r="B8947" t="str">
            <v>FLEETWASH WAND &amp; NOZZLE 4FT</v>
          </cell>
          <cell r="C8947" t="str">
            <v>K4</v>
          </cell>
          <cell r="D8947">
            <v>98895</v>
          </cell>
        </row>
        <row r="8948">
          <cell r="A8948">
            <v>892813</v>
          </cell>
          <cell r="B8948" t="str">
            <v>FLEETWASH WAND &amp; NOZZLE 5FT</v>
          </cell>
          <cell r="C8948" t="str">
            <v>K4</v>
          </cell>
          <cell r="D8948">
            <v>89318</v>
          </cell>
        </row>
        <row r="8949">
          <cell r="A8949">
            <v>892817</v>
          </cell>
          <cell r="B8949" t="str">
            <v>TANK/FRAME KIT 50LT</v>
          </cell>
          <cell r="C8949" t="str">
            <v>K4</v>
          </cell>
          <cell r="D8949">
            <v>0</v>
          </cell>
        </row>
        <row r="8950">
          <cell r="A8950">
            <v>892830</v>
          </cell>
          <cell r="B8950" t="str">
            <v>GAUGE STRAINERS</v>
          </cell>
          <cell r="C8950" t="str">
            <v>K4</v>
          </cell>
          <cell r="D8950">
            <v>0</v>
          </cell>
        </row>
        <row r="8951">
          <cell r="A8951">
            <v>892835</v>
          </cell>
          <cell r="B8951" t="str">
            <v>PRESSURE GAUGE 1400PSI</v>
          </cell>
          <cell r="C8951" t="str">
            <v>K4</v>
          </cell>
          <cell r="D8951">
            <v>0</v>
          </cell>
        </row>
        <row r="8952">
          <cell r="A8952">
            <v>892843</v>
          </cell>
          <cell r="B8952" t="str">
            <v>CAPACITOR - STARTER</v>
          </cell>
          <cell r="C8952" t="str">
            <v>K4</v>
          </cell>
          <cell r="D8952">
            <v>0</v>
          </cell>
        </row>
        <row r="8953">
          <cell r="A8953">
            <v>892844</v>
          </cell>
          <cell r="B8953" t="str">
            <v>HOSE REEL KIT</v>
          </cell>
          <cell r="C8953" t="str">
            <v>K4</v>
          </cell>
          <cell r="D8953">
            <v>0</v>
          </cell>
        </row>
        <row r="8954">
          <cell r="A8954">
            <v>892846</v>
          </cell>
          <cell r="B8954" t="str">
            <v>QUICK RELEASE MALE</v>
          </cell>
          <cell r="C8954" t="str">
            <v>K4</v>
          </cell>
          <cell r="D8954">
            <v>0</v>
          </cell>
        </row>
        <row r="8955">
          <cell r="A8955">
            <v>892847</v>
          </cell>
          <cell r="B8955" t="str">
            <v>QUICK RELEASE FEMALE</v>
          </cell>
          <cell r="C8955" t="str">
            <v>K4</v>
          </cell>
          <cell r="D8955">
            <v>0</v>
          </cell>
        </row>
        <row r="8956">
          <cell r="A8956">
            <v>892856</v>
          </cell>
          <cell r="B8956" t="str">
            <v>3-WAY BALL VALVE</v>
          </cell>
          <cell r="C8956" t="str">
            <v>K4</v>
          </cell>
          <cell r="D8956">
            <v>0</v>
          </cell>
        </row>
        <row r="8957">
          <cell r="A8957">
            <v>892865</v>
          </cell>
          <cell r="B8957" t="str">
            <v>15M 3/8" HOSE (HP)</v>
          </cell>
          <cell r="C8957" t="str">
            <v>K4</v>
          </cell>
          <cell r="D8957">
            <v>0</v>
          </cell>
        </row>
        <row r="8958">
          <cell r="A8958">
            <v>892868</v>
          </cell>
          <cell r="B8958" t="str">
            <v>GUN-WAND-NOZZLE 4FT</v>
          </cell>
          <cell r="C8958" t="str">
            <v>K4</v>
          </cell>
          <cell r="D8958">
            <v>0</v>
          </cell>
        </row>
        <row r="8959">
          <cell r="A8959">
            <v>892869</v>
          </cell>
          <cell r="B8959" t="str">
            <v>GUN-WAND-NOZZLE 5FT</v>
          </cell>
          <cell r="C8959" t="str">
            <v>K4</v>
          </cell>
          <cell r="D8959">
            <v>0</v>
          </cell>
        </row>
        <row r="8960">
          <cell r="A8960">
            <v>892870</v>
          </cell>
          <cell r="B8960" t="str">
            <v>GUN-WAND-NOZZLE 6FT</v>
          </cell>
          <cell r="C8960" t="str">
            <v>IS</v>
          </cell>
          <cell r="D8960">
            <v>0</v>
          </cell>
        </row>
        <row r="8961">
          <cell r="A8961">
            <v>892919</v>
          </cell>
          <cell r="B8961" t="str">
            <v>35m 3/8 HOSE</v>
          </cell>
          <cell r="C8961" t="str">
            <v>YJ</v>
          </cell>
          <cell r="D8961">
            <v>0</v>
          </cell>
        </row>
        <row r="8962">
          <cell r="A8962">
            <v>892926</v>
          </cell>
          <cell r="B8962" t="str">
            <v>REEL HP SWIVEL</v>
          </cell>
          <cell r="C8962" t="str">
            <v>K4</v>
          </cell>
          <cell r="D8962">
            <v>0</v>
          </cell>
        </row>
        <row r="8963">
          <cell r="A8963">
            <v>893016</v>
          </cell>
          <cell r="B8963" t="str">
            <v>FLEETWASH MACHINE MTO</v>
          </cell>
          <cell r="C8963" t="str">
            <v>K3</v>
          </cell>
          <cell r="D8963">
            <v>0</v>
          </cell>
        </row>
        <row r="8964">
          <cell r="A8964">
            <v>893018</v>
          </cell>
          <cell r="B8964" t="str">
            <v>COTTON MOPS 16oz           DOZ</v>
          </cell>
          <cell r="C8964" t="str">
            <v>HB</v>
          </cell>
          <cell r="D8964">
            <v>48300</v>
          </cell>
        </row>
        <row r="8965">
          <cell r="A8965">
            <v>893019</v>
          </cell>
          <cell r="B8965" t="str">
            <v>COTTON MOPS 20oz           DOZ</v>
          </cell>
          <cell r="C8965" t="str">
            <v>HB</v>
          </cell>
          <cell r="D8965">
            <v>48300</v>
          </cell>
        </row>
        <row r="8966">
          <cell r="A8966">
            <v>893021</v>
          </cell>
          <cell r="B8966" t="str">
            <v>BLEND COTTON/RAYON MOPS16ozDOZ</v>
          </cell>
          <cell r="C8966" t="str">
            <v>HB</v>
          </cell>
          <cell r="D8966">
            <v>48300</v>
          </cell>
        </row>
        <row r="8967">
          <cell r="A8967">
            <v>893022</v>
          </cell>
          <cell r="B8967" t="str">
            <v>BLEND COTTON/RAYON MOPS20ozDOZ</v>
          </cell>
          <cell r="C8967" t="str">
            <v>HB</v>
          </cell>
          <cell r="D8967">
            <v>48300</v>
          </cell>
        </row>
        <row r="8968">
          <cell r="A8968">
            <v>893025</v>
          </cell>
          <cell r="B8968" t="str">
            <v>BLUE BLEND MOPS 20oz       DOZ</v>
          </cell>
          <cell r="C8968" t="str">
            <v>HB</v>
          </cell>
          <cell r="D8968">
            <v>48300</v>
          </cell>
        </row>
        <row r="8969">
          <cell r="A8969">
            <v>893027</v>
          </cell>
          <cell r="B8969" t="str">
            <v>RAYON MOPS 16oz            DOZ</v>
          </cell>
          <cell r="C8969" t="str">
            <v>HB</v>
          </cell>
          <cell r="D8969">
            <v>48300</v>
          </cell>
        </row>
        <row r="8970">
          <cell r="A8970">
            <v>893028</v>
          </cell>
          <cell r="B8970" t="str">
            <v>RAYON MOPS 20oz            DOZ</v>
          </cell>
          <cell r="C8970" t="str">
            <v>HB</v>
          </cell>
          <cell r="D8970">
            <v>48300</v>
          </cell>
        </row>
        <row r="8971">
          <cell r="A8971">
            <v>893030</v>
          </cell>
          <cell r="B8971" t="str">
            <v>HANDLES WOOD 54"           DOZ</v>
          </cell>
          <cell r="C8971" t="str">
            <v>HB</v>
          </cell>
          <cell r="D8971">
            <v>48300</v>
          </cell>
        </row>
        <row r="8972">
          <cell r="A8972">
            <v>893031</v>
          </cell>
          <cell r="B8972" t="str">
            <v>HANDLES WOOD 60"           DOZ</v>
          </cell>
          <cell r="C8972" t="str">
            <v>HB</v>
          </cell>
          <cell r="D8972">
            <v>48300</v>
          </cell>
        </row>
        <row r="8973">
          <cell r="A8973">
            <v>893032</v>
          </cell>
          <cell r="B8973" t="str">
            <v>HANDLES BLUE FIBREGLASS60" DOZ</v>
          </cell>
          <cell r="C8973" t="str">
            <v>HB</v>
          </cell>
          <cell r="D8973">
            <v>48300</v>
          </cell>
        </row>
        <row r="8974">
          <cell r="A8974">
            <v>893034</v>
          </cell>
          <cell r="B8974" t="str">
            <v>CLEANERS TRAY (RED) CODE 81969</v>
          </cell>
          <cell r="C8974" t="str">
            <v>HB</v>
          </cell>
          <cell r="D8974">
            <v>0</v>
          </cell>
        </row>
        <row r="8975">
          <cell r="A8975">
            <v>893035</v>
          </cell>
          <cell r="B8975" t="str">
            <v>5L HOSP DISPENSER PUMP.   EACH</v>
          </cell>
          <cell r="C8975" t="str">
            <v>HB</v>
          </cell>
          <cell r="D8975">
            <v>0</v>
          </cell>
        </row>
        <row r="8976">
          <cell r="A8976">
            <v>893036</v>
          </cell>
          <cell r="B8976" t="str">
            <v>250mL MEASURE CUP.</v>
          </cell>
          <cell r="C8976" t="str">
            <v>HB</v>
          </cell>
          <cell r="D8976">
            <v>0</v>
          </cell>
        </row>
        <row r="8977">
          <cell r="A8977">
            <v>893037</v>
          </cell>
          <cell r="B8977" t="str">
            <v>BREAK UP FOAMER KIT       EACH</v>
          </cell>
          <cell r="C8977" t="str">
            <v>HB</v>
          </cell>
          <cell r="D8977">
            <v>0</v>
          </cell>
        </row>
        <row r="8978">
          <cell r="A8978">
            <v>893038</v>
          </cell>
          <cell r="B8978" t="str">
            <v>SPRAY BOTTLES             6 PK</v>
          </cell>
          <cell r="C8978" t="str">
            <v>HB</v>
          </cell>
          <cell r="D8978">
            <v>0</v>
          </cell>
        </row>
        <row r="8979">
          <cell r="A8979">
            <v>893039</v>
          </cell>
          <cell r="B8979" t="str">
            <v>20 LTR FLAGON TAPS 3/4"</v>
          </cell>
          <cell r="C8979" t="str">
            <v>HB</v>
          </cell>
          <cell r="D8979">
            <v>0</v>
          </cell>
        </row>
        <row r="8980">
          <cell r="A8980">
            <v>893041</v>
          </cell>
          <cell r="B8980" t="str">
            <v>GYMATIC O'RING</v>
          </cell>
          <cell r="C8980" t="str">
            <v>K4</v>
          </cell>
          <cell r="D8980">
            <v>0</v>
          </cell>
        </row>
        <row r="8981">
          <cell r="A8981">
            <v>893045</v>
          </cell>
          <cell r="B8981" t="str">
            <v>SUPERVAC</v>
          </cell>
          <cell r="C8981" t="str">
            <v>IF</v>
          </cell>
          <cell r="D8981">
            <v>0</v>
          </cell>
        </row>
        <row r="8982">
          <cell r="A8982">
            <v>893046</v>
          </cell>
          <cell r="B8982" t="str">
            <v>WW511 HYDROMINDER 511</v>
          </cell>
          <cell r="C8982" t="str">
            <v>K4</v>
          </cell>
          <cell r="D8982">
            <v>0</v>
          </cell>
        </row>
        <row r="8983">
          <cell r="A8983">
            <v>893050</v>
          </cell>
          <cell r="B8983" t="str">
            <v>HYDROMINDER 511</v>
          </cell>
          <cell r="C8983" t="str">
            <v>K4</v>
          </cell>
          <cell r="D8983">
            <v>0</v>
          </cell>
        </row>
        <row r="8984">
          <cell r="A8984">
            <v>893051</v>
          </cell>
          <cell r="B8984" t="str">
            <v>SPRINTER HS PADS 20"</v>
          </cell>
          <cell r="C8984" t="str">
            <v>HB</v>
          </cell>
          <cell r="D8984">
            <v>0</v>
          </cell>
        </row>
        <row r="8985">
          <cell r="A8985">
            <v>893106</v>
          </cell>
          <cell r="B8985" t="str">
            <v>GUN RL 15</v>
          </cell>
          <cell r="C8985" t="str">
            <v>K4</v>
          </cell>
          <cell r="D8985">
            <v>0</v>
          </cell>
        </row>
        <row r="8986">
          <cell r="A8986">
            <v>893108</v>
          </cell>
          <cell r="B8986" t="str">
            <v>ARK VALVE #1825</v>
          </cell>
          <cell r="C8986" t="str">
            <v>K4</v>
          </cell>
          <cell r="D8986">
            <v>0</v>
          </cell>
        </row>
        <row r="8987">
          <cell r="A8987">
            <v>893110</v>
          </cell>
          <cell r="B8987" t="str">
            <v>XT 11.XX VALVES</v>
          </cell>
          <cell r="C8987" t="str">
            <v>K4</v>
          </cell>
          <cell r="D8987">
            <v>0</v>
          </cell>
        </row>
        <row r="8988">
          <cell r="A8988">
            <v>893123</v>
          </cell>
          <cell r="B8988" t="str">
            <v>RL15 SERVICE KIT</v>
          </cell>
          <cell r="C8988" t="str">
            <v>K4</v>
          </cell>
          <cell r="D8988">
            <v>0</v>
          </cell>
        </row>
        <row r="8989">
          <cell r="A8989">
            <v>893173</v>
          </cell>
          <cell r="B8989" t="str">
            <v>GUN 30 SERVICE KIT</v>
          </cell>
          <cell r="C8989" t="str">
            <v>K4</v>
          </cell>
          <cell r="D8989">
            <v>0</v>
          </cell>
        </row>
        <row r="8990">
          <cell r="A8990">
            <v>893174</v>
          </cell>
          <cell r="B8990" t="str">
            <v>BRASS WAND TIP 1/8"</v>
          </cell>
          <cell r="C8990" t="str">
            <v>K4</v>
          </cell>
          <cell r="D8990">
            <v>0</v>
          </cell>
        </row>
        <row r="8991">
          <cell r="A8991">
            <v>893258</v>
          </cell>
          <cell r="B8991" t="str">
            <v>EXTRACTION KIT SUPERVAC</v>
          </cell>
          <cell r="C8991" t="str">
            <v>IF</v>
          </cell>
          <cell r="D8991">
            <v>0</v>
          </cell>
        </row>
        <row r="8992">
          <cell r="A8992">
            <v>893259</v>
          </cell>
          <cell r="B8992" t="str">
            <v>SWITCH</v>
          </cell>
          <cell r="C8992" t="str">
            <v>IM</v>
          </cell>
          <cell r="D8992">
            <v>0</v>
          </cell>
        </row>
        <row r="8993">
          <cell r="A8993">
            <v>893260</v>
          </cell>
          <cell r="B8993" t="str">
            <v>SWIFT JOINT (BRASS)</v>
          </cell>
          <cell r="C8993" t="str">
            <v>IK</v>
          </cell>
          <cell r="D8993">
            <v>0</v>
          </cell>
        </row>
        <row r="8994">
          <cell r="A8994">
            <v>893261</v>
          </cell>
          <cell r="B8994" t="str">
            <v>O'RING</v>
          </cell>
          <cell r="C8994" t="str">
            <v>YJ</v>
          </cell>
          <cell r="D8994">
            <v>0</v>
          </cell>
        </row>
        <row r="8995">
          <cell r="A8995">
            <v>893262</v>
          </cell>
          <cell r="B8995" t="str">
            <v>UPPER COVER</v>
          </cell>
          <cell r="C8995" t="str">
            <v>YJ</v>
          </cell>
          <cell r="D8995">
            <v>0</v>
          </cell>
        </row>
        <row r="8996">
          <cell r="A8996">
            <v>893263</v>
          </cell>
          <cell r="B8996" t="str">
            <v>CABLE W/DIODE</v>
          </cell>
          <cell r="C8996" t="str">
            <v>YJ</v>
          </cell>
          <cell r="D8996">
            <v>0</v>
          </cell>
        </row>
        <row r="8997">
          <cell r="A8997">
            <v>893264</v>
          </cell>
          <cell r="B8997" t="str">
            <v>CABLE</v>
          </cell>
          <cell r="C8997" t="str">
            <v>YJ</v>
          </cell>
          <cell r="D8997">
            <v>0</v>
          </cell>
        </row>
        <row r="8998">
          <cell r="A8998">
            <v>893265</v>
          </cell>
          <cell r="B8998" t="str">
            <v>TUBE JOINT</v>
          </cell>
          <cell r="C8998" t="str">
            <v>ID</v>
          </cell>
          <cell r="D8998">
            <v>0</v>
          </cell>
        </row>
        <row r="8999">
          <cell r="A8999">
            <v>893266</v>
          </cell>
          <cell r="B8999" t="str">
            <v>TUBE</v>
          </cell>
          <cell r="C8999" t="str">
            <v>ID</v>
          </cell>
          <cell r="D8999">
            <v>0</v>
          </cell>
        </row>
        <row r="9000">
          <cell r="A9000">
            <v>893267</v>
          </cell>
          <cell r="B9000" t="str">
            <v>PUMP</v>
          </cell>
          <cell r="C9000" t="str">
            <v>ID</v>
          </cell>
          <cell r="D9000">
            <v>0</v>
          </cell>
        </row>
        <row r="9001">
          <cell r="A9001">
            <v>893268</v>
          </cell>
          <cell r="B9001" t="str">
            <v>ANTI VIBRANT</v>
          </cell>
          <cell r="C9001" t="str">
            <v>YJ</v>
          </cell>
          <cell r="D9001">
            <v>0</v>
          </cell>
        </row>
        <row r="9002">
          <cell r="A9002">
            <v>893269</v>
          </cell>
          <cell r="B9002" t="str">
            <v>JOINT FOR PUMP</v>
          </cell>
          <cell r="C9002" t="str">
            <v>ID</v>
          </cell>
          <cell r="D9002">
            <v>0</v>
          </cell>
        </row>
        <row r="9003">
          <cell r="A9003">
            <v>893270</v>
          </cell>
          <cell r="B9003" t="str">
            <v>LOWER COVER</v>
          </cell>
          <cell r="C9003" t="str">
            <v>YJ</v>
          </cell>
          <cell r="D9003">
            <v>0</v>
          </cell>
        </row>
        <row r="9004">
          <cell r="A9004">
            <v>893271</v>
          </cell>
          <cell r="B9004" t="str">
            <v>GASKET PUMP</v>
          </cell>
          <cell r="C9004" t="str">
            <v>YJ</v>
          </cell>
          <cell r="D9004">
            <v>0</v>
          </cell>
        </row>
        <row r="9005">
          <cell r="A9005">
            <v>893272</v>
          </cell>
          <cell r="B9005" t="str">
            <v>TUBE</v>
          </cell>
          <cell r="C9005" t="str">
            <v>YJ</v>
          </cell>
          <cell r="D9005">
            <v>0</v>
          </cell>
        </row>
        <row r="9006">
          <cell r="A9006">
            <v>893273</v>
          </cell>
          <cell r="B9006" t="str">
            <v>FILTER</v>
          </cell>
          <cell r="C9006" t="str">
            <v>YJ</v>
          </cell>
          <cell r="D9006">
            <v>0</v>
          </cell>
        </row>
        <row r="9007">
          <cell r="A9007">
            <v>893274</v>
          </cell>
          <cell r="B9007" t="str">
            <v>CAP (SOLD WITH 893275)</v>
          </cell>
          <cell r="C9007" t="str">
            <v>YJ</v>
          </cell>
          <cell r="D9007">
            <v>0</v>
          </cell>
        </row>
        <row r="9008">
          <cell r="A9008">
            <v>893276</v>
          </cell>
          <cell r="B9008" t="str">
            <v>TANK</v>
          </cell>
          <cell r="C9008" t="str">
            <v>ID</v>
          </cell>
          <cell r="D9008">
            <v>0</v>
          </cell>
        </row>
        <row r="9009">
          <cell r="A9009">
            <v>893277</v>
          </cell>
          <cell r="B9009" t="str">
            <v>HOOK</v>
          </cell>
          <cell r="C9009" t="str">
            <v>YJ</v>
          </cell>
          <cell r="D9009">
            <v>0</v>
          </cell>
        </row>
        <row r="9010">
          <cell r="A9010">
            <v>893278</v>
          </cell>
          <cell r="B9010" t="str">
            <v>FOAM KILLER</v>
          </cell>
          <cell r="C9010" t="str">
            <v>ID</v>
          </cell>
          <cell r="D9010">
            <v>0</v>
          </cell>
        </row>
        <row r="9011">
          <cell r="A9011">
            <v>893279</v>
          </cell>
          <cell r="B9011" t="str">
            <v>SPRAY VALVE ASSEMBLY</v>
          </cell>
          <cell r="C9011" t="str">
            <v>ID</v>
          </cell>
          <cell r="D9011">
            <v>55792</v>
          </cell>
        </row>
        <row r="9012">
          <cell r="A9012">
            <v>893280</v>
          </cell>
          <cell r="B9012" t="str">
            <v>PIN WITH SPRING</v>
          </cell>
          <cell r="C9012" t="str">
            <v>YJ</v>
          </cell>
          <cell r="D9012">
            <v>0</v>
          </cell>
        </row>
        <row r="9013">
          <cell r="A9013">
            <v>893281</v>
          </cell>
          <cell r="B9013" t="str">
            <v>TUBE</v>
          </cell>
          <cell r="C9013" t="str">
            <v>YJ</v>
          </cell>
          <cell r="D9013">
            <v>0</v>
          </cell>
        </row>
        <row r="9014">
          <cell r="A9014">
            <v>893282</v>
          </cell>
          <cell r="B9014" t="str">
            <v>WRAPPER</v>
          </cell>
          <cell r="C9014" t="str">
            <v>YJ</v>
          </cell>
          <cell r="D9014">
            <v>0</v>
          </cell>
        </row>
        <row r="9015">
          <cell r="A9015">
            <v>893283</v>
          </cell>
          <cell r="B9015" t="str">
            <v>SPRAY VALVE</v>
          </cell>
          <cell r="C9015" t="str">
            <v>ID</v>
          </cell>
          <cell r="D9015">
            <v>0</v>
          </cell>
        </row>
        <row r="9016">
          <cell r="A9016">
            <v>893284</v>
          </cell>
          <cell r="B9016" t="str">
            <v>CLIPS (SET OF 4)</v>
          </cell>
          <cell r="C9016" t="str">
            <v>ID</v>
          </cell>
          <cell r="D9016">
            <v>0</v>
          </cell>
        </row>
        <row r="9017">
          <cell r="A9017">
            <v>893285</v>
          </cell>
          <cell r="B9017" t="str">
            <v>FLOOR NOZZLE ASSEMBLY</v>
          </cell>
          <cell r="C9017" t="str">
            <v>YJ</v>
          </cell>
          <cell r="D9017">
            <v>0</v>
          </cell>
        </row>
        <row r="9018">
          <cell r="A9018">
            <v>893287</v>
          </cell>
          <cell r="B9018" t="str">
            <v>HARD FLOOR TOOL</v>
          </cell>
          <cell r="C9018" t="str">
            <v>YJ</v>
          </cell>
          <cell r="D9018">
            <v>0</v>
          </cell>
        </row>
        <row r="9019">
          <cell r="A9019">
            <v>893288</v>
          </cell>
          <cell r="B9019" t="str">
            <v>WHITE SPRAY GRP</v>
          </cell>
          <cell r="C9019" t="str">
            <v>YJ</v>
          </cell>
          <cell r="D9019">
            <v>0</v>
          </cell>
        </row>
        <row r="9020">
          <cell r="A9020">
            <v>893289</v>
          </cell>
          <cell r="B9020" t="str">
            <v>PIN SWIFT JOINT</v>
          </cell>
          <cell r="C9020" t="str">
            <v>YJ</v>
          </cell>
          <cell r="D9020">
            <v>0</v>
          </cell>
        </row>
        <row r="9021">
          <cell r="A9021">
            <v>893290</v>
          </cell>
          <cell r="B9021" t="str">
            <v>TUBE</v>
          </cell>
          <cell r="C9021" t="str">
            <v>YJ</v>
          </cell>
          <cell r="D9021">
            <v>0</v>
          </cell>
        </row>
        <row r="9022">
          <cell r="A9022">
            <v>893291</v>
          </cell>
          <cell r="B9022" t="str">
            <v>WHITE SPRAY GRP</v>
          </cell>
          <cell r="C9022" t="str">
            <v>YJ</v>
          </cell>
          <cell r="D9022">
            <v>0</v>
          </cell>
        </row>
        <row r="9023">
          <cell r="A9023">
            <v>893292</v>
          </cell>
          <cell r="B9023" t="str">
            <v>SOFA NOZZLE ASSEMBLY</v>
          </cell>
          <cell r="C9023" t="str">
            <v>YJ</v>
          </cell>
          <cell r="D9023">
            <v>0</v>
          </cell>
        </row>
        <row r="9024">
          <cell r="A9024">
            <v>893293</v>
          </cell>
          <cell r="B9024" t="str">
            <v>SOFA NOZZLE</v>
          </cell>
          <cell r="C9024" t="str">
            <v>YJ</v>
          </cell>
          <cell r="D9024">
            <v>0</v>
          </cell>
        </row>
        <row r="9025">
          <cell r="A9025">
            <v>893294</v>
          </cell>
          <cell r="B9025" t="str">
            <v>YELLOW SPRAY GRP+PIN</v>
          </cell>
          <cell r="C9025" t="str">
            <v>ID</v>
          </cell>
          <cell r="D9025">
            <v>0</v>
          </cell>
        </row>
        <row r="9026">
          <cell r="A9026">
            <v>893295</v>
          </cell>
          <cell r="B9026" t="str">
            <v>TUBE</v>
          </cell>
          <cell r="C9026" t="str">
            <v>YJ</v>
          </cell>
          <cell r="D9026">
            <v>0</v>
          </cell>
        </row>
        <row r="9027">
          <cell r="A9027">
            <v>893296</v>
          </cell>
          <cell r="B9027" t="str">
            <v>YELLOW SPRAY GROUP</v>
          </cell>
          <cell r="C9027" t="str">
            <v>ID</v>
          </cell>
          <cell r="D9027">
            <v>0</v>
          </cell>
        </row>
        <row r="9028">
          <cell r="A9028">
            <v>893297</v>
          </cell>
          <cell r="B9028" t="str">
            <v>RUBBER BLADE SUPER VAC</v>
          </cell>
          <cell r="C9028" t="str">
            <v>ID</v>
          </cell>
          <cell r="D9028">
            <v>55792</v>
          </cell>
        </row>
        <row r="9029">
          <cell r="A9029">
            <v>893298</v>
          </cell>
          <cell r="B9029" t="str">
            <v>LINT STRIP-S/VAC</v>
          </cell>
          <cell r="C9029" t="str">
            <v>ID</v>
          </cell>
          <cell r="D9029">
            <v>0</v>
          </cell>
        </row>
        <row r="9030">
          <cell r="A9030">
            <v>893299</v>
          </cell>
          <cell r="B9030" t="str">
            <v>SWIFT JOINT (PLASTIC)</v>
          </cell>
          <cell r="C9030" t="str">
            <v>P9</v>
          </cell>
          <cell r="D9030">
            <v>55792</v>
          </cell>
        </row>
        <row r="9031">
          <cell r="A9031">
            <v>893413</v>
          </cell>
          <cell r="B9031" t="str">
            <v>PERISTALTIC PUMP-TIMER</v>
          </cell>
          <cell r="C9031" t="str">
            <v>JA</v>
          </cell>
          <cell r="D9031">
            <v>98895</v>
          </cell>
        </row>
        <row r="9032">
          <cell r="A9032">
            <v>893414</v>
          </cell>
          <cell r="B9032" t="str">
            <v>SINGLE PUMP DISPENSER TM-110</v>
          </cell>
          <cell r="C9032" t="str">
            <v>L3</v>
          </cell>
          <cell r="D9032">
            <v>89308</v>
          </cell>
        </row>
        <row r="9033">
          <cell r="A9033">
            <v>893415</v>
          </cell>
          <cell r="B9033" t="str">
            <v>ECLIPSE LM-220</v>
          </cell>
          <cell r="C9033" t="str">
            <v>L3</v>
          </cell>
          <cell r="D9033">
            <v>89308</v>
          </cell>
        </row>
        <row r="9034">
          <cell r="A9034">
            <v>893416</v>
          </cell>
          <cell r="B9034" t="str">
            <v>ECLIPSE LM-230</v>
          </cell>
          <cell r="C9034" t="str">
            <v>L3</v>
          </cell>
          <cell r="D9034">
            <v>89308</v>
          </cell>
        </row>
        <row r="9035">
          <cell r="A9035">
            <v>893417</v>
          </cell>
          <cell r="B9035" t="str">
            <v>ECLIPSE LM-240</v>
          </cell>
          <cell r="C9035" t="str">
            <v>L3</v>
          </cell>
          <cell r="D9035">
            <v>89308</v>
          </cell>
        </row>
        <row r="9036">
          <cell r="A9036">
            <v>893418</v>
          </cell>
          <cell r="B9036" t="str">
            <v>ECLIPSE LM-250</v>
          </cell>
          <cell r="C9036" t="str">
            <v>L3</v>
          </cell>
          <cell r="D9036">
            <v>89308</v>
          </cell>
        </row>
        <row r="9037">
          <cell r="A9037">
            <v>893419</v>
          </cell>
          <cell r="B9037" t="str">
            <v>ECLIPSE LM-260</v>
          </cell>
          <cell r="C9037" t="str">
            <v>L3</v>
          </cell>
          <cell r="D9037">
            <v>89308</v>
          </cell>
        </row>
        <row r="9038">
          <cell r="A9038">
            <v>893420</v>
          </cell>
          <cell r="B9038" t="str">
            <v>STREAMLINE MODEL 835-S63001</v>
          </cell>
          <cell r="C9038" t="str">
            <v>ZA</v>
          </cell>
          <cell r="D9038">
            <v>0</v>
          </cell>
        </row>
        <row r="9039">
          <cell r="A9039">
            <v>893421</v>
          </cell>
          <cell r="B9039" t="str">
            <v>STREAMLINE MODEL 845-S 63002</v>
          </cell>
          <cell r="C9039" t="str">
            <v>JA</v>
          </cell>
          <cell r="D9039">
            <v>0</v>
          </cell>
        </row>
        <row r="9040">
          <cell r="A9040">
            <v>893422</v>
          </cell>
          <cell r="B9040" t="str">
            <v>STREAMLINE MODEL 855-S 63003</v>
          </cell>
          <cell r="C9040" t="str">
            <v>IJ</v>
          </cell>
          <cell r="D9040">
            <v>0</v>
          </cell>
        </row>
        <row r="9041">
          <cell r="A9041">
            <v>893424</v>
          </cell>
          <cell r="B9041" t="str">
            <v>HYRDO D/CHARGE TUBE 4FT S630</v>
          </cell>
          <cell r="C9041" t="str">
            <v>IK</v>
          </cell>
          <cell r="D9041">
            <v>0</v>
          </cell>
        </row>
        <row r="9042">
          <cell r="A9042">
            <v>893425</v>
          </cell>
          <cell r="B9042" t="str">
            <v>HYDRO 7FT TUBE S 63006</v>
          </cell>
          <cell r="C9042" t="str">
            <v>YJ</v>
          </cell>
          <cell r="D9042">
            <v>0</v>
          </cell>
        </row>
        <row r="9043">
          <cell r="A9043">
            <v>893426</v>
          </cell>
          <cell r="B9043" t="str">
            <v>HYDRO WEIGHT S 63007</v>
          </cell>
          <cell r="C9043" t="str">
            <v>JA</v>
          </cell>
          <cell r="D9043">
            <v>0</v>
          </cell>
        </row>
        <row r="9044">
          <cell r="A9044">
            <v>893427</v>
          </cell>
          <cell r="B9044" t="str">
            <v>HYDRO FOOT VALVE S 63008</v>
          </cell>
          <cell r="C9044" t="str">
            <v>ZE</v>
          </cell>
          <cell r="D9044">
            <v>0</v>
          </cell>
        </row>
        <row r="9045">
          <cell r="A9045">
            <v>894204</v>
          </cell>
          <cell r="B9045" t="str">
            <v>MR MUSCLE GLASS CLEANER 3X2 LT</v>
          </cell>
          <cell r="C9045" t="str">
            <v>YL</v>
          </cell>
          <cell r="D9045">
            <v>0</v>
          </cell>
        </row>
        <row r="9046">
          <cell r="A9046">
            <v>894206</v>
          </cell>
          <cell r="B9046" t="str">
            <v>MR MUSCLE GLASS CLEANER 4X5 LT</v>
          </cell>
          <cell r="C9046" t="str">
            <v>YL</v>
          </cell>
          <cell r="D9046">
            <v>0</v>
          </cell>
        </row>
        <row r="9047">
          <cell r="A9047">
            <v>896002</v>
          </cell>
          <cell r="B9047" t="str">
            <v>FORCE TRIG see 150910</v>
          </cell>
          <cell r="C9047" t="str">
            <v>HB</v>
          </cell>
          <cell r="D9047">
            <v>0</v>
          </cell>
        </row>
        <row r="9048">
          <cell r="A9048">
            <v>896009</v>
          </cell>
          <cell r="B9048" t="str">
            <v>ENHANCE CAPTIVE DISPENSER EACH</v>
          </cell>
          <cell r="C9048" t="str">
            <v>YO</v>
          </cell>
          <cell r="D9048">
            <v>0</v>
          </cell>
        </row>
        <row r="9049">
          <cell r="A9049">
            <v>896010</v>
          </cell>
          <cell r="B9049" t="str">
            <v>ENHANCE NON CAPTIVE DISPR EACH</v>
          </cell>
          <cell r="C9049" t="str">
            <v>HB</v>
          </cell>
          <cell r="D9049">
            <v>0</v>
          </cell>
        </row>
        <row r="9050">
          <cell r="A9050">
            <v>896030</v>
          </cell>
          <cell r="B9050" t="str">
            <v>1LTR SPRAY BOTTLES      70/BOX</v>
          </cell>
          <cell r="C9050" t="str">
            <v>IS</v>
          </cell>
          <cell r="D9050">
            <v>89320</v>
          </cell>
        </row>
        <row r="9051">
          <cell r="A9051">
            <v>896040</v>
          </cell>
          <cell r="B9051" t="str">
            <v>1LTR SPRAY BOTTLE TRGRS 35/BOX</v>
          </cell>
          <cell r="C9051" t="str">
            <v>IS</v>
          </cell>
          <cell r="D9051">
            <v>0</v>
          </cell>
        </row>
        <row r="9052">
          <cell r="A9052">
            <v>896399</v>
          </cell>
          <cell r="B9052" t="str">
            <v>GERMEX BOTTLES 84/BOX LABELLED</v>
          </cell>
          <cell r="C9052" t="str">
            <v>IS</v>
          </cell>
          <cell r="D9052">
            <v>90144</v>
          </cell>
        </row>
        <row r="9053">
          <cell r="A9053">
            <v>900120</v>
          </cell>
          <cell r="B9053" t="str">
            <v>SOLO SOLUTION CENTRE</v>
          </cell>
          <cell r="C9053" t="str">
            <v>YG</v>
          </cell>
          <cell r="D9053">
            <v>38031</v>
          </cell>
        </row>
        <row r="9054">
          <cell r="A9054">
            <v>900121</v>
          </cell>
          <cell r="B9054" t="str">
            <v>STRIDE 4 X 2 LTRS</v>
          </cell>
          <cell r="C9054" t="str">
            <v>YI</v>
          </cell>
          <cell r="D9054">
            <v>38034</v>
          </cell>
        </row>
        <row r="9055">
          <cell r="A9055">
            <v>900534</v>
          </cell>
          <cell r="B9055" t="str">
            <v>CLEARWAX SLIP-RET  25L     25L</v>
          </cell>
          <cell r="C9055">
            <v>50</v>
          </cell>
          <cell r="D9055">
            <v>94579</v>
          </cell>
        </row>
        <row r="9056">
          <cell r="A9056">
            <v>900545</v>
          </cell>
          <cell r="B9056" t="str">
            <v>CLEARWAX SLIP RETARD      5LTR</v>
          </cell>
          <cell r="C9056">
            <v>50</v>
          </cell>
          <cell r="D9056">
            <v>0</v>
          </cell>
        </row>
        <row r="9057">
          <cell r="A9057">
            <v>900650</v>
          </cell>
          <cell r="B9057" t="str">
            <v>MALE QUICK CONNECT</v>
          </cell>
          <cell r="C9057" t="str">
            <v>IK</v>
          </cell>
          <cell r="D9057">
            <v>270</v>
          </cell>
        </row>
        <row r="9058">
          <cell r="A9058">
            <v>900677</v>
          </cell>
          <cell r="B9058" t="str">
            <v>CHIPS ASSEMBLY GLADE CERAMICS</v>
          </cell>
          <cell r="C9058" t="str">
            <v>RC</v>
          </cell>
          <cell r="D9058">
            <v>38037</v>
          </cell>
        </row>
        <row r="9059">
          <cell r="A9059">
            <v>901018</v>
          </cell>
          <cell r="B9059" t="str">
            <v>MIRAGE                   25 LT</v>
          </cell>
          <cell r="C9059" t="str">
            <v>YI</v>
          </cell>
          <cell r="D9059">
            <v>0</v>
          </cell>
        </row>
        <row r="9060">
          <cell r="A9060">
            <v>901035</v>
          </cell>
          <cell r="B9060" t="str">
            <v>MIRAGE                  4x5 LT</v>
          </cell>
          <cell r="C9060" t="str">
            <v>YI</v>
          </cell>
          <cell r="D9060">
            <v>0</v>
          </cell>
        </row>
        <row r="9061">
          <cell r="A9061">
            <v>901040</v>
          </cell>
          <cell r="B9061" t="str">
            <v>MIRRAGLOSS SLR/FIN 25L     25L</v>
          </cell>
          <cell r="C9061">
            <v>50</v>
          </cell>
          <cell r="D9061">
            <v>0</v>
          </cell>
        </row>
        <row r="9062">
          <cell r="A9062">
            <v>901050</v>
          </cell>
          <cell r="B9062" t="str">
            <v>TURBOGLOSS SLR/FIN      4X5 LT</v>
          </cell>
          <cell r="C9062" t="str">
            <v>YI</v>
          </cell>
          <cell r="D9062">
            <v>0</v>
          </cell>
        </row>
        <row r="9063">
          <cell r="A9063">
            <v>901074</v>
          </cell>
          <cell r="B9063" t="str">
            <v>MARATHON  15L              15L</v>
          </cell>
          <cell r="C9063">
            <v>50</v>
          </cell>
          <cell r="D9063">
            <v>0</v>
          </cell>
        </row>
        <row r="9064">
          <cell r="A9064">
            <v>901120</v>
          </cell>
          <cell r="B9064" t="str">
            <v>REFLECTION               25 LT</v>
          </cell>
          <cell r="C9064" t="str">
            <v>YI</v>
          </cell>
          <cell r="D9064">
            <v>0</v>
          </cell>
        </row>
        <row r="9065">
          <cell r="A9065">
            <v>901125</v>
          </cell>
          <cell r="B9065" t="str">
            <v>REFLECTION               20 LT</v>
          </cell>
          <cell r="C9065" t="str">
            <v>YI</v>
          </cell>
          <cell r="D9065">
            <v>0</v>
          </cell>
        </row>
        <row r="9066">
          <cell r="A9066">
            <v>901133</v>
          </cell>
          <cell r="B9066" t="str">
            <v>REFLECTION (Q'LD)       200LTR</v>
          </cell>
          <cell r="C9066">
            <v>50</v>
          </cell>
          <cell r="D9066">
            <v>0</v>
          </cell>
        </row>
        <row r="9067">
          <cell r="A9067">
            <v>901137</v>
          </cell>
          <cell r="B9067" t="str">
            <v>REFLECTION (4*5L)           5L</v>
          </cell>
          <cell r="C9067">
            <v>50</v>
          </cell>
          <cell r="D9067">
            <v>0</v>
          </cell>
        </row>
        <row r="9068">
          <cell r="A9068">
            <v>901171</v>
          </cell>
          <cell r="B9068" t="str">
            <v>BASECOTE                 25 LT</v>
          </cell>
          <cell r="C9068" t="str">
            <v>YI</v>
          </cell>
          <cell r="D9068">
            <v>0</v>
          </cell>
        </row>
        <row r="9069">
          <cell r="A9069">
            <v>901180</v>
          </cell>
          <cell r="B9069" t="str">
            <v>BASECOAT 15L               15L</v>
          </cell>
          <cell r="C9069">
            <v>50</v>
          </cell>
          <cell r="D9069">
            <v>0</v>
          </cell>
        </row>
        <row r="9070">
          <cell r="A9070">
            <v>901190</v>
          </cell>
          <cell r="B9070" t="str">
            <v>AUSSIE SEAL             4X5 LT</v>
          </cell>
          <cell r="C9070" t="str">
            <v>YI</v>
          </cell>
          <cell r="D9070">
            <v>0</v>
          </cell>
        </row>
        <row r="9071">
          <cell r="A9071">
            <v>901192</v>
          </cell>
          <cell r="B9071" t="str">
            <v>AUSSIE SEAL               5 LT</v>
          </cell>
          <cell r="C9071" t="str">
            <v>YI</v>
          </cell>
          <cell r="D9071">
            <v>0</v>
          </cell>
        </row>
        <row r="9072">
          <cell r="A9072">
            <v>901196</v>
          </cell>
          <cell r="B9072" t="str">
            <v>AUSSIE SEAL              25 LT</v>
          </cell>
          <cell r="C9072" t="str">
            <v>YI</v>
          </cell>
          <cell r="D9072">
            <v>0</v>
          </cell>
        </row>
        <row r="9073">
          <cell r="A9073">
            <v>901222</v>
          </cell>
          <cell r="B9073" t="str">
            <v>FUSION                   25 LT</v>
          </cell>
          <cell r="C9073" t="str">
            <v>YI</v>
          </cell>
          <cell r="D9073">
            <v>0</v>
          </cell>
        </row>
        <row r="9074">
          <cell r="A9074">
            <v>901324</v>
          </cell>
          <cell r="B9074" t="str">
            <v>FORTE                   205 LT</v>
          </cell>
          <cell r="C9074" t="str">
            <v>YG</v>
          </cell>
          <cell r="D9074">
            <v>0</v>
          </cell>
        </row>
        <row r="9075">
          <cell r="A9075">
            <v>901395</v>
          </cell>
          <cell r="B9075" t="str">
            <v>SPRAYFILM 15L              15L</v>
          </cell>
          <cell r="C9075">
            <v>50</v>
          </cell>
          <cell r="D9075">
            <v>0</v>
          </cell>
        </row>
        <row r="9076">
          <cell r="A9076">
            <v>901412</v>
          </cell>
          <cell r="B9076" t="str">
            <v>SPRAYFILM                 5 LT</v>
          </cell>
          <cell r="C9076" t="str">
            <v>YG</v>
          </cell>
          <cell r="D9076">
            <v>0</v>
          </cell>
        </row>
        <row r="9077">
          <cell r="A9077">
            <v>901415</v>
          </cell>
          <cell r="B9077" t="str">
            <v>SPRAYFILM                20 LT</v>
          </cell>
          <cell r="C9077" t="str">
            <v>YG</v>
          </cell>
          <cell r="D9077">
            <v>0</v>
          </cell>
        </row>
        <row r="9078">
          <cell r="A9078">
            <v>901494</v>
          </cell>
          <cell r="B9078" t="str">
            <v>RIP-OFF                  25 LT</v>
          </cell>
          <cell r="C9078" t="str">
            <v>YN</v>
          </cell>
          <cell r="D9078">
            <v>0</v>
          </cell>
        </row>
        <row r="9079">
          <cell r="A9079">
            <v>901550</v>
          </cell>
          <cell r="B9079" t="str">
            <v>*CLEARSTRIP MKII         20 LT</v>
          </cell>
          <cell r="C9079" t="str">
            <v>YN</v>
          </cell>
          <cell r="D9079">
            <v>0</v>
          </cell>
        </row>
        <row r="9080">
          <cell r="A9080">
            <v>901558</v>
          </cell>
          <cell r="B9080" t="str">
            <v>CLEARSTRIP MKII           5 LT</v>
          </cell>
          <cell r="C9080" t="str">
            <v>YN</v>
          </cell>
          <cell r="D9080">
            <v>0</v>
          </cell>
        </row>
        <row r="9081">
          <cell r="A9081">
            <v>901560</v>
          </cell>
          <cell r="B9081" t="str">
            <v>CLEARSTRIP MKII 15L        15L</v>
          </cell>
          <cell r="C9081">
            <v>50</v>
          </cell>
          <cell r="D9081">
            <v>0</v>
          </cell>
        </row>
        <row r="9082">
          <cell r="A9082">
            <v>901562</v>
          </cell>
          <cell r="B9082" t="str">
            <v>CLEARSTRIP MKII         4X5 LT</v>
          </cell>
          <cell r="C9082" t="str">
            <v>YN</v>
          </cell>
          <cell r="D9082">
            <v>0</v>
          </cell>
        </row>
        <row r="9083">
          <cell r="A9083">
            <v>901570</v>
          </cell>
          <cell r="B9083" t="str">
            <v>NEUTRALIZER              20 LT</v>
          </cell>
          <cell r="C9083" t="str">
            <v>YG</v>
          </cell>
          <cell r="D9083">
            <v>0</v>
          </cell>
        </row>
        <row r="9084">
          <cell r="A9084">
            <v>901580</v>
          </cell>
          <cell r="B9084" t="str">
            <v>NEUTRALIZER              25 LT</v>
          </cell>
          <cell r="C9084" t="str">
            <v>YG</v>
          </cell>
          <cell r="D9084">
            <v>0</v>
          </cell>
        </row>
        <row r="9085">
          <cell r="A9085">
            <v>901585</v>
          </cell>
          <cell r="B9085" t="str">
            <v>NEUTRALIZER             4x5 LT</v>
          </cell>
          <cell r="C9085" t="str">
            <v>YG</v>
          </cell>
          <cell r="D9085">
            <v>0</v>
          </cell>
        </row>
        <row r="9086">
          <cell r="A9086">
            <v>901600</v>
          </cell>
          <cell r="B9086" t="str">
            <v>NEUTRALIZER               5 LT</v>
          </cell>
          <cell r="C9086" t="str">
            <v>YG</v>
          </cell>
          <cell r="D9086">
            <v>0</v>
          </cell>
        </row>
        <row r="9087">
          <cell r="A9087">
            <v>901605</v>
          </cell>
          <cell r="B9087" t="str">
            <v>NEUTRALISER 15L            15L</v>
          </cell>
          <cell r="C9087">
            <v>50</v>
          </cell>
          <cell r="D9087">
            <v>0</v>
          </cell>
        </row>
        <row r="9088">
          <cell r="A9088">
            <v>901613</v>
          </cell>
          <cell r="B9088" t="str">
            <v>SCUFF-GUARD 5 L            5 L</v>
          </cell>
          <cell r="C9088">
            <v>50</v>
          </cell>
          <cell r="D9088">
            <v>0</v>
          </cell>
        </row>
        <row r="9089">
          <cell r="A9089">
            <v>901620</v>
          </cell>
          <cell r="B9089" t="str">
            <v>LIFT-OFF          M.T.O 205 LT</v>
          </cell>
          <cell r="C9089" t="str">
            <v>YN</v>
          </cell>
          <cell r="D9089">
            <v>0</v>
          </cell>
        </row>
        <row r="9090">
          <cell r="A9090">
            <v>901644</v>
          </cell>
          <cell r="B9090" t="str">
            <v>OPTICLEAN MAT/REV        25 LT</v>
          </cell>
          <cell r="C9090" t="str">
            <v>YG</v>
          </cell>
          <cell r="D9090">
            <v>0</v>
          </cell>
        </row>
        <row r="9091">
          <cell r="A9091">
            <v>901700</v>
          </cell>
          <cell r="B9091" t="str">
            <v>WAX REMOVER               5 LT</v>
          </cell>
          <cell r="C9091" t="str">
            <v>YN</v>
          </cell>
          <cell r="D9091">
            <v>0</v>
          </cell>
        </row>
        <row r="9092">
          <cell r="A9092">
            <v>901714</v>
          </cell>
          <cell r="B9092" t="str">
            <v>WAX REMOVER              20 LT</v>
          </cell>
          <cell r="C9092" t="str">
            <v>YN</v>
          </cell>
          <cell r="D9092">
            <v>0</v>
          </cell>
        </row>
        <row r="9093">
          <cell r="A9093">
            <v>901720</v>
          </cell>
          <cell r="B9093" t="str">
            <v>SIGNATURE               4X5 LT</v>
          </cell>
          <cell r="C9093">
            <v>50</v>
          </cell>
          <cell r="D9093">
            <v>0</v>
          </cell>
        </row>
        <row r="9094">
          <cell r="A9094">
            <v>901730</v>
          </cell>
          <cell r="B9094" t="str">
            <v>SIGNATURE               205 LT</v>
          </cell>
          <cell r="C9094">
            <v>50</v>
          </cell>
          <cell r="D9094">
            <v>0</v>
          </cell>
        </row>
        <row r="9095">
          <cell r="A9095">
            <v>903020</v>
          </cell>
          <cell r="B9095" t="str">
            <v>JETSTREAM PLUS(4X5L)    (4*5L)</v>
          </cell>
          <cell r="C9095">
            <v>50</v>
          </cell>
          <cell r="D9095">
            <v>0</v>
          </cell>
        </row>
        <row r="9096">
          <cell r="A9096">
            <v>903027</v>
          </cell>
          <cell r="B9096" t="str">
            <v>JETSTREAM PLUS (25L)       25L</v>
          </cell>
          <cell r="C9096">
            <v>50</v>
          </cell>
          <cell r="D9096">
            <v>0</v>
          </cell>
        </row>
        <row r="9097">
          <cell r="A9097">
            <v>903029</v>
          </cell>
          <cell r="B9097" t="str">
            <v>CARPET CARE KIT</v>
          </cell>
          <cell r="C9097">
            <v>50</v>
          </cell>
          <cell r="D9097">
            <v>0</v>
          </cell>
        </row>
        <row r="9098">
          <cell r="A9098">
            <v>903051</v>
          </cell>
          <cell r="B9098" t="str">
            <v>JETSTREAM (4*5L)            5L</v>
          </cell>
          <cell r="C9098">
            <v>50</v>
          </cell>
          <cell r="D9098">
            <v>0</v>
          </cell>
        </row>
        <row r="9099">
          <cell r="A9099">
            <v>903102</v>
          </cell>
          <cell r="B9099" t="str">
            <v>GRIMEBUSTER 25L            25L</v>
          </cell>
          <cell r="C9099">
            <v>50</v>
          </cell>
          <cell r="D9099">
            <v>94579</v>
          </cell>
        </row>
        <row r="9100">
          <cell r="A9100">
            <v>903153</v>
          </cell>
          <cell r="B9100" t="str">
            <v>RAVE 25L                  25 L</v>
          </cell>
          <cell r="C9100">
            <v>50</v>
          </cell>
          <cell r="D9100">
            <v>0</v>
          </cell>
        </row>
        <row r="9101">
          <cell r="A9101">
            <v>903170</v>
          </cell>
          <cell r="B9101" t="str">
            <v>RAVE (4*5L)                 5L</v>
          </cell>
          <cell r="C9101">
            <v>50</v>
          </cell>
          <cell r="D9101">
            <v>0</v>
          </cell>
        </row>
        <row r="9102">
          <cell r="A9102">
            <v>903255</v>
          </cell>
          <cell r="B9102" t="str">
            <v>HOT SHOT 5L                5 L</v>
          </cell>
          <cell r="C9102">
            <v>50</v>
          </cell>
          <cell r="D9102">
            <v>94579</v>
          </cell>
        </row>
        <row r="9103">
          <cell r="A9103">
            <v>903306</v>
          </cell>
          <cell r="B9103" t="str">
            <v>PRO SOLVE (4*5L)            5L</v>
          </cell>
          <cell r="C9103">
            <v>50</v>
          </cell>
          <cell r="D9103">
            <v>94579</v>
          </cell>
        </row>
        <row r="9104">
          <cell r="A9104">
            <v>903309</v>
          </cell>
          <cell r="B9104" t="str">
            <v>PRO SOLVE  200L           200L</v>
          </cell>
          <cell r="C9104">
            <v>50</v>
          </cell>
          <cell r="D9104">
            <v>0</v>
          </cell>
        </row>
        <row r="9105">
          <cell r="A9105">
            <v>903391</v>
          </cell>
          <cell r="B9105" t="str">
            <v>RUG BRITE (4*5L)            5L</v>
          </cell>
          <cell r="C9105">
            <v>50</v>
          </cell>
          <cell r="D9105">
            <v>94579</v>
          </cell>
        </row>
        <row r="9106">
          <cell r="A9106">
            <v>903408</v>
          </cell>
          <cell r="B9106" t="str">
            <v>BUBBLE BUSTER (4*5L)       5 L</v>
          </cell>
          <cell r="C9106">
            <v>50</v>
          </cell>
          <cell r="D9106">
            <v>0</v>
          </cell>
        </row>
        <row r="9107">
          <cell r="A9107">
            <v>903442</v>
          </cell>
          <cell r="B9107" t="str">
            <v>ELIMINATE               4X5 LT</v>
          </cell>
          <cell r="C9107" t="str">
            <v>YC</v>
          </cell>
          <cell r="D9107">
            <v>0</v>
          </cell>
        </row>
        <row r="9108">
          <cell r="A9108">
            <v>903493</v>
          </cell>
          <cell r="B9108" t="str">
            <v>SPOTTO(6*500ML)         500 ML</v>
          </cell>
          <cell r="C9108">
            <v>50</v>
          </cell>
          <cell r="D9108">
            <v>94579</v>
          </cell>
        </row>
        <row r="9109">
          <cell r="A9109">
            <v>903520</v>
          </cell>
          <cell r="B9109" t="str">
            <v>SPOTTO (4*5L)               5L</v>
          </cell>
          <cell r="C9109">
            <v>50</v>
          </cell>
          <cell r="D9109">
            <v>0</v>
          </cell>
        </row>
        <row r="9110">
          <cell r="A9110">
            <v>903527</v>
          </cell>
          <cell r="B9110" t="str">
            <v>SPOTTING KIT NO.1 (4*5L)    5L</v>
          </cell>
          <cell r="C9110">
            <v>50</v>
          </cell>
          <cell r="D9110">
            <v>0</v>
          </cell>
        </row>
        <row r="9111">
          <cell r="A9111">
            <v>903544</v>
          </cell>
          <cell r="B9111" t="str">
            <v>SPOTTING KIT NO.2 (2*5L)    5L</v>
          </cell>
          <cell r="C9111">
            <v>50</v>
          </cell>
          <cell r="D9111">
            <v>0</v>
          </cell>
        </row>
        <row r="9112">
          <cell r="A9112">
            <v>903602</v>
          </cell>
          <cell r="B9112" t="str">
            <v>ACTIVATE                  5 LT</v>
          </cell>
          <cell r="C9112" t="str">
            <v>YC</v>
          </cell>
          <cell r="D9112">
            <v>0</v>
          </cell>
        </row>
        <row r="9113">
          <cell r="A9113">
            <v>904710</v>
          </cell>
          <cell r="B9113" t="str">
            <v>J-FILL ADD-ON SINGLE DISPENSER</v>
          </cell>
          <cell r="C9113" t="str">
            <v>IJ</v>
          </cell>
          <cell r="D9113">
            <v>201</v>
          </cell>
        </row>
        <row r="9114">
          <cell r="A9114">
            <v>904711</v>
          </cell>
          <cell r="B9114" t="str">
            <v>J-FILL SINGLE DISPENSER NEW</v>
          </cell>
          <cell r="C9114" t="str">
            <v>IJ</v>
          </cell>
          <cell r="D9114">
            <v>201</v>
          </cell>
        </row>
        <row r="9115">
          <cell r="A9115">
            <v>904712</v>
          </cell>
          <cell r="B9115" t="str">
            <v>J-FILL TWIN DISPENSER</v>
          </cell>
          <cell r="C9115" t="str">
            <v>IJ</v>
          </cell>
          <cell r="D9115">
            <v>201</v>
          </cell>
        </row>
        <row r="9116">
          <cell r="A9116">
            <v>904713</v>
          </cell>
          <cell r="B9116" t="str">
            <v>J-FILL WALL WIRE BASKET</v>
          </cell>
          <cell r="C9116" t="str">
            <v>IJ</v>
          </cell>
          <cell r="D9116">
            <v>0</v>
          </cell>
        </row>
        <row r="9117">
          <cell r="A9117">
            <v>904715</v>
          </cell>
          <cell r="B9117" t="str">
            <v>J-FILL SINGLE DISPENSER OLD</v>
          </cell>
          <cell r="C9117" t="str">
            <v>IJ</v>
          </cell>
          <cell r="D9117">
            <v>201</v>
          </cell>
        </row>
        <row r="9118">
          <cell r="A9118">
            <v>905068</v>
          </cell>
          <cell r="B9118" t="str">
            <v>HANDSOME                 25 LT</v>
          </cell>
          <cell r="C9118" t="str">
            <v>YO</v>
          </cell>
          <cell r="D9118">
            <v>74900</v>
          </cell>
        </row>
        <row r="9119">
          <cell r="A9119">
            <v>906001</v>
          </cell>
          <cell r="B9119" t="str">
            <v>FORWARD 4X2 LT  #4519</v>
          </cell>
          <cell r="C9119">
            <v>50</v>
          </cell>
          <cell r="D9119">
            <v>38034</v>
          </cell>
        </row>
        <row r="9120">
          <cell r="A9120">
            <v>906002</v>
          </cell>
          <cell r="B9120" t="str">
            <v>STRIDE 4X2 LT  #4315</v>
          </cell>
          <cell r="C9120">
            <v>50</v>
          </cell>
          <cell r="D9120">
            <v>38034</v>
          </cell>
        </row>
        <row r="9121">
          <cell r="A9121">
            <v>906003</v>
          </cell>
          <cell r="B9121" t="str">
            <v>GLADE GOOD SENSE 4X2 LT  #4345</v>
          </cell>
          <cell r="C9121">
            <v>50</v>
          </cell>
          <cell r="D9121">
            <v>38034</v>
          </cell>
        </row>
        <row r="9122">
          <cell r="A9122">
            <v>906004</v>
          </cell>
          <cell r="B9122" t="str">
            <v>TRIAD II 4X2 LT  #14435</v>
          </cell>
          <cell r="C9122">
            <v>50</v>
          </cell>
          <cell r="D9122">
            <v>38034</v>
          </cell>
        </row>
        <row r="9123">
          <cell r="A9123">
            <v>906056</v>
          </cell>
          <cell r="B9123" t="str">
            <v>PENECLEAN (12*1L)           1L</v>
          </cell>
          <cell r="C9123">
            <v>50</v>
          </cell>
          <cell r="D9123">
            <v>0</v>
          </cell>
        </row>
        <row r="9124">
          <cell r="A9124">
            <v>906085</v>
          </cell>
          <cell r="B9124" t="str">
            <v>*PENECLEAN              4X5 LT</v>
          </cell>
          <cell r="C9124" t="str">
            <v>HD</v>
          </cell>
          <cell r="D9124">
            <v>0</v>
          </cell>
        </row>
        <row r="9125">
          <cell r="A9125">
            <v>906153</v>
          </cell>
          <cell r="B9125" t="str">
            <v>*CITRUS DISINFECTNT     205 LT</v>
          </cell>
          <cell r="C9125" t="str">
            <v>YA</v>
          </cell>
          <cell r="D9125">
            <v>0</v>
          </cell>
        </row>
        <row r="9126">
          <cell r="A9126">
            <v>906182</v>
          </cell>
          <cell r="B9126" t="str">
            <v>CITRUS CLEANER 15L         15L</v>
          </cell>
          <cell r="C9126">
            <v>50</v>
          </cell>
          <cell r="D9126">
            <v>94579</v>
          </cell>
        </row>
        <row r="9127">
          <cell r="A9127">
            <v>906204</v>
          </cell>
          <cell r="B9127" t="str">
            <v>EUCALYPTUS DISINF.      205 LT</v>
          </cell>
          <cell r="C9127" t="str">
            <v>YA</v>
          </cell>
          <cell r="D9127">
            <v>0</v>
          </cell>
        </row>
        <row r="9128">
          <cell r="A9128">
            <v>906221</v>
          </cell>
          <cell r="B9128" t="str">
            <v>EUCALYPTUS DISINF        25 LT</v>
          </cell>
          <cell r="C9128" t="str">
            <v>YA</v>
          </cell>
          <cell r="D9128">
            <v>0</v>
          </cell>
        </row>
        <row r="9129">
          <cell r="A9129">
            <v>906280</v>
          </cell>
          <cell r="B9129" t="str">
            <v>SPICE DISO/DEOD          20 LT</v>
          </cell>
          <cell r="C9129" t="str">
            <v>YA</v>
          </cell>
          <cell r="D9129">
            <v>0</v>
          </cell>
        </row>
        <row r="9130">
          <cell r="A9130">
            <v>906290</v>
          </cell>
          <cell r="B9130" t="str">
            <v>PINE DISINFECTANT       205 LT</v>
          </cell>
          <cell r="C9130" t="str">
            <v>YA</v>
          </cell>
          <cell r="D9130">
            <v>0</v>
          </cell>
        </row>
        <row r="9131">
          <cell r="A9131">
            <v>906357</v>
          </cell>
          <cell r="B9131" t="str">
            <v>*KNOCKOUT               205 LT</v>
          </cell>
          <cell r="C9131" t="str">
            <v>YA</v>
          </cell>
          <cell r="D9131">
            <v>0</v>
          </cell>
        </row>
        <row r="9132">
          <cell r="A9132">
            <v>906425</v>
          </cell>
          <cell r="B9132" t="str">
            <v>NEUTRACLEAN              25 LT</v>
          </cell>
          <cell r="C9132" t="str">
            <v>YG</v>
          </cell>
          <cell r="D9132">
            <v>0</v>
          </cell>
        </row>
        <row r="9133">
          <cell r="A9133">
            <v>908000</v>
          </cell>
          <cell r="B9133" t="str">
            <v>EASY RIDER              205 LT</v>
          </cell>
          <cell r="C9133" t="str">
            <v>YF</v>
          </cell>
          <cell r="D9133">
            <v>0</v>
          </cell>
        </row>
        <row r="9134">
          <cell r="A9134">
            <v>908017</v>
          </cell>
          <cell r="B9134" t="str">
            <v>EASY RIDER 25 L            25L</v>
          </cell>
          <cell r="C9134">
            <v>50</v>
          </cell>
          <cell r="D9134">
            <v>94579</v>
          </cell>
        </row>
        <row r="9135">
          <cell r="A9135">
            <v>908034</v>
          </cell>
          <cell r="B9135" t="str">
            <v>EASY RIDER (4*5L)           5L</v>
          </cell>
          <cell r="C9135">
            <v>50</v>
          </cell>
          <cell r="D9135">
            <v>94579</v>
          </cell>
        </row>
        <row r="9136">
          <cell r="A9136">
            <v>908068</v>
          </cell>
          <cell r="B9136" t="str">
            <v>SPOTLIGHT LEMON 25 L       25L</v>
          </cell>
          <cell r="C9136">
            <v>50</v>
          </cell>
          <cell r="D9136">
            <v>94579</v>
          </cell>
        </row>
        <row r="9137">
          <cell r="A9137">
            <v>908075</v>
          </cell>
          <cell r="B9137" t="str">
            <v>SPOTLIGHT                 205L</v>
          </cell>
          <cell r="C9137" t="str">
            <v>YF</v>
          </cell>
          <cell r="D9137">
            <v>0</v>
          </cell>
        </row>
        <row r="9138">
          <cell r="A9138">
            <v>908085</v>
          </cell>
          <cell r="B9138" t="str">
            <v>SPOTLIGHT LEMON (4*5L)      5L</v>
          </cell>
          <cell r="C9138">
            <v>50</v>
          </cell>
          <cell r="D9138">
            <v>94579</v>
          </cell>
        </row>
        <row r="9139">
          <cell r="A9139">
            <v>908102</v>
          </cell>
          <cell r="B9139" t="str">
            <v>MAZING                  205 LT</v>
          </cell>
          <cell r="C9139" t="str">
            <v>YF</v>
          </cell>
          <cell r="D9139">
            <v>0</v>
          </cell>
        </row>
        <row r="9140">
          <cell r="A9140">
            <v>908119</v>
          </cell>
          <cell r="B9140" t="str">
            <v>MAZING                   25 LT</v>
          </cell>
          <cell r="C9140" t="str">
            <v>YF</v>
          </cell>
          <cell r="D9140">
            <v>0</v>
          </cell>
        </row>
        <row r="9141">
          <cell r="A9141">
            <v>908125</v>
          </cell>
          <cell r="B9141" t="str">
            <v>DUZZIT                   25 LT</v>
          </cell>
          <cell r="C9141" t="str">
            <v>YF</v>
          </cell>
          <cell r="D9141">
            <v>0</v>
          </cell>
        </row>
        <row r="9142">
          <cell r="A9142">
            <v>909005</v>
          </cell>
          <cell r="B9142" t="str">
            <v>WINK                   12X750M</v>
          </cell>
          <cell r="C9142" t="str">
            <v>YL</v>
          </cell>
          <cell r="D9142">
            <v>74900</v>
          </cell>
        </row>
        <row r="9143">
          <cell r="A9143">
            <v>909050</v>
          </cell>
          <cell r="B9143" t="str">
            <v>TWINKLE                 205 LT</v>
          </cell>
          <cell r="C9143" t="str">
            <v>YL</v>
          </cell>
          <cell r="D9143">
            <v>0</v>
          </cell>
        </row>
        <row r="9144">
          <cell r="A9144">
            <v>909100</v>
          </cell>
          <cell r="B9144" t="str">
            <v>TWINKLE                12X750M</v>
          </cell>
          <cell r="C9144" t="str">
            <v>YL</v>
          </cell>
          <cell r="D9144">
            <v>74900</v>
          </cell>
        </row>
        <row r="9145">
          <cell r="A9145">
            <v>909185</v>
          </cell>
          <cell r="B9145" t="str">
            <v>*BLUEY                  20 LT</v>
          </cell>
          <cell r="C9145" t="str">
            <v>YL</v>
          </cell>
          <cell r="D9145">
            <v>0</v>
          </cell>
        </row>
        <row r="9146">
          <cell r="A9146">
            <v>909220</v>
          </cell>
          <cell r="B9146" t="str">
            <v>GUNK BUSTER             205 LT</v>
          </cell>
          <cell r="C9146" t="str">
            <v>YL</v>
          </cell>
          <cell r="D9146">
            <v>0</v>
          </cell>
        </row>
        <row r="9147">
          <cell r="A9147">
            <v>909225</v>
          </cell>
          <cell r="B9147" t="str">
            <v>*GUNK BUSTER             25 LT</v>
          </cell>
          <cell r="C9147" t="str">
            <v>YL</v>
          </cell>
          <cell r="D9147">
            <v>0</v>
          </cell>
        </row>
        <row r="9148">
          <cell r="A9148">
            <v>910002</v>
          </cell>
          <cell r="B9148" t="str">
            <v>COUNTER PULLEY ASSEMBLY</v>
          </cell>
          <cell r="C9148" t="str">
            <v>ZU</v>
          </cell>
          <cell r="D9148">
            <v>0</v>
          </cell>
        </row>
        <row r="9149">
          <cell r="A9149">
            <v>910015</v>
          </cell>
          <cell r="B9149" t="str">
            <v>GLADE LEMON</v>
          </cell>
          <cell r="C9149">
            <v>50</v>
          </cell>
          <cell r="D9149">
            <v>94579</v>
          </cell>
        </row>
        <row r="9150">
          <cell r="A9150">
            <v>910026</v>
          </cell>
          <cell r="B9150" t="str">
            <v>GLADE ALL SEASON</v>
          </cell>
          <cell r="C9150">
            <v>50</v>
          </cell>
          <cell r="D9150">
            <v>94579</v>
          </cell>
        </row>
        <row r="9151">
          <cell r="A9151">
            <v>910028</v>
          </cell>
          <cell r="B9151" t="str">
            <v>FORWARD SPRAY DISO</v>
          </cell>
          <cell r="C9151">
            <v>50</v>
          </cell>
          <cell r="D9151">
            <v>94579</v>
          </cell>
        </row>
        <row r="9152">
          <cell r="A9152">
            <v>910031</v>
          </cell>
          <cell r="B9152" t="str">
            <v>MULTI AEROSOL SPRING FRESH</v>
          </cell>
          <cell r="C9152">
            <v>50</v>
          </cell>
          <cell r="D9152">
            <v>94579</v>
          </cell>
        </row>
        <row r="9153">
          <cell r="A9153">
            <v>910033</v>
          </cell>
          <cell r="B9153" t="str">
            <v>BOLT AIRBORNE LOW IRRITANT</v>
          </cell>
          <cell r="C9153">
            <v>50</v>
          </cell>
          <cell r="D9153">
            <v>94579</v>
          </cell>
        </row>
        <row r="9154">
          <cell r="A9154">
            <v>910035</v>
          </cell>
          <cell r="B9154" t="str">
            <v>BOLT AIRBORNE RESIDUAL</v>
          </cell>
          <cell r="C9154">
            <v>50</v>
          </cell>
          <cell r="D9154">
            <v>94579</v>
          </cell>
        </row>
        <row r="9155">
          <cell r="A9155">
            <v>910038</v>
          </cell>
          <cell r="B9155" t="str">
            <v>PLEDGE SHINE UP REGULAR</v>
          </cell>
          <cell r="C9155">
            <v>50</v>
          </cell>
          <cell r="D9155">
            <v>94579</v>
          </cell>
        </row>
        <row r="9156">
          <cell r="A9156">
            <v>910045</v>
          </cell>
          <cell r="B9156" t="str">
            <v>PLEDGE SHINE UP AEROSOL</v>
          </cell>
          <cell r="C9156">
            <v>50</v>
          </cell>
          <cell r="D9156">
            <v>94579</v>
          </cell>
        </row>
        <row r="9157">
          <cell r="A9157">
            <v>915120</v>
          </cell>
          <cell r="B9157" t="str">
            <v>BREAKUP SPRAY BOTTLE ASSEMBLY</v>
          </cell>
          <cell r="C9157" t="str">
            <v>IK</v>
          </cell>
          <cell r="D9157">
            <v>270</v>
          </cell>
        </row>
        <row r="9158">
          <cell r="A9158">
            <v>918105</v>
          </cell>
          <cell r="B9158" t="str">
            <v>BLACK DEFLECTOR J-512 SP GUN</v>
          </cell>
          <cell r="C9158" t="str">
            <v>IK</v>
          </cell>
          <cell r="D9158">
            <v>270</v>
          </cell>
        </row>
        <row r="9159">
          <cell r="A9159">
            <v>920187</v>
          </cell>
          <cell r="B9159" t="str">
            <v>CONT SS QR-BR+INST  240V 50C</v>
          </cell>
          <cell r="C9159">
            <v>50</v>
          </cell>
          <cell r="D9159">
            <v>0</v>
          </cell>
        </row>
        <row r="9160">
          <cell r="A9160">
            <v>920210</v>
          </cell>
          <cell r="B9160" t="str">
            <v>SWIVEL ELBOW BLACK AIR GAP</v>
          </cell>
          <cell r="C9160" t="str">
            <v>IK</v>
          </cell>
          <cell r="D9160">
            <v>270</v>
          </cell>
        </row>
        <row r="9161">
          <cell r="A9161">
            <v>920255</v>
          </cell>
          <cell r="B9161" t="str">
            <v>AG SHORT BOTTLE FILL HOSE</v>
          </cell>
          <cell r="C9161" t="str">
            <v>IK</v>
          </cell>
          <cell r="D9161">
            <v>88757</v>
          </cell>
        </row>
        <row r="9162">
          <cell r="A9162">
            <v>920313</v>
          </cell>
          <cell r="B9162" t="str">
            <v>RC-HS-16 DD 220-240V/50-60Hz</v>
          </cell>
          <cell r="C9162" t="str">
            <v>IN</v>
          </cell>
          <cell r="D9162">
            <v>91592</v>
          </cell>
        </row>
        <row r="9163">
          <cell r="A9163">
            <v>920316</v>
          </cell>
          <cell r="B9163" t="str">
            <v>RC-HS-16 QR 220-240V/50-60Hz</v>
          </cell>
          <cell r="C9163" t="str">
            <v>IN</v>
          </cell>
          <cell r="D9163">
            <v>89307</v>
          </cell>
        </row>
        <row r="9164">
          <cell r="A9164">
            <v>920350</v>
          </cell>
          <cell r="B9164" t="str">
            <v>DRIP GRILL</v>
          </cell>
          <cell r="C9164" t="str">
            <v>IK</v>
          </cell>
          <cell r="D9164">
            <v>88757</v>
          </cell>
        </row>
        <row r="9165">
          <cell r="A9165">
            <v>920360</v>
          </cell>
          <cell r="B9165" t="str">
            <v>DRIP TRAY HOSE</v>
          </cell>
          <cell r="C9165" t="str">
            <v>IK</v>
          </cell>
          <cell r="D9165">
            <v>88757</v>
          </cell>
        </row>
        <row r="9166">
          <cell r="A9166">
            <v>920401</v>
          </cell>
          <cell r="B9166" t="str">
            <v>RC-SS-16 QR+SH 220-240V50-60Hz</v>
          </cell>
          <cell r="C9166" t="str">
            <v>IN</v>
          </cell>
          <cell r="D9166">
            <v>0</v>
          </cell>
        </row>
        <row r="9167">
          <cell r="A9167">
            <v>920700</v>
          </cell>
          <cell r="B9167" t="str">
            <v>WALL MOUNTING BRACKET</v>
          </cell>
          <cell r="C9167" t="str">
            <v>IK</v>
          </cell>
          <cell r="D9167">
            <v>88757</v>
          </cell>
        </row>
        <row r="9168">
          <cell r="A9168">
            <v>921030</v>
          </cell>
          <cell r="B9168" t="str">
            <v>SPRINTER 240v/50c</v>
          </cell>
          <cell r="C9168" t="str">
            <v>IN</v>
          </cell>
          <cell r="D9168">
            <v>0</v>
          </cell>
        </row>
        <row r="9169">
          <cell r="A9169">
            <v>921031</v>
          </cell>
          <cell r="B9169" t="str">
            <v>SPRINTER 240V/50c NEW ZEALAND</v>
          </cell>
          <cell r="C9169" t="str">
            <v>IO</v>
          </cell>
          <cell r="D9169">
            <v>91592</v>
          </cell>
        </row>
        <row r="9170">
          <cell r="A9170">
            <v>921081</v>
          </cell>
          <cell r="B9170" t="str">
            <v>RSP2000 QR+BR 240V/50C</v>
          </cell>
          <cell r="C9170" t="str">
            <v>IN</v>
          </cell>
          <cell r="D9170">
            <v>0</v>
          </cell>
        </row>
        <row r="9171">
          <cell r="A9171">
            <v>921167</v>
          </cell>
          <cell r="B9171" t="str">
            <v>TURBO TRANS CASTOR OPTION</v>
          </cell>
          <cell r="C9171">
            <v>50</v>
          </cell>
          <cell r="D9171">
            <v>0</v>
          </cell>
        </row>
        <row r="9172">
          <cell r="A9172">
            <v>921300</v>
          </cell>
          <cell r="B9172" t="str">
            <v>GAZDA 32G 1200 45CM PAD HOLDER</v>
          </cell>
          <cell r="C9172" t="str">
            <v>YQ</v>
          </cell>
          <cell r="D9172">
            <v>91151</v>
          </cell>
        </row>
        <row r="9173">
          <cell r="A9173">
            <v>921301</v>
          </cell>
          <cell r="B9173" t="str">
            <v>GAZDA 32G 1800 45CM PAD HOLDER</v>
          </cell>
          <cell r="C9173" t="str">
            <v>YQ</v>
          </cell>
          <cell r="D9173">
            <v>91151</v>
          </cell>
        </row>
        <row r="9174">
          <cell r="A9174">
            <v>921302</v>
          </cell>
          <cell r="B9174" t="str">
            <v>GAZDA 22G 1400 53CM PAD HOLDER</v>
          </cell>
          <cell r="C9174" t="str">
            <v>YQ</v>
          </cell>
          <cell r="D9174">
            <v>91151</v>
          </cell>
        </row>
        <row r="9175">
          <cell r="A9175">
            <v>921303</v>
          </cell>
          <cell r="B9175" t="str">
            <v>GAZDA 22G 2500 53CM PAD HOLDER</v>
          </cell>
          <cell r="C9175" t="str">
            <v>YQ</v>
          </cell>
          <cell r="D9175">
            <v>91151</v>
          </cell>
        </row>
        <row r="9176">
          <cell r="A9176">
            <v>923008</v>
          </cell>
          <cell r="B9176" t="str">
            <v>ROCKET VAC 230-240V/50-60 Hz</v>
          </cell>
          <cell r="C9176" t="str">
            <v>IE</v>
          </cell>
          <cell r="D9176">
            <v>0</v>
          </cell>
        </row>
        <row r="9177">
          <cell r="A9177">
            <v>923012</v>
          </cell>
          <cell r="B9177" t="str">
            <v>ROCKET VAC 240/50 NZ NEW.</v>
          </cell>
          <cell r="C9177" t="str">
            <v>IE</v>
          </cell>
          <cell r="D9177">
            <v>0</v>
          </cell>
        </row>
        <row r="9178">
          <cell r="A9178">
            <v>923015</v>
          </cell>
          <cell r="B9178" t="str">
            <v>SUPERVAC II</v>
          </cell>
          <cell r="C9178" t="str">
            <v>IF</v>
          </cell>
          <cell r="D9178">
            <v>89307</v>
          </cell>
        </row>
        <row r="9179">
          <cell r="A9179">
            <v>923200</v>
          </cell>
          <cell r="B9179" t="str">
            <v>VECTRON UPRIGHT VAC 240V</v>
          </cell>
          <cell r="C9179" t="str">
            <v>IE</v>
          </cell>
          <cell r="D9179">
            <v>91156</v>
          </cell>
        </row>
        <row r="9180">
          <cell r="A9180">
            <v>924022</v>
          </cell>
          <cell r="B9180" t="str">
            <v>*CARPET DOCTOR #2000</v>
          </cell>
          <cell r="C9180" t="str">
            <v>IA</v>
          </cell>
          <cell r="D9180">
            <v>0</v>
          </cell>
        </row>
        <row r="9181">
          <cell r="A9181">
            <v>924073</v>
          </cell>
          <cell r="B9181" t="str">
            <v>DRAG TOOL COMPLETE C/D</v>
          </cell>
          <cell r="C9181" t="str">
            <v>IA</v>
          </cell>
          <cell r="D9181">
            <v>0</v>
          </cell>
        </row>
        <row r="9182">
          <cell r="A9182">
            <v>925045</v>
          </cell>
          <cell r="B9182" t="str">
            <v>POWERHEAD 240V 2 PIN PLUG</v>
          </cell>
          <cell r="C9182" t="str">
            <v>IE</v>
          </cell>
          <cell r="D9182">
            <v>0</v>
          </cell>
        </row>
        <row r="9183">
          <cell r="A9183">
            <v>925053</v>
          </cell>
          <cell r="B9183" t="str">
            <v>SOLUTION CENTRE</v>
          </cell>
          <cell r="C9183" t="str">
            <v>IJ</v>
          </cell>
          <cell r="D9183">
            <v>0</v>
          </cell>
        </row>
        <row r="9184">
          <cell r="A9184">
            <v>925250</v>
          </cell>
          <cell r="B9184" t="str">
            <v>J-FILL SPRAY/FOAM ADAPTOR</v>
          </cell>
          <cell r="C9184" t="str">
            <v>IK</v>
          </cell>
          <cell r="D9184">
            <v>270</v>
          </cell>
        </row>
        <row r="9185">
          <cell r="A9185">
            <v>925500</v>
          </cell>
          <cell r="B9185" t="str">
            <v>EXTENSION HOSE - 1.5 M</v>
          </cell>
          <cell r="C9185" t="str">
            <v>IK</v>
          </cell>
          <cell r="D9185">
            <v>270</v>
          </cell>
        </row>
        <row r="9186">
          <cell r="A9186">
            <v>925650</v>
          </cell>
          <cell r="B9186" t="str">
            <v>DISPENSER QUICK CONNECT</v>
          </cell>
          <cell r="C9186" t="str">
            <v>IK</v>
          </cell>
          <cell r="D9186">
            <v>0</v>
          </cell>
        </row>
        <row r="9187">
          <cell r="A9187">
            <v>925653</v>
          </cell>
          <cell r="B9187" t="str">
            <v>EXPANDING TAP ADAPTER KIT</v>
          </cell>
          <cell r="C9187" t="str">
            <v>IK</v>
          </cell>
          <cell r="D9187">
            <v>270</v>
          </cell>
        </row>
        <row r="9188">
          <cell r="A9188">
            <v>925700</v>
          </cell>
          <cell r="B9188" t="str">
            <v>QUICK CONNECT WITHOUT STOP</v>
          </cell>
          <cell r="C9188" t="str">
            <v>IK</v>
          </cell>
          <cell r="D9188">
            <v>270</v>
          </cell>
        </row>
        <row r="9189">
          <cell r="A9189">
            <v>925800</v>
          </cell>
          <cell r="B9189" t="str">
            <v>DOUBLE SWIVEL JOINER COUPLING</v>
          </cell>
          <cell r="C9189" t="str">
            <v>IK</v>
          </cell>
          <cell r="D9189">
            <v>270</v>
          </cell>
        </row>
        <row r="9190">
          <cell r="A9190">
            <v>926101</v>
          </cell>
          <cell r="B9190" t="str">
            <v>SOLUTION CENTRE SOLO AG</v>
          </cell>
          <cell r="C9190" t="str">
            <v>IJ</v>
          </cell>
          <cell r="D9190">
            <v>122</v>
          </cell>
        </row>
        <row r="9191">
          <cell r="A9191">
            <v>926102</v>
          </cell>
          <cell r="B9191" t="str">
            <v>SOLUTION CENTRE SOLO/DUO AG</v>
          </cell>
          <cell r="C9191" t="str">
            <v>IJ</v>
          </cell>
          <cell r="D9191">
            <v>122</v>
          </cell>
        </row>
        <row r="9192">
          <cell r="A9192">
            <v>926103</v>
          </cell>
          <cell r="B9192" t="str">
            <v>SOLN CENTRE SOLO + SOLO/DUO AG</v>
          </cell>
          <cell r="C9192" t="str">
            <v>IJ</v>
          </cell>
          <cell r="D9192">
            <v>0</v>
          </cell>
        </row>
        <row r="9193">
          <cell r="A9193">
            <v>926104</v>
          </cell>
          <cell r="B9193" t="str">
            <v>SOLUTION CENTRE QUATRO AG</v>
          </cell>
          <cell r="C9193" t="str">
            <v>IJ</v>
          </cell>
          <cell r="D9193">
            <v>122</v>
          </cell>
        </row>
        <row r="9194">
          <cell r="A9194">
            <v>926201</v>
          </cell>
          <cell r="B9194" t="str">
            <v>TIME MIZER II</v>
          </cell>
          <cell r="C9194" t="str">
            <v>IJ</v>
          </cell>
          <cell r="D9194">
            <v>0</v>
          </cell>
        </row>
        <row r="9195">
          <cell r="A9195">
            <v>926305</v>
          </cell>
          <cell r="B9195" t="str">
            <v>TIMEMIZER II</v>
          </cell>
          <cell r="C9195" t="str">
            <v>IJ</v>
          </cell>
          <cell r="D9195">
            <v>53</v>
          </cell>
        </row>
        <row r="9196">
          <cell r="A9196">
            <v>926310</v>
          </cell>
          <cell r="B9196" t="str">
            <v>SPRAY TOOL CENTRE  043560</v>
          </cell>
          <cell r="C9196" t="str">
            <v>IJ</v>
          </cell>
          <cell r="D9196">
            <v>10</v>
          </cell>
        </row>
        <row r="9197">
          <cell r="A9197">
            <v>926410</v>
          </cell>
          <cell r="B9197" t="str">
            <v>JFILL DISPENSER - 1FILLER</v>
          </cell>
          <cell r="C9197" t="str">
            <v>YW</v>
          </cell>
          <cell r="D9197">
            <v>0</v>
          </cell>
        </row>
        <row r="9198">
          <cell r="A9198">
            <v>926420</v>
          </cell>
          <cell r="B9198" t="str">
            <v>JFILL DISPENSER - 2FILLER</v>
          </cell>
          <cell r="C9198" t="str">
            <v>YW</v>
          </cell>
          <cell r="D9198">
            <v>0</v>
          </cell>
        </row>
        <row r="9199">
          <cell r="A9199">
            <v>926430</v>
          </cell>
          <cell r="B9199" t="str">
            <v>JFILL DISPENSER - 3FILLER</v>
          </cell>
          <cell r="C9199" t="str">
            <v>YW</v>
          </cell>
          <cell r="D9199">
            <v>0</v>
          </cell>
        </row>
        <row r="9200">
          <cell r="A9200">
            <v>926440</v>
          </cell>
          <cell r="B9200" t="str">
            <v>JFILL DISPENSER - 4FILLER</v>
          </cell>
          <cell r="C9200" t="str">
            <v>YW</v>
          </cell>
          <cell r="D9200">
            <v>0</v>
          </cell>
        </row>
        <row r="9201">
          <cell r="A9201">
            <v>930015</v>
          </cell>
          <cell r="B9201" t="str">
            <v>BRUSH BASSINE #5 C/P FLEX 35CM</v>
          </cell>
          <cell r="C9201" t="str">
            <v>ZS</v>
          </cell>
          <cell r="D9201">
            <v>0</v>
          </cell>
        </row>
        <row r="9202">
          <cell r="A9202">
            <v>930123</v>
          </cell>
          <cell r="B9202" t="str">
            <v>BRUSH BASSINE Q/R         45CM</v>
          </cell>
          <cell r="C9202" t="str">
            <v>ZB</v>
          </cell>
          <cell r="D9202">
            <v>91224</v>
          </cell>
        </row>
        <row r="9203">
          <cell r="A9203">
            <v>930131</v>
          </cell>
          <cell r="B9203" t="str">
            <v>BRUSH BASSINE Q/R         40CM</v>
          </cell>
          <cell r="C9203" t="str">
            <v>ZB</v>
          </cell>
          <cell r="D9203">
            <v>91224</v>
          </cell>
        </row>
        <row r="9204">
          <cell r="A9204">
            <v>930133</v>
          </cell>
          <cell r="B9204" t="str">
            <v>BRUSH BASSINE #1          40CM</v>
          </cell>
          <cell r="C9204" t="str">
            <v>ZB</v>
          </cell>
          <cell r="D9204">
            <v>91224</v>
          </cell>
        </row>
        <row r="9205">
          <cell r="A9205">
            <v>930137</v>
          </cell>
          <cell r="B9205" t="str">
            <v>BRUSH BASSINE #5 FBK C/P  40CM</v>
          </cell>
          <cell r="C9205" t="str">
            <v>ZS</v>
          </cell>
          <cell r="D9205">
            <v>0</v>
          </cell>
        </row>
        <row r="9206">
          <cell r="A9206">
            <v>930168</v>
          </cell>
          <cell r="B9206" t="str">
            <v>BRUSH BASSINE #1          45CM</v>
          </cell>
          <cell r="C9206" t="str">
            <v>ZB</v>
          </cell>
          <cell r="D9206">
            <v>91224</v>
          </cell>
        </row>
        <row r="9207">
          <cell r="A9207">
            <v>930171</v>
          </cell>
          <cell r="B9207" t="str">
            <v>BRUSH BASSINE #5 FLEX C/P 45CM</v>
          </cell>
          <cell r="C9207" t="str">
            <v>ZS</v>
          </cell>
          <cell r="D9207">
            <v>0</v>
          </cell>
        </row>
        <row r="9208">
          <cell r="A9208">
            <v>930225</v>
          </cell>
          <cell r="B9208" t="str">
            <v>FLOW THRU FOR MIXER TAPS</v>
          </cell>
          <cell r="C9208" t="str">
            <v>IK</v>
          </cell>
          <cell r="D9208">
            <v>270</v>
          </cell>
        </row>
        <row r="9209">
          <cell r="A9209">
            <v>930227</v>
          </cell>
          <cell r="B9209" t="str">
            <v>BRUSH BASSINE #5 S SHINE  30CM</v>
          </cell>
          <cell r="C9209" t="str">
            <v>ZB</v>
          </cell>
          <cell r="D9209">
            <v>0</v>
          </cell>
        </row>
        <row r="9210">
          <cell r="A9210">
            <v>930232</v>
          </cell>
          <cell r="B9210" t="str">
            <v>AG LONG HOSE ASSEMBLY</v>
          </cell>
          <cell r="C9210" t="str">
            <v>IK</v>
          </cell>
          <cell r="D9210">
            <v>88757</v>
          </cell>
        </row>
        <row r="9211">
          <cell r="A9211">
            <v>930240</v>
          </cell>
          <cell r="B9211" t="str">
            <v>PRESSURE REGULATOR 250 kpa</v>
          </cell>
          <cell r="C9211" t="str">
            <v>IK</v>
          </cell>
          <cell r="D9211">
            <v>270</v>
          </cell>
        </row>
        <row r="9212">
          <cell r="A9212">
            <v>930305</v>
          </cell>
          <cell r="B9212" t="str">
            <v>BRUSH NYLON SOFT Q/RELSE  40CM</v>
          </cell>
          <cell r="C9212" t="str">
            <v>ZB</v>
          </cell>
          <cell r="D9212">
            <v>91224</v>
          </cell>
        </row>
        <row r="9213">
          <cell r="A9213">
            <v>930550</v>
          </cell>
          <cell r="B9213" t="str">
            <v>VALVE REBUILD KIT SC/SOLO</v>
          </cell>
          <cell r="C9213" t="str">
            <v>IK</v>
          </cell>
          <cell r="D9213">
            <v>270</v>
          </cell>
        </row>
        <row r="9214">
          <cell r="A9214">
            <v>930653</v>
          </cell>
          <cell r="B9214" t="str">
            <v>DON'T USE THIS CODE SEE 930659</v>
          </cell>
          <cell r="C9214" t="str">
            <v>ZB</v>
          </cell>
          <cell r="D9214">
            <v>0</v>
          </cell>
        </row>
        <row r="9215">
          <cell r="A9215">
            <v>930659</v>
          </cell>
          <cell r="B9215" t="str">
            <v>QUICK RELEASE ADAPTOR</v>
          </cell>
          <cell r="C9215" t="str">
            <v>ZE</v>
          </cell>
          <cell r="D9215">
            <v>0</v>
          </cell>
        </row>
        <row r="9216">
          <cell r="A9216">
            <v>930687</v>
          </cell>
          <cell r="B9216" t="str">
            <v>CLUTCH PLATE BRUSH</v>
          </cell>
          <cell r="C9216" t="str">
            <v>ZB</v>
          </cell>
          <cell r="D9216">
            <v>0</v>
          </cell>
        </row>
        <row r="9217">
          <cell r="A9217">
            <v>935515</v>
          </cell>
          <cell r="B9217" t="str">
            <v>CHEMICAL FEEDLINE SOLUTION CEN</v>
          </cell>
          <cell r="C9217" t="str">
            <v>IK</v>
          </cell>
          <cell r="D9217">
            <v>270</v>
          </cell>
        </row>
        <row r="9218">
          <cell r="A9218">
            <v>935600</v>
          </cell>
          <cell r="B9218" t="str">
            <v>FAUCET ADAPTER</v>
          </cell>
          <cell r="C9218" t="str">
            <v>IK</v>
          </cell>
          <cell r="D9218">
            <v>0</v>
          </cell>
        </row>
        <row r="9219">
          <cell r="A9219">
            <v>935670</v>
          </cell>
          <cell r="B9219" t="str">
            <v>WATER SUPPLY COUPLING</v>
          </cell>
          <cell r="C9219" t="str">
            <v>IK</v>
          </cell>
          <cell r="D9219">
            <v>270</v>
          </cell>
        </row>
        <row r="9220">
          <cell r="A9220">
            <v>935700</v>
          </cell>
          <cell r="B9220" t="str">
            <v>QUICK CONNECT WITH STOP</v>
          </cell>
          <cell r="C9220" t="str">
            <v>IK</v>
          </cell>
          <cell r="D9220">
            <v>270</v>
          </cell>
        </row>
        <row r="9221">
          <cell r="A9221">
            <v>940150</v>
          </cell>
          <cell r="B9221" t="str">
            <v>SWIVEL ELBOW WHITE</v>
          </cell>
          <cell r="C9221" t="str">
            <v>IK</v>
          </cell>
          <cell r="D9221">
            <v>270</v>
          </cell>
        </row>
        <row r="9222">
          <cell r="A9222">
            <v>940250</v>
          </cell>
          <cell r="B9222" t="str">
            <v>BREAK-UP FOAMING GUN</v>
          </cell>
          <cell r="C9222" t="str">
            <v>IJ</v>
          </cell>
          <cell r="D9222">
            <v>270</v>
          </cell>
        </row>
        <row r="9223">
          <cell r="A9223">
            <v>940300</v>
          </cell>
          <cell r="B9223" t="str">
            <v>J-512 SANITISER WAND</v>
          </cell>
          <cell r="C9223" t="str">
            <v>IK</v>
          </cell>
          <cell r="D9223">
            <v>270</v>
          </cell>
        </row>
        <row r="9224">
          <cell r="A9224">
            <v>940350</v>
          </cell>
          <cell r="B9224" t="str">
            <v>RINSE WATER GUN</v>
          </cell>
          <cell r="C9224" t="str">
            <v>IK</v>
          </cell>
          <cell r="D9224">
            <v>270</v>
          </cell>
        </row>
        <row r="9225">
          <cell r="A9225">
            <v>940515</v>
          </cell>
          <cell r="B9225" t="str">
            <v>CHEMICAL FEEDLINE TIMIZER</v>
          </cell>
          <cell r="C9225" t="str">
            <v>IK</v>
          </cell>
          <cell r="D9225">
            <v>270</v>
          </cell>
        </row>
        <row r="9226">
          <cell r="A9226">
            <v>940550</v>
          </cell>
          <cell r="B9226" t="str">
            <v>TOOL KIT ASSEMBLY TIMIZER</v>
          </cell>
          <cell r="C9226" t="str">
            <v>IK</v>
          </cell>
          <cell r="D9226">
            <v>270</v>
          </cell>
        </row>
        <row r="9227">
          <cell r="A9227">
            <v>940650</v>
          </cell>
          <cell r="B9227" t="str">
            <v>MALE QUICK CONNECT</v>
          </cell>
          <cell r="C9227" t="str">
            <v>YW</v>
          </cell>
          <cell r="D9227">
            <v>47905</v>
          </cell>
        </row>
        <row r="9228">
          <cell r="A9228">
            <v>940700</v>
          </cell>
          <cell r="B9228" t="str">
            <v>FEMALE QUICK CONNECT</v>
          </cell>
          <cell r="C9228" t="str">
            <v>IK</v>
          </cell>
          <cell r="D9228">
            <v>270</v>
          </cell>
        </row>
        <row r="9229">
          <cell r="A9229">
            <v>940750</v>
          </cell>
          <cell r="B9229" t="str">
            <v>SHUT OFF VALVE HOSE END TM</v>
          </cell>
          <cell r="C9229" t="str">
            <v>IK</v>
          </cell>
          <cell r="D9229">
            <v>270</v>
          </cell>
        </row>
        <row r="9230">
          <cell r="A9230">
            <v>941091</v>
          </cell>
          <cell r="B9230" t="str">
            <v>INSTALOK #1 Q/P RSP       40CM</v>
          </cell>
          <cell r="C9230" t="str">
            <v>ZB</v>
          </cell>
          <cell r="D9230">
            <v>91224</v>
          </cell>
        </row>
        <row r="9231">
          <cell r="A9231">
            <v>941105</v>
          </cell>
          <cell r="B9231" t="str">
            <v>INSTALOK NO5 CP FLEX(cont)40cm</v>
          </cell>
          <cell r="C9231" t="str">
            <v>ZS</v>
          </cell>
          <cell r="D9231">
            <v>0</v>
          </cell>
        </row>
        <row r="9232">
          <cell r="A9232">
            <v>941258</v>
          </cell>
          <cell r="B9232" t="str">
            <v>N DRIVE - VINCO           40CM</v>
          </cell>
          <cell r="C9232" t="str">
            <v>ZU</v>
          </cell>
          <cell r="D9232">
            <v>91224</v>
          </cell>
        </row>
        <row r="9233">
          <cell r="A9233">
            <v>942501</v>
          </cell>
          <cell r="B9233" t="str">
            <v>CAP T/DUCK NON CRC SA BOTTLE</v>
          </cell>
          <cell r="C9233" t="str">
            <v>PJ</v>
          </cell>
          <cell r="D9233">
            <v>70680</v>
          </cell>
        </row>
        <row r="9234">
          <cell r="A9234">
            <v>942501</v>
          </cell>
          <cell r="B9234" t="str">
            <v>CAP T/DUCK NON CRC SA BOTTLE</v>
          </cell>
          <cell r="C9234" t="str">
            <v>PJ</v>
          </cell>
        </row>
        <row r="9235">
          <cell r="A9235">
            <v>942502</v>
          </cell>
          <cell r="B9235" t="str">
            <v>INSERT T/DUCK SA BOTTLE Design</v>
          </cell>
          <cell r="C9235" t="str">
            <v>PJ</v>
          </cell>
          <cell r="D9235">
            <v>70680</v>
          </cell>
        </row>
        <row r="9236">
          <cell r="A9236">
            <v>942502</v>
          </cell>
          <cell r="B9236" t="str">
            <v>INSERT T/DUCK SA BOTTLE Design</v>
          </cell>
          <cell r="C9236" t="str">
            <v>PJ</v>
          </cell>
        </row>
        <row r="9237">
          <cell r="A9237">
            <v>942503</v>
          </cell>
          <cell r="B9237" t="str">
            <v>CAP T/DUCK BCC CRC</v>
          </cell>
          <cell r="C9237" t="str">
            <v>P9</v>
          </cell>
          <cell r="D9237">
            <v>12976</v>
          </cell>
        </row>
        <row r="9238">
          <cell r="A9238">
            <v>960001</v>
          </cell>
          <cell r="B9238" t="str">
            <v>CLARKE 20B VISION SCRUBBER</v>
          </cell>
          <cell r="C9238" t="str">
            <v>YV</v>
          </cell>
          <cell r="D9238">
            <v>0</v>
          </cell>
        </row>
        <row r="9239">
          <cell r="A9239">
            <v>960004</v>
          </cell>
          <cell r="B9239" t="str">
            <v>CLARKE 20E VISION SCRUBBER</v>
          </cell>
          <cell r="C9239" t="str">
            <v>YV</v>
          </cell>
          <cell r="D9239">
            <v>0</v>
          </cell>
        </row>
        <row r="9240">
          <cell r="A9240">
            <v>960008</v>
          </cell>
          <cell r="B9240" t="str">
            <v>CLARKE EXT-2100</v>
          </cell>
          <cell r="C9240" t="str">
            <v>YV</v>
          </cell>
          <cell r="D9240">
            <v>0</v>
          </cell>
        </row>
        <row r="9241">
          <cell r="A9241">
            <v>960010</v>
          </cell>
          <cell r="B9241" t="str">
            <v>CCD2500 CARPET DRYER</v>
          </cell>
          <cell r="C9241">
            <v>50</v>
          </cell>
          <cell r="D9241">
            <v>91293</v>
          </cell>
        </row>
        <row r="9242">
          <cell r="A9242">
            <v>960017</v>
          </cell>
          <cell r="B9242" t="str">
            <v>CLARKE 2400 DELUXE AUTO SCRUB</v>
          </cell>
          <cell r="C9242" t="str">
            <v>ZV</v>
          </cell>
          <cell r="D9242">
            <v>91293</v>
          </cell>
        </row>
        <row r="9243">
          <cell r="A9243">
            <v>960034</v>
          </cell>
          <cell r="B9243" t="str">
            <v>CLARKE 2400 UDS AUTO SCRUBBER</v>
          </cell>
          <cell r="C9243" t="str">
            <v>ZV</v>
          </cell>
          <cell r="D9243">
            <v>91130</v>
          </cell>
        </row>
        <row r="9244">
          <cell r="A9244">
            <v>960052</v>
          </cell>
          <cell r="B9244" t="str">
            <v>CLARKE 3200 STD AUTO SCRUBBER</v>
          </cell>
          <cell r="C9244" t="str">
            <v>YV</v>
          </cell>
          <cell r="D9244">
            <v>91130</v>
          </cell>
        </row>
        <row r="9245">
          <cell r="A9245">
            <v>960561</v>
          </cell>
          <cell r="B9245" t="str">
            <v>CLARKE SPS28B SPACE SW.+BROOM</v>
          </cell>
          <cell r="C9245" t="str">
            <v>ZV</v>
          </cell>
          <cell r="D9245">
            <v>91293</v>
          </cell>
        </row>
        <row r="9246">
          <cell r="A9246">
            <v>960742</v>
          </cell>
          <cell r="B9246" t="str">
            <v>CLARKE AFV 65 ASBESTOS TANK</v>
          </cell>
          <cell r="C9246" t="str">
            <v>YV</v>
          </cell>
          <cell r="D9246">
            <v>91130</v>
          </cell>
        </row>
        <row r="9247">
          <cell r="A9247">
            <v>965012</v>
          </cell>
          <cell r="B9247" t="str">
            <v>SPRAY PAL W/- TRIGGER N/D</v>
          </cell>
          <cell r="C9247" t="str">
            <v>J1</v>
          </cell>
          <cell r="D9247">
            <v>59680</v>
          </cell>
        </row>
        <row r="9248">
          <cell r="A9248">
            <v>965024</v>
          </cell>
          <cell r="B9248" t="str">
            <v>HAND PUMP 5LTR</v>
          </cell>
          <cell r="C9248" t="str">
            <v>IJ</v>
          </cell>
          <cell r="D9248">
            <v>72</v>
          </cell>
        </row>
        <row r="9249">
          <cell r="A9249">
            <v>966001</v>
          </cell>
          <cell r="B9249" t="str">
            <v>CFR MINI BRUTE 2223K</v>
          </cell>
          <cell r="C9249" t="str">
            <v>YT</v>
          </cell>
          <cell r="D9249">
            <v>91129</v>
          </cell>
        </row>
        <row r="9250">
          <cell r="A9250">
            <v>970136</v>
          </cell>
          <cell r="B9250" t="str">
            <v>TOILET BLOCKETTES          9KG</v>
          </cell>
          <cell r="C9250" t="str">
            <v>ZV</v>
          </cell>
          <cell r="D9250">
            <v>66780</v>
          </cell>
        </row>
        <row r="9251">
          <cell r="A9251">
            <v>970137</v>
          </cell>
          <cell r="B9251" t="str">
            <v>LAUNDRY SCOOP PLASTIC</v>
          </cell>
          <cell r="C9251" t="str">
            <v>L1</v>
          </cell>
          <cell r="D9251">
            <v>0</v>
          </cell>
        </row>
        <row r="9252">
          <cell r="A9252">
            <v>970187</v>
          </cell>
          <cell r="B9252" t="str">
            <v>BUCKET CASTOR (303) JB30-1</v>
          </cell>
          <cell r="C9252" t="str">
            <v>ZV</v>
          </cell>
          <cell r="D9252">
            <v>94859</v>
          </cell>
        </row>
        <row r="9253">
          <cell r="A9253">
            <v>970323</v>
          </cell>
          <cell r="B9253" t="str">
            <v>HANDLE 11514 1370MMX25MM</v>
          </cell>
          <cell r="C9253" t="str">
            <v>ZV</v>
          </cell>
          <cell r="D9253">
            <v>93707</v>
          </cell>
        </row>
        <row r="9254">
          <cell r="A9254">
            <v>970344</v>
          </cell>
          <cell r="B9254" t="str">
            <v>MOP HEAD-COTTON 24OZ MH-CO-24</v>
          </cell>
          <cell r="C9254" t="str">
            <v>ZV</v>
          </cell>
          <cell r="D9254">
            <v>93707</v>
          </cell>
        </row>
        <row r="9255">
          <cell r="A9255">
            <v>970351</v>
          </cell>
          <cell r="B9255" t="str">
            <v>MOP HEAD-COTTON MH-AA-26  260Z</v>
          </cell>
          <cell r="C9255" t="str">
            <v>ZV</v>
          </cell>
          <cell r="D9255">
            <v>93708</v>
          </cell>
        </row>
        <row r="9256">
          <cell r="A9256">
            <v>970365</v>
          </cell>
          <cell r="B9256" t="str">
            <v>MOP HEAD-COTTON MH-FM-32  320Z</v>
          </cell>
          <cell r="C9256" t="str">
            <v>ZV</v>
          </cell>
          <cell r="D9256">
            <v>93708</v>
          </cell>
        </row>
        <row r="9257">
          <cell r="A9257">
            <v>970372</v>
          </cell>
          <cell r="B9257" t="str">
            <v>MOP HEAD-PREMIUM MH-PM-450 24O</v>
          </cell>
          <cell r="C9257" t="str">
            <v>ZV</v>
          </cell>
          <cell r="D9257">
            <v>93707</v>
          </cell>
        </row>
        <row r="9258">
          <cell r="A9258">
            <v>970379</v>
          </cell>
          <cell r="B9258" t="str">
            <v>MOP HEAD-PREMIER MH-PM-600 30Z</v>
          </cell>
          <cell r="C9258" t="str">
            <v>ZV</v>
          </cell>
          <cell r="D9258">
            <v>93708</v>
          </cell>
        </row>
        <row r="9259">
          <cell r="A9259">
            <v>970472</v>
          </cell>
          <cell r="B9259" t="str">
            <v>PAD-CHAMGNE (DO NOT USE)</v>
          </cell>
          <cell r="C9259" t="str">
            <v>YW</v>
          </cell>
          <cell r="D9259">
            <v>57820</v>
          </cell>
        </row>
        <row r="9260">
          <cell r="A9260">
            <v>970870</v>
          </cell>
          <cell r="B9260" t="str">
            <v>PAD BROWN HIGH PERF      40 CM</v>
          </cell>
          <cell r="C9260" t="str">
            <v>J1</v>
          </cell>
          <cell r="D9260">
            <v>0</v>
          </cell>
        </row>
        <row r="9261">
          <cell r="A9261">
            <v>988870</v>
          </cell>
          <cell r="B9261" t="str">
            <v>BUSSINESS SEVICES CONTRACT</v>
          </cell>
          <cell r="C9261">
            <v>50</v>
          </cell>
          <cell r="D9261">
            <v>0</v>
          </cell>
        </row>
        <row r="9262">
          <cell r="A9262">
            <v>999970</v>
          </cell>
          <cell r="B9262" t="str">
            <v>*</v>
          </cell>
          <cell r="C9262" t="str">
            <v>MY</v>
          </cell>
          <cell r="D9262">
            <v>0</v>
          </cell>
        </row>
        <row r="9263">
          <cell r="A9263">
            <v>999987</v>
          </cell>
          <cell r="B9263" t="str">
            <v>NON STANDARD CONSUMER</v>
          </cell>
          <cell r="C9263">
            <v>32</v>
          </cell>
          <cell r="D9263">
            <v>0</v>
          </cell>
        </row>
        <row r="9264">
          <cell r="A9264">
            <v>999991</v>
          </cell>
          <cell r="B9264" t="str">
            <v>PARTS - WAREWASHING</v>
          </cell>
          <cell r="C9264" t="str">
            <v>XD</v>
          </cell>
          <cell r="D9264">
            <v>0</v>
          </cell>
        </row>
        <row r="9265">
          <cell r="A9265">
            <v>999992</v>
          </cell>
          <cell r="B9265" t="str">
            <v>PARTS - SWING TYPE</v>
          </cell>
          <cell r="C9265" t="str">
            <v>XD</v>
          </cell>
          <cell r="D9265">
            <v>0</v>
          </cell>
        </row>
        <row r="9266">
          <cell r="A9266">
            <v>999993</v>
          </cell>
          <cell r="B9266" t="str">
            <v>PARTS - UHS ELECT PROP &amp; BATT</v>
          </cell>
          <cell r="C9266" t="str">
            <v>XD</v>
          </cell>
          <cell r="D9266">
            <v>0</v>
          </cell>
        </row>
        <row r="9267">
          <cell r="A9267">
            <v>999994</v>
          </cell>
          <cell r="B9267" t="str">
            <v>PARTS - UPRIGHT VAC CLEAN DRY</v>
          </cell>
          <cell r="C9267" t="str">
            <v>XD</v>
          </cell>
          <cell r="D9267">
            <v>0</v>
          </cell>
        </row>
        <row r="9268">
          <cell r="A9268">
            <v>999995</v>
          </cell>
          <cell r="B9268" t="str">
            <v>PARTS - WET DRY VACCUMS</v>
          </cell>
          <cell r="C9268" t="str">
            <v>XD</v>
          </cell>
          <cell r="D9268">
            <v>0</v>
          </cell>
        </row>
        <row r="9269">
          <cell r="A9269">
            <v>999997</v>
          </cell>
          <cell r="B9269" t="str">
            <v>PARTS - EXTRACTION CLEANERS</v>
          </cell>
          <cell r="C9269" t="str">
            <v>XD</v>
          </cell>
          <cell r="D9269">
            <v>0</v>
          </cell>
        </row>
        <row r="9270">
          <cell r="A9270">
            <v>1263110</v>
          </cell>
          <cell r="B9270" t="str">
            <v>SWITCH 16A BLITZ</v>
          </cell>
          <cell r="C9270" t="str">
            <v>K4</v>
          </cell>
          <cell r="D9270">
            <v>89318</v>
          </cell>
        </row>
        <row r="9271">
          <cell r="A9271">
            <v>1580002</v>
          </cell>
          <cell r="B9271" t="str">
            <v>GLADE SECRETS TAIWAN      60GM</v>
          </cell>
          <cell r="C9271" t="str">
            <v>AF</v>
          </cell>
          <cell r="D9271">
            <v>0</v>
          </cell>
        </row>
        <row r="9272">
          <cell r="A9272">
            <v>1581002</v>
          </cell>
          <cell r="B9272" t="str">
            <v>GLADE SEC TAIWAN DOVE     60GM</v>
          </cell>
          <cell r="C9272" t="str">
            <v>AF</v>
          </cell>
          <cell r="D9272">
            <v>0</v>
          </cell>
        </row>
        <row r="9273">
          <cell r="A9273">
            <v>1582002</v>
          </cell>
          <cell r="B9273" t="str">
            <v>GLADE SEC TAIWAN TULIP    60GM</v>
          </cell>
          <cell r="C9273" t="str">
            <v>AF</v>
          </cell>
          <cell r="D9273">
            <v>0</v>
          </cell>
        </row>
        <row r="9274">
          <cell r="A9274">
            <v>2410001</v>
          </cell>
          <cell r="B9274" t="str">
            <v>INT MR MUSCLE A.P.C.</v>
          </cell>
          <cell r="C9274" t="str">
            <v>WI</v>
          </cell>
          <cell r="D9274">
            <v>0</v>
          </cell>
        </row>
        <row r="9275">
          <cell r="A9275">
            <v>2641001</v>
          </cell>
          <cell r="B9275" t="str">
            <v>INT FLUSH  DUCK OCEAN BREEZE</v>
          </cell>
          <cell r="C9275" t="str">
            <v>WI</v>
          </cell>
          <cell r="D9275">
            <v>0</v>
          </cell>
        </row>
        <row r="9276">
          <cell r="A9276">
            <v>2714001</v>
          </cell>
          <cell r="B9276" t="str">
            <v>INT FREEDOM CARPET SCIENCE</v>
          </cell>
          <cell r="C9276" t="str">
            <v>WI</v>
          </cell>
          <cell r="D9276">
            <v>0</v>
          </cell>
        </row>
        <row r="9277">
          <cell r="A9277">
            <v>6200014</v>
          </cell>
          <cell r="B9277" t="str">
            <v>CAP GLADE DOME SALMON RED</v>
          </cell>
          <cell r="C9277" t="str">
            <v>P1</v>
          </cell>
          <cell r="D9277">
            <v>60200</v>
          </cell>
        </row>
        <row r="9278">
          <cell r="A9278">
            <v>6200015</v>
          </cell>
          <cell r="B9278" t="str">
            <v>CAP GLADE DOME PLUM PURPLE</v>
          </cell>
          <cell r="C9278" t="str">
            <v>P9</v>
          </cell>
          <cell r="D9278">
            <v>0</v>
          </cell>
        </row>
        <row r="9279">
          <cell r="A9279">
            <v>7018067</v>
          </cell>
          <cell r="B9279" t="str">
            <v>PUMP TUBE KP-800B 3/8" I.D.</v>
          </cell>
          <cell r="C9279" t="str">
            <v>IK</v>
          </cell>
          <cell r="D9279">
            <v>88997</v>
          </cell>
        </row>
        <row r="9280">
          <cell r="A9280">
            <v>20010001</v>
          </cell>
          <cell r="B9280" t="str">
            <v>INT C/F CONCENTRATE(FWD SPRAY)</v>
          </cell>
          <cell r="C9280" t="str">
            <v>WI</v>
          </cell>
          <cell r="D9280">
            <v>0</v>
          </cell>
        </row>
        <row r="9281">
          <cell r="A9281">
            <v>20011001</v>
          </cell>
          <cell r="B9281" t="str">
            <v>INT FLEETWASH VINYL CLEANER</v>
          </cell>
          <cell r="C9281" t="str">
            <v>WI</v>
          </cell>
          <cell r="D9281">
            <v>0</v>
          </cell>
        </row>
        <row r="9282">
          <cell r="A9282">
            <v>20011002</v>
          </cell>
          <cell r="B9282" t="str">
            <v>INT FLEETWASH VINYL CLEANER</v>
          </cell>
          <cell r="C9282" t="str">
            <v>WI</v>
          </cell>
          <cell r="D9282">
            <v>0</v>
          </cell>
        </row>
        <row r="9283">
          <cell r="A9283">
            <v>20011003</v>
          </cell>
          <cell r="B9283" t="str">
            <v>INT FLEETWASH VINYL CLEANER</v>
          </cell>
          <cell r="C9283" t="str">
            <v>WI</v>
          </cell>
          <cell r="D9283">
            <v>0</v>
          </cell>
        </row>
        <row r="9284">
          <cell r="A9284">
            <v>20020001</v>
          </cell>
          <cell r="B9284" t="str">
            <v>INT FLEETWASH PREMIX</v>
          </cell>
          <cell r="C9284" t="str">
            <v>WI</v>
          </cell>
          <cell r="D9284">
            <v>0</v>
          </cell>
        </row>
        <row r="9285">
          <cell r="A9285">
            <v>20031101</v>
          </cell>
          <cell r="B9285" t="str">
            <v>INT OIL ORANGE SOLUTION</v>
          </cell>
          <cell r="C9285" t="str">
            <v>WI</v>
          </cell>
          <cell r="D9285">
            <v>0</v>
          </cell>
        </row>
        <row r="9286">
          <cell r="A9286">
            <v>20032101</v>
          </cell>
          <cell r="B9286" t="str">
            <v>INT OIL BLACK SOLUTION</v>
          </cell>
          <cell r="C9286" t="str">
            <v>WI</v>
          </cell>
          <cell r="D9286">
            <v>0</v>
          </cell>
        </row>
        <row r="9287">
          <cell r="A9287">
            <v>20033101</v>
          </cell>
          <cell r="B9287" t="str">
            <v>INT HOTEL SIL DIP DYE SOLUTION</v>
          </cell>
          <cell r="C9287" t="str">
            <v>WI</v>
          </cell>
          <cell r="D9287">
            <v>0</v>
          </cell>
        </row>
        <row r="9288">
          <cell r="A9288">
            <v>20040001</v>
          </cell>
          <cell r="B9288" t="str">
            <v>INT BRASS/COP POL LABELLED BOT</v>
          </cell>
          <cell r="C9288" t="str">
            <v>WI</v>
          </cell>
          <cell r="D9288">
            <v>0</v>
          </cell>
        </row>
        <row r="9289">
          <cell r="A9289">
            <v>20041101</v>
          </cell>
          <cell r="B9289" t="str">
            <v>INT SILVER DIP LABELLED BOTTLE</v>
          </cell>
          <cell r="C9289" t="str">
            <v>WI</v>
          </cell>
          <cell r="D9289">
            <v>0</v>
          </cell>
        </row>
        <row r="9290">
          <cell r="A9290">
            <v>20060001</v>
          </cell>
          <cell r="B9290" t="str">
            <v>INT PYRETHRUM SOLUTION 20%</v>
          </cell>
          <cell r="C9290" t="str">
            <v>WI</v>
          </cell>
          <cell r="D9290">
            <v>0</v>
          </cell>
        </row>
        <row r="9291">
          <cell r="A9291">
            <v>20060002</v>
          </cell>
          <cell r="B9291" t="str">
            <v>INT PYRETHRUM SOLUTION</v>
          </cell>
          <cell r="C9291" t="str">
            <v>WI</v>
          </cell>
          <cell r="D9291">
            <v>0</v>
          </cell>
        </row>
        <row r="9292">
          <cell r="A9292">
            <v>20060003</v>
          </cell>
          <cell r="B9292" t="str">
            <v>INT PYRETHRUM SOLUTION</v>
          </cell>
          <cell r="C9292" t="str">
            <v>WI</v>
          </cell>
          <cell r="D9292">
            <v>0</v>
          </cell>
        </row>
        <row r="9293">
          <cell r="A9293">
            <v>20060004</v>
          </cell>
          <cell r="B9293" t="str">
            <v>INT PYRETHRUM SOLUTION</v>
          </cell>
          <cell r="C9293" t="str">
            <v>WI</v>
          </cell>
          <cell r="D9293">
            <v>0</v>
          </cell>
        </row>
        <row r="9294">
          <cell r="A9294">
            <v>20060005</v>
          </cell>
          <cell r="B9294" t="str">
            <v>INT PYRETHRUM SOLUTION</v>
          </cell>
          <cell r="C9294" t="str">
            <v>WI</v>
          </cell>
          <cell r="D9294">
            <v>0</v>
          </cell>
        </row>
        <row r="9295">
          <cell r="A9295">
            <v>20060006</v>
          </cell>
          <cell r="B9295" t="str">
            <v>INT PYRETHRUM SOLUTION</v>
          </cell>
          <cell r="C9295" t="str">
            <v>WI</v>
          </cell>
          <cell r="D9295">
            <v>0</v>
          </cell>
        </row>
        <row r="9296">
          <cell r="A9296">
            <v>20070001</v>
          </cell>
          <cell r="B9296" t="str">
            <v>INT PYRETHRUM SOLUTION 20%</v>
          </cell>
          <cell r="C9296" t="str">
            <v>WI</v>
          </cell>
          <cell r="D9296">
            <v>0</v>
          </cell>
        </row>
        <row r="9297">
          <cell r="A9297">
            <v>20400401</v>
          </cell>
          <cell r="B9297" t="str">
            <v>INT SHINE UP REGULAR LIQUID</v>
          </cell>
          <cell r="C9297" t="str">
            <v>WI</v>
          </cell>
          <cell r="D9297">
            <v>0</v>
          </cell>
        </row>
        <row r="9298">
          <cell r="A9298">
            <v>20400402</v>
          </cell>
          <cell r="B9298" t="str">
            <v>INT SHINE UP REGULAR LIQUID</v>
          </cell>
          <cell r="C9298" t="str">
            <v>WI</v>
          </cell>
          <cell r="D9298">
            <v>0</v>
          </cell>
        </row>
        <row r="9299">
          <cell r="A9299">
            <v>20400901</v>
          </cell>
          <cell r="B9299" t="str">
            <v>INT PLEDGE TRIGGER</v>
          </cell>
          <cell r="C9299" t="str">
            <v>WI</v>
          </cell>
          <cell r="D9299">
            <v>0</v>
          </cell>
        </row>
        <row r="9300">
          <cell r="A9300">
            <v>20402401</v>
          </cell>
          <cell r="B9300" t="str">
            <v>INT SHINE UP LEMON LIQUID</v>
          </cell>
          <cell r="C9300" t="str">
            <v>WI</v>
          </cell>
          <cell r="D9300">
            <v>0</v>
          </cell>
        </row>
        <row r="9301">
          <cell r="A9301">
            <v>20403401</v>
          </cell>
          <cell r="B9301" t="str">
            <v>INT PLEDGE/SHINE UP AEROSOL</v>
          </cell>
          <cell r="C9301" t="str">
            <v>WI</v>
          </cell>
          <cell r="D9301">
            <v>0</v>
          </cell>
        </row>
        <row r="9302">
          <cell r="A9302">
            <v>20403501</v>
          </cell>
          <cell r="B9302" t="str">
            <v>INT PLEDGE P\PRI TRIGGER</v>
          </cell>
          <cell r="C9302" t="str">
            <v>WI</v>
          </cell>
          <cell r="D9302">
            <v>0</v>
          </cell>
        </row>
        <row r="9303">
          <cell r="A9303">
            <v>20403502</v>
          </cell>
          <cell r="B9303" t="str">
            <v>INT PLEDGE P\PRI TRIGGER</v>
          </cell>
          <cell r="C9303" t="str">
            <v>WI</v>
          </cell>
          <cell r="D9303">
            <v>0</v>
          </cell>
        </row>
        <row r="9304">
          <cell r="A9304">
            <v>20403503</v>
          </cell>
          <cell r="B9304" t="str">
            <v>INT PLEDGE P\PRI TRIGGER</v>
          </cell>
          <cell r="C9304" t="str">
            <v>WI</v>
          </cell>
          <cell r="D9304">
            <v>0</v>
          </cell>
        </row>
        <row r="9305">
          <cell r="A9305">
            <v>20403504</v>
          </cell>
          <cell r="B9305" t="str">
            <v>INT PLEDGE TRIGGER NZ CONS</v>
          </cell>
          <cell r="C9305" t="str">
            <v>WI</v>
          </cell>
          <cell r="D9305">
            <v>0</v>
          </cell>
        </row>
        <row r="9306">
          <cell r="A9306">
            <v>20403601</v>
          </cell>
          <cell r="B9306" t="str">
            <v>INT PLEDGE COUNTRY FRESH</v>
          </cell>
          <cell r="C9306" t="str">
            <v>WI</v>
          </cell>
          <cell r="D9306">
            <v>0</v>
          </cell>
        </row>
        <row r="9307">
          <cell r="A9307">
            <v>20403701</v>
          </cell>
          <cell r="B9307" t="str">
            <v>INT PLEDGE COUNTRY WOODS</v>
          </cell>
          <cell r="C9307" t="str">
            <v>WI</v>
          </cell>
          <cell r="D9307">
            <v>0</v>
          </cell>
        </row>
        <row r="9308">
          <cell r="A9308">
            <v>20403801</v>
          </cell>
          <cell r="B9308" t="str">
            <v>INT PLEDGE LEMON</v>
          </cell>
          <cell r="C9308" t="str">
            <v>WI</v>
          </cell>
          <cell r="D9308">
            <v>0</v>
          </cell>
        </row>
        <row r="9309">
          <cell r="A9309">
            <v>20403802</v>
          </cell>
          <cell r="B9309" t="str">
            <v>INT PLEDGE LEMON</v>
          </cell>
          <cell r="C9309" t="str">
            <v>WI</v>
          </cell>
          <cell r="D9309">
            <v>0</v>
          </cell>
        </row>
        <row r="9310">
          <cell r="A9310">
            <v>20403901</v>
          </cell>
          <cell r="B9310" t="str">
            <v>INT PLEDGE POT POURRI</v>
          </cell>
          <cell r="C9310" t="str">
            <v>WI</v>
          </cell>
          <cell r="D9310">
            <v>0</v>
          </cell>
        </row>
        <row r="9311">
          <cell r="A9311">
            <v>20404001</v>
          </cell>
          <cell r="B9311" t="str">
            <v>INT PLEDGE CLEAN AND DUST</v>
          </cell>
          <cell r="C9311" t="str">
            <v>WI</v>
          </cell>
          <cell r="D9311">
            <v>0</v>
          </cell>
        </row>
        <row r="9312">
          <cell r="A9312">
            <v>20404002</v>
          </cell>
          <cell r="B9312" t="str">
            <v>INT PLEDGE CLEAN AND DUST</v>
          </cell>
          <cell r="C9312" t="str">
            <v>WI</v>
          </cell>
          <cell r="D9312">
            <v>0</v>
          </cell>
        </row>
        <row r="9313">
          <cell r="A9313">
            <v>20404003</v>
          </cell>
          <cell r="B9313" t="str">
            <v>INT PLEDGE CLEAN AND DUST</v>
          </cell>
          <cell r="C9313" t="str">
            <v>WI</v>
          </cell>
          <cell r="D9313">
            <v>0</v>
          </cell>
        </row>
        <row r="9314">
          <cell r="A9314">
            <v>20405101</v>
          </cell>
          <cell r="B9314" t="str">
            <v>INT PLEDGE WOODRICH</v>
          </cell>
          <cell r="C9314" t="str">
            <v>WI</v>
          </cell>
          <cell r="D9314">
            <v>0</v>
          </cell>
        </row>
        <row r="9315">
          <cell r="A9315">
            <v>20410000</v>
          </cell>
          <cell r="B9315" t="str">
            <v>45NT Refill Zob</v>
          </cell>
          <cell r="C9315" t="str">
            <v>WI</v>
          </cell>
          <cell r="D9315">
            <v>0</v>
          </cell>
        </row>
        <row r="9316">
          <cell r="A9316">
            <v>20410001</v>
          </cell>
          <cell r="B9316" t="str">
            <v>45NT Refill Zob</v>
          </cell>
          <cell r="C9316" t="str">
            <v>WI</v>
          </cell>
          <cell r="D9316">
            <v>0</v>
          </cell>
        </row>
        <row r="9317">
          <cell r="A9317">
            <v>20420000</v>
          </cell>
          <cell r="B9317" t="str">
            <v>INT Raid Pyrethrum Mat</v>
          </cell>
          <cell r="C9317" t="str">
            <v>WI</v>
          </cell>
          <cell r="D9317">
            <v>0</v>
          </cell>
        </row>
        <row r="9318">
          <cell r="A9318">
            <v>20441101</v>
          </cell>
          <cell r="B9318" t="str">
            <v>INT TRAFFIC WAX LIQUID</v>
          </cell>
          <cell r="C9318" t="str">
            <v>WI</v>
          </cell>
          <cell r="D9318">
            <v>0</v>
          </cell>
        </row>
        <row r="9319">
          <cell r="A9319">
            <v>20450301</v>
          </cell>
          <cell r="B9319" t="str">
            <v>INT TRAFFIC WAX PASTE</v>
          </cell>
          <cell r="C9319" t="str">
            <v>WI</v>
          </cell>
          <cell r="D9319">
            <v>0</v>
          </cell>
        </row>
        <row r="9320">
          <cell r="A9320">
            <v>20450302</v>
          </cell>
          <cell r="B9320" t="str">
            <v>INT TRAFFIC WAX PASTE</v>
          </cell>
          <cell r="C9320" t="str">
            <v>WI</v>
          </cell>
          <cell r="D9320">
            <v>0</v>
          </cell>
        </row>
        <row r="9321">
          <cell r="A9321">
            <v>20470902</v>
          </cell>
          <cell r="B9321" t="str">
            <v>INT TRAFFIC WAX SLIP RETRD WAX</v>
          </cell>
          <cell r="C9321" t="str">
            <v>WI</v>
          </cell>
          <cell r="D9321">
            <v>0</v>
          </cell>
        </row>
        <row r="9322">
          <cell r="A9322">
            <v>20501101</v>
          </cell>
          <cell r="B9322" t="str">
            <v>INT TRAFFIC WAX DRK STAIN LIQ</v>
          </cell>
          <cell r="C9322" t="str">
            <v>WI</v>
          </cell>
          <cell r="D9322">
            <v>0</v>
          </cell>
        </row>
        <row r="9323">
          <cell r="A9323">
            <v>20560503</v>
          </cell>
          <cell r="B9323" t="str">
            <v>INT VINYL MAGIC</v>
          </cell>
          <cell r="C9323" t="str">
            <v>WI</v>
          </cell>
          <cell r="D9323">
            <v>0</v>
          </cell>
        </row>
        <row r="9324">
          <cell r="A9324">
            <v>20560504</v>
          </cell>
          <cell r="B9324" t="str">
            <v>INT VINYL MAGIC</v>
          </cell>
          <cell r="C9324" t="str">
            <v>WI</v>
          </cell>
          <cell r="D9324">
            <v>0</v>
          </cell>
        </row>
        <row r="9325">
          <cell r="A9325">
            <v>20560505</v>
          </cell>
          <cell r="B9325" t="str">
            <v>INT VINYL MAGIC</v>
          </cell>
          <cell r="C9325" t="str">
            <v>WI</v>
          </cell>
          <cell r="D9325">
            <v>0</v>
          </cell>
        </row>
        <row r="9326">
          <cell r="A9326">
            <v>20560506</v>
          </cell>
          <cell r="B9326" t="str">
            <v>INT VINYL MAGIC</v>
          </cell>
          <cell r="C9326" t="str">
            <v>WI</v>
          </cell>
          <cell r="D9326">
            <v>0</v>
          </cell>
        </row>
        <row r="9327">
          <cell r="A9327">
            <v>20580001</v>
          </cell>
          <cell r="B9327" t="str">
            <v>INT JONCRYL 67 (15%) SOLUTION</v>
          </cell>
          <cell r="C9327" t="str">
            <v>WI</v>
          </cell>
          <cell r="D9327">
            <v>0</v>
          </cell>
        </row>
        <row r="9328">
          <cell r="A9328">
            <v>20590001</v>
          </cell>
          <cell r="B9328" t="str">
            <v>INT B50 RESIN (15%) SOLUTION</v>
          </cell>
          <cell r="C9328" t="str">
            <v>WI</v>
          </cell>
          <cell r="D9328">
            <v>0</v>
          </cell>
        </row>
        <row r="9329">
          <cell r="A9329">
            <v>20600001</v>
          </cell>
          <cell r="B9329" t="str">
            <v>INT ZINC SOLUTION</v>
          </cell>
          <cell r="C9329" t="str">
            <v>WI</v>
          </cell>
          <cell r="D9329">
            <v>0</v>
          </cell>
        </row>
        <row r="9330">
          <cell r="A9330">
            <v>20612002</v>
          </cell>
          <cell r="B9330" t="str">
            <v>INT ONE GO (CONSUMER)</v>
          </cell>
          <cell r="C9330" t="str">
            <v>WI</v>
          </cell>
          <cell r="D9330">
            <v>0</v>
          </cell>
        </row>
        <row r="9331">
          <cell r="A9331">
            <v>20612003</v>
          </cell>
          <cell r="B9331" t="str">
            <v>INT ONE GO ( CONSUMER )</v>
          </cell>
          <cell r="C9331" t="str">
            <v>WI</v>
          </cell>
          <cell r="D9331">
            <v>0</v>
          </cell>
        </row>
        <row r="9332">
          <cell r="A9332">
            <v>20612004</v>
          </cell>
          <cell r="B9332" t="str">
            <v>INT ONE GO ( CONSUMER )</v>
          </cell>
          <cell r="C9332" t="str">
            <v>WI</v>
          </cell>
          <cell r="D9332">
            <v>0</v>
          </cell>
        </row>
        <row r="9333">
          <cell r="A9333">
            <v>20612005</v>
          </cell>
          <cell r="B9333" t="str">
            <v>INT ONE GO ( CONSUMER )</v>
          </cell>
          <cell r="C9333" t="str">
            <v>WI</v>
          </cell>
          <cell r="D9333">
            <v>0</v>
          </cell>
        </row>
        <row r="9334">
          <cell r="A9334">
            <v>20612006</v>
          </cell>
          <cell r="B9334" t="str">
            <v>INT ONE GO ( CONSUMER )</v>
          </cell>
          <cell r="C9334" t="str">
            <v>WI</v>
          </cell>
          <cell r="D9334">
            <v>0</v>
          </cell>
        </row>
        <row r="9335">
          <cell r="A9335">
            <v>20613001</v>
          </cell>
          <cell r="B9335" t="str">
            <v>INT KLEAR</v>
          </cell>
          <cell r="C9335" t="str">
            <v>WI</v>
          </cell>
          <cell r="D9335">
            <v>0</v>
          </cell>
        </row>
        <row r="9336">
          <cell r="A9336">
            <v>20613002</v>
          </cell>
          <cell r="B9336" t="str">
            <v>INT SLATE &amp; TERRACOTTA NATURAL</v>
          </cell>
          <cell r="C9336" t="str">
            <v>WI</v>
          </cell>
          <cell r="D9336">
            <v>0</v>
          </cell>
        </row>
        <row r="9337">
          <cell r="A9337">
            <v>20613003</v>
          </cell>
          <cell r="B9337" t="str">
            <v>INT SLATE &amp; TERRACOTTA NATURAL</v>
          </cell>
          <cell r="C9337" t="str">
            <v>WI</v>
          </cell>
          <cell r="D9337">
            <v>0</v>
          </cell>
        </row>
        <row r="9338">
          <cell r="A9338">
            <v>20614001</v>
          </cell>
          <cell r="B9338" t="str">
            <v>INT KLEEN</v>
          </cell>
          <cell r="C9338" t="str">
            <v>WI</v>
          </cell>
          <cell r="D9338">
            <v>0</v>
          </cell>
        </row>
        <row r="9339">
          <cell r="A9339">
            <v>20614002</v>
          </cell>
          <cell r="B9339" t="str">
            <v>INT KLEEN</v>
          </cell>
          <cell r="C9339" t="str">
            <v>WI</v>
          </cell>
          <cell r="D9339">
            <v>0</v>
          </cell>
        </row>
        <row r="9340">
          <cell r="A9340">
            <v>20614003</v>
          </cell>
          <cell r="B9340" t="str">
            <v>INT KLEEN</v>
          </cell>
          <cell r="C9340" t="str">
            <v>WI</v>
          </cell>
          <cell r="D9340">
            <v>0</v>
          </cell>
        </row>
        <row r="9341">
          <cell r="A9341">
            <v>20620101</v>
          </cell>
          <cell r="B9341" t="str">
            <v>INT SPRINT FINISH (POLISH)</v>
          </cell>
          <cell r="C9341" t="str">
            <v>WI</v>
          </cell>
          <cell r="D9341">
            <v>0</v>
          </cell>
        </row>
        <row r="9342">
          <cell r="A9342">
            <v>20620102</v>
          </cell>
          <cell r="B9342" t="str">
            <v>INT SPRINT FINISH (POLISH)</v>
          </cell>
          <cell r="C9342" t="str">
            <v>WI</v>
          </cell>
          <cell r="D9342">
            <v>0</v>
          </cell>
        </row>
        <row r="9343">
          <cell r="A9343">
            <v>20620103</v>
          </cell>
          <cell r="B9343" t="str">
            <v>INT SPRINT FINISH (POLISH)</v>
          </cell>
          <cell r="C9343" t="str">
            <v>WI</v>
          </cell>
          <cell r="D9343">
            <v>0</v>
          </cell>
        </row>
        <row r="9344">
          <cell r="A9344">
            <v>20620104</v>
          </cell>
          <cell r="B9344" t="str">
            <v>INT SPRINT FINISH (POLISH)</v>
          </cell>
          <cell r="C9344" t="str">
            <v>WI</v>
          </cell>
          <cell r="D9344">
            <v>0</v>
          </cell>
        </row>
        <row r="9345">
          <cell r="A9345">
            <v>20620105</v>
          </cell>
          <cell r="B9345" t="str">
            <v>INT SPRINT FINISH (POLISH )</v>
          </cell>
          <cell r="C9345" t="str">
            <v>WI</v>
          </cell>
          <cell r="D9345">
            <v>0</v>
          </cell>
        </row>
        <row r="9346">
          <cell r="A9346">
            <v>20620106</v>
          </cell>
          <cell r="B9346" t="str">
            <v>INT SPRINT FINISH (POLISH )</v>
          </cell>
          <cell r="C9346" t="str">
            <v>WI</v>
          </cell>
          <cell r="D9346">
            <v>0</v>
          </cell>
        </row>
        <row r="9347">
          <cell r="A9347">
            <v>20630101</v>
          </cell>
          <cell r="B9347" t="str">
            <v>INT IMPORTED SPRINT FINISH</v>
          </cell>
          <cell r="C9347" t="str">
            <v>WI</v>
          </cell>
          <cell r="D9347">
            <v>38031</v>
          </cell>
        </row>
        <row r="9348">
          <cell r="A9348">
            <v>20630201</v>
          </cell>
          <cell r="B9348" t="str">
            <v>INT SPRINT RESTORER</v>
          </cell>
          <cell r="C9348" t="str">
            <v>WI</v>
          </cell>
          <cell r="D9348">
            <v>0</v>
          </cell>
        </row>
        <row r="9349">
          <cell r="A9349">
            <v>20630202</v>
          </cell>
          <cell r="B9349" t="str">
            <v>INT SPRINT RESTORER</v>
          </cell>
          <cell r="C9349" t="str">
            <v>WI</v>
          </cell>
          <cell r="D9349">
            <v>0</v>
          </cell>
        </row>
        <row r="9350">
          <cell r="A9350">
            <v>20630203</v>
          </cell>
          <cell r="B9350" t="str">
            <v>INT SPRINT RESTORER</v>
          </cell>
          <cell r="C9350" t="str">
            <v>WI</v>
          </cell>
          <cell r="D9350">
            <v>0</v>
          </cell>
        </row>
        <row r="9351">
          <cell r="A9351">
            <v>20630204</v>
          </cell>
          <cell r="B9351" t="str">
            <v>INT SPRINT RESTORER</v>
          </cell>
          <cell r="C9351" t="str">
            <v>WI</v>
          </cell>
          <cell r="D9351">
            <v>0</v>
          </cell>
        </row>
        <row r="9352">
          <cell r="A9352">
            <v>20660101</v>
          </cell>
          <cell r="B9352" t="str">
            <v>INT WOOD MAGIC</v>
          </cell>
          <cell r="C9352" t="str">
            <v>WI</v>
          </cell>
          <cell r="D9352">
            <v>0</v>
          </cell>
        </row>
        <row r="9353">
          <cell r="A9353">
            <v>20660102</v>
          </cell>
          <cell r="B9353" t="str">
            <v>INT WOOD MAGIC</v>
          </cell>
          <cell r="C9353" t="str">
            <v>WI</v>
          </cell>
          <cell r="D9353">
            <v>0</v>
          </cell>
        </row>
        <row r="9354">
          <cell r="A9354">
            <v>20660801</v>
          </cell>
          <cell r="B9354" t="str">
            <v>INT ECONOMY FLOOR FINISH</v>
          </cell>
          <cell r="C9354" t="str">
            <v>WI</v>
          </cell>
          <cell r="D9354">
            <v>0</v>
          </cell>
        </row>
        <row r="9355">
          <cell r="A9355">
            <v>20660802</v>
          </cell>
          <cell r="B9355" t="str">
            <v>INT ECONOMY FLOOR FINISH</v>
          </cell>
          <cell r="C9355" t="str">
            <v>WI</v>
          </cell>
          <cell r="D9355">
            <v>0</v>
          </cell>
        </row>
        <row r="9356">
          <cell r="A9356">
            <v>20670002</v>
          </cell>
          <cell r="B9356" t="str">
            <v>INT SUPER STRIDE E/M SEAL FIN</v>
          </cell>
          <cell r="C9356" t="str">
            <v>WI</v>
          </cell>
          <cell r="D9356">
            <v>0</v>
          </cell>
        </row>
        <row r="9357">
          <cell r="A9357">
            <v>20670003</v>
          </cell>
          <cell r="B9357" t="str">
            <v>INT SUPER STRIDE E/M SEAL FIN</v>
          </cell>
          <cell r="C9357" t="str">
            <v>WI</v>
          </cell>
          <cell r="D9357">
            <v>0</v>
          </cell>
        </row>
        <row r="9358">
          <cell r="A9358">
            <v>20711101</v>
          </cell>
          <cell r="B9358" t="str">
            <v>INT SUPER STRIDE</v>
          </cell>
          <cell r="C9358" t="str">
            <v>WI</v>
          </cell>
          <cell r="D9358">
            <v>0</v>
          </cell>
        </row>
        <row r="9359">
          <cell r="A9359">
            <v>20711103</v>
          </cell>
          <cell r="B9359" t="str">
            <v>INT SUPER STRIDE(CONSUMER)</v>
          </cell>
          <cell r="C9359" t="str">
            <v>WI</v>
          </cell>
          <cell r="D9359">
            <v>0</v>
          </cell>
        </row>
        <row r="9360">
          <cell r="A9360">
            <v>20711104</v>
          </cell>
          <cell r="B9360" t="str">
            <v>INT SUPER STRIDE (CONS)</v>
          </cell>
          <cell r="C9360" t="str">
            <v>WI</v>
          </cell>
          <cell r="D9360">
            <v>0</v>
          </cell>
        </row>
        <row r="9361">
          <cell r="A9361">
            <v>20711105</v>
          </cell>
          <cell r="B9361" t="str">
            <v>INT SUPER STRIDE (CONS)</v>
          </cell>
          <cell r="C9361" t="str">
            <v>WI</v>
          </cell>
          <cell r="D9361">
            <v>0</v>
          </cell>
        </row>
        <row r="9362">
          <cell r="A9362">
            <v>20711106</v>
          </cell>
          <cell r="B9362" t="str">
            <v>INT SUPER STRIDE (CONS)</v>
          </cell>
          <cell r="C9362" t="str">
            <v>WI</v>
          </cell>
          <cell r="D9362">
            <v>0</v>
          </cell>
        </row>
        <row r="9363">
          <cell r="A9363">
            <v>20711107</v>
          </cell>
          <cell r="B9363" t="str">
            <v>INT SHINE MAGIC (SUPER SHINE)</v>
          </cell>
          <cell r="C9363" t="str">
            <v>WI</v>
          </cell>
          <cell r="D9363">
            <v>0</v>
          </cell>
        </row>
        <row r="9364">
          <cell r="A9364">
            <v>20712104</v>
          </cell>
          <cell r="B9364" t="str">
            <v>INT HD SEALER FINISH</v>
          </cell>
          <cell r="C9364" t="str">
            <v>WI</v>
          </cell>
          <cell r="D9364">
            <v>0</v>
          </cell>
        </row>
        <row r="9365">
          <cell r="A9365">
            <v>20712105</v>
          </cell>
          <cell r="B9365" t="str">
            <v>INT COMPLETE HD SEALER FINISH</v>
          </cell>
          <cell r="C9365" t="str">
            <v>WI</v>
          </cell>
          <cell r="D9365">
            <v>0</v>
          </cell>
        </row>
        <row r="9366">
          <cell r="A9366">
            <v>20712106</v>
          </cell>
          <cell r="B9366" t="str">
            <v>INT COMPLETE HD SEALER FINISH</v>
          </cell>
          <cell r="C9366" t="str">
            <v>WI</v>
          </cell>
          <cell r="D9366">
            <v>0</v>
          </cell>
        </row>
        <row r="9367">
          <cell r="A9367">
            <v>20712107</v>
          </cell>
          <cell r="B9367" t="str">
            <v>INT COMPLETE HD SEALER FINISH</v>
          </cell>
          <cell r="C9367" t="str">
            <v>WI</v>
          </cell>
          <cell r="D9367">
            <v>0</v>
          </cell>
        </row>
        <row r="9368">
          <cell r="A9368">
            <v>20712108</v>
          </cell>
          <cell r="B9368" t="str">
            <v>INT COMPLETE ANZ</v>
          </cell>
          <cell r="C9368" t="str">
            <v>WI</v>
          </cell>
          <cell r="D9368">
            <v>0</v>
          </cell>
        </row>
        <row r="9369">
          <cell r="A9369">
            <v>20712109</v>
          </cell>
          <cell r="B9369" t="str">
            <v>INT COMPLETE ANZ</v>
          </cell>
          <cell r="C9369" t="str">
            <v>WI</v>
          </cell>
          <cell r="D9369">
            <v>0</v>
          </cell>
        </row>
        <row r="9370">
          <cell r="A9370">
            <v>20712110</v>
          </cell>
          <cell r="B9370" t="str">
            <v>INT COMPLETE AUS</v>
          </cell>
          <cell r="C9370" t="str">
            <v>WI</v>
          </cell>
          <cell r="D9370">
            <v>0</v>
          </cell>
        </row>
        <row r="9371">
          <cell r="A9371">
            <v>20720501</v>
          </cell>
          <cell r="B9371" t="str">
            <v>INT PROMENADE</v>
          </cell>
          <cell r="C9371" t="str">
            <v>WI</v>
          </cell>
          <cell r="D9371">
            <v>0</v>
          </cell>
        </row>
        <row r="9372">
          <cell r="A9372">
            <v>20771104</v>
          </cell>
          <cell r="B9372" t="str">
            <v>INT HIGH GLOSS SEALER FINISH</v>
          </cell>
          <cell r="C9372" t="str">
            <v>WI</v>
          </cell>
          <cell r="D9372">
            <v>0</v>
          </cell>
        </row>
        <row r="9373">
          <cell r="A9373">
            <v>20771105</v>
          </cell>
          <cell r="B9373" t="str">
            <v>INT SHOWPLACE HG SEALER FINISH</v>
          </cell>
          <cell r="C9373" t="str">
            <v>WI</v>
          </cell>
          <cell r="D9373">
            <v>0</v>
          </cell>
        </row>
        <row r="9374">
          <cell r="A9374">
            <v>20771106</v>
          </cell>
          <cell r="B9374" t="str">
            <v>INT SHOWPLACE HG SEALER FINISH</v>
          </cell>
          <cell r="C9374" t="str">
            <v>WI</v>
          </cell>
          <cell r="D9374">
            <v>0</v>
          </cell>
        </row>
        <row r="9375">
          <cell r="A9375">
            <v>20771107</v>
          </cell>
          <cell r="B9375" t="str">
            <v>INT SHOWPLACE HG SEALER FINISH</v>
          </cell>
          <cell r="C9375" t="str">
            <v>WI</v>
          </cell>
          <cell r="D9375">
            <v>0</v>
          </cell>
        </row>
        <row r="9376">
          <cell r="A9376">
            <v>20771108</v>
          </cell>
          <cell r="B9376" t="str">
            <v>INT SHOWPLACE SEALER</v>
          </cell>
          <cell r="C9376" t="str">
            <v>WI</v>
          </cell>
          <cell r="D9376">
            <v>0</v>
          </cell>
        </row>
        <row r="9377">
          <cell r="A9377">
            <v>20810001</v>
          </cell>
          <cell r="B9377" t="str">
            <v>INT VECTRA</v>
          </cell>
          <cell r="C9377" t="str">
            <v>WI</v>
          </cell>
          <cell r="D9377">
            <v>0</v>
          </cell>
        </row>
        <row r="9378">
          <cell r="A9378">
            <v>20810002</v>
          </cell>
          <cell r="B9378" t="str">
            <v>INT VECTRA</v>
          </cell>
          <cell r="C9378" t="str">
            <v>WI</v>
          </cell>
          <cell r="D9378">
            <v>0</v>
          </cell>
        </row>
        <row r="9379">
          <cell r="A9379">
            <v>20810003</v>
          </cell>
          <cell r="B9379" t="str">
            <v>INT VECTRA</v>
          </cell>
          <cell r="C9379" t="str">
            <v>WI</v>
          </cell>
          <cell r="D9379">
            <v>0</v>
          </cell>
        </row>
        <row r="9380">
          <cell r="A9380">
            <v>20810004</v>
          </cell>
          <cell r="B9380" t="str">
            <v>INT VECTRA</v>
          </cell>
          <cell r="C9380" t="str">
            <v>WI</v>
          </cell>
          <cell r="D9380">
            <v>0</v>
          </cell>
        </row>
        <row r="9381">
          <cell r="A9381">
            <v>20810005</v>
          </cell>
          <cell r="B9381" t="str">
            <v>INT VECTRA</v>
          </cell>
          <cell r="C9381" t="str">
            <v>WI</v>
          </cell>
          <cell r="D9381">
            <v>0</v>
          </cell>
        </row>
        <row r="9382">
          <cell r="A9382">
            <v>20810006</v>
          </cell>
          <cell r="B9382" t="str">
            <v>INT VECTRA</v>
          </cell>
          <cell r="C9382" t="str">
            <v>WI</v>
          </cell>
          <cell r="D9382">
            <v>0</v>
          </cell>
        </row>
        <row r="9383">
          <cell r="A9383">
            <v>20881101</v>
          </cell>
          <cell r="B9383" t="str">
            <v>INT GLOSS COAT</v>
          </cell>
          <cell r="C9383" t="str">
            <v>WI</v>
          </cell>
          <cell r="D9383">
            <v>0</v>
          </cell>
        </row>
        <row r="9384">
          <cell r="A9384">
            <v>20881102</v>
          </cell>
          <cell r="B9384" t="str">
            <v>INT GLOSS COAT</v>
          </cell>
          <cell r="C9384" t="str">
            <v>WI</v>
          </cell>
          <cell r="D9384">
            <v>0</v>
          </cell>
        </row>
        <row r="9385">
          <cell r="A9385">
            <v>20910001</v>
          </cell>
          <cell r="B9385" t="str">
            <v>INT IMPORTED VECTRA</v>
          </cell>
          <cell r="C9385" t="str">
            <v>WI</v>
          </cell>
          <cell r="D9385">
            <v>38031</v>
          </cell>
        </row>
        <row r="9386">
          <cell r="A9386">
            <v>20960503</v>
          </cell>
          <cell r="B9386" t="str">
            <v>INT SPRAY BUFFING LIQUID</v>
          </cell>
          <cell r="C9386" t="str">
            <v>WI</v>
          </cell>
          <cell r="D9386">
            <v>0</v>
          </cell>
        </row>
        <row r="9387">
          <cell r="A9387">
            <v>20960504</v>
          </cell>
          <cell r="B9387" t="str">
            <v>INT SPRAY BUFFING LIQUID</v>
          </cell>
          <cell r="C9387" t="str">
            <v>WI</v>
          </cell>
          <cell r="D9387">
            <v>0</v>
          </cell>
        </row>
        <row r="9388">
          <cell r="A9388">
            <v>20960505</v>
          </cell>
          <cell r="B9388" t="str">
            <v>INT SPRAY BUFFING LIQUID</v>
          </cell>
          <cell r="C9388" t="str">
            <v>WI</v>
          </cell>
          <cell r="D9388">
            <v>0</v>
          </cell>
        </row>
        <row r="9389">
          <cell r="A9389">
            <v>20960506</v>
          </cell>
          <cell r="B9389" t="str">
            <v>INT SPRAY BUFFING LIQUID</v>
          </cell>
          <cell r="C9389" t="str">
            <v>WI</v>
          </cell>
          <cell r="D9389">
            <v>0</v>
          </cell>
        </row>
        <row r="9390">
          <cell r="A9390">
            <v>20960602</v>
          </cell>
          <cell r="B9390" t="str">
            <v>INT WAXA</v>
          </cell>
          <cell r="C9390" t="str">
            <v>WI</v>
          </cell>
          <cell r="D9390">
            <v>0</v>
          </cell>
        </row>
        <row r="9391">
          <cell r="A9391">
            <v>21010801</v>
          </cell>
          <cell r="B9391" t="str">
            <v>INT ONE GO (PROFESSIONAL)</v>
          </cell>
          <cell r="C9391" t="str">
            <v>WI</v>
          </cell>
          <cell r="D9391">
            <v>0</v>
          </cell>
        </row>
        <row r="9392">
          <cell r="A9392">
            <v>21050001</v>
          </cell>
          <cell r="B9392" t="str">
            <v>INT BRAVO</v>
          </cell>
          <cell r="C9392" t="str">
            <v>WI</v>
          </cell>
          <cell r="D9392">
            <v>0</v>
          </cell>
        </row>
        <row r="9393">
          <cell r="A9393">
            <v>21050003</v>
          </cell>
          <cell r="B9393" t="str">
            <v>INT BRAVO CREAM SCOURER</v>
          </cell>
          <cell r="C9393" t="str">
            <v>WI</v>
          </cell>
          <cell r="D9393">
            <v>0</v>
          </cell>
        </row>
        <row r="9394">
          <cell r="A9394">
            <v>21050004</v>
          </cell>
          <cell r="B9394" t="str">
            <v>INT BRAVO/MM CREAM CLEANSER</v>
          </cell>
          <cell r="C9394" t="str">
            <v>WI</v>
          </cell>
          <cell r="D9394">
            <v>0</v>
          </cell>
        </row>
        <row r="9395">
          <cell r="A9395">
            <v>21060202</v>
          </cell>
          <cell r="B9395" t="str">
            <v>INT WOOD &amp; CORK FLOOR SEALER</v>
          </cell>
          <cell r="C9395" t="str">
            <v>WI</v>
          </cell>
          <cell r="D9395">
            <v>0</v>
          </cell>
        </row>
        <row r="9396">
          <cell r="A9396">
            <v>21070101</v>
          </cell>
          <cell r="B9396" t="str">
            <v>INT MULTI SPRAY FOAM CLEANER</v>
          </cell>
          <cell r="C9396" t="str">
            <v>WI</v>
          </cell>
          <cell r="D9396">
            <v>0</v>
          </cell>
        </row>
        <row r="9397">
          <cell r="A9397">
            <v>21080101</v>
          </cell>
          <cell r="B9397" t="str">
            <v>INT MULTI S/SHINE (NZ)</v>
          </cell>
          <cell r="C9397" t="str">
            <v>WI</v>
          </cell>
          <cell r="D9397">
            <v>0</v>
          </cell>
        </row>
        <row r="9398">
          <cell r="A9398">
            <v>21110701</v>
          </cell>
          <cell r="B9398" t="str">
            <v>INT MULTI SURFACE SEALER</v>
          </cell>
          <cell r="C9398" t="str">
            <v>WI</v>
          </cell>
          <cell r="D9398">
            <v>0</v>
          </cell>
        </row>
        <row r="9399">
          <cell r="A9399">
            <v>21110702</v>
          </cell>
          <cell r="B9399" t="str">
            <v>INT MULTI SURFACE SEALER</v>
          </cell>
          <cell r="C9399" t="str">
            <v>WI</v>
          </cell>
          <cell r="D9399">
            <v>0</v>
          </cell>
        </row>
        <row r="9400">
          <cell r="A9400">
            <v>21114001</v>
          </cell>
          <cell r="B9400" t="str">
            <v>INT TECHNIQUE</v>
          </cell>
          <cell r="C9400" t="str">
            <v>WI</v>
          </cell>
          <cell r="D9400">
            <v>0</v>
          </cell>
        </row>
        <row r="9401">
          <cell r="A9401">
            <v>21114002</v>
          </cell>
          <cell r="B9401" t="str">
            <v>INT TECHNIQUE</v>
          </cell>
          <cell r="C9401" t="str">
            <v>WI</v>
          </cell>
          <cell r="D9401">
            <v>0</v>
          </cell>
        </row>
        <row r="9402">
          <cell r="A9402">
            <v>21114003</v>
          </cell>
          <cell r="B9402" t="str">
            <v>INT TECHNIQUE</v>
          </cell>
          <cell r="C9402" t="str">
            <v>WI</v>
          </cell>
          <cell r="D9402">
            <v>0</v>
          </cell>
        </row>
        <row r="9403">
          <cell r="A9403">
            <v>21114004</v>
          </cell>
          <cell r="B9403" t="str">
            <v>INT TECHNIQUE</v>
          </cell>
          <cell r="C9403" t="str">
            <v>WI</v>
          </cell>
          <cell r="D9403">
            <v>0</v>
          </cell>
        </row>
        <row r="9404">
          <cell r="A9404">
            <v>21115001</v>
          </cell>
          <cell r="B9404" t="str">
            <v>INT IMPORTED TECHNIQUE</v>
          </cell>
          <cell r="C9404" t="str">
            <v>WI</v>
          </cell>
          <cell r="D9404">
            <v>38031</v>
          </cell>
        </row>
        <row r="9405">
          <cell r="A9405">
            <v>21115104</v>
          </cell>
          <cell r="B9405" t="str">
            <v>INT PLAZA (TERRAZZO) SEAL FIN</v>
          </cell>
          <cell r="C9405" t="str">
            <v>WI</v>
          </cell>
          <cell r="D9405">
            <v>0</v>
          </cell>
        </row>
        <row r="9406">
          <cell r="A9406">
            <v>21115105</v>
          </cell>
          <cell r="B9406" t="str">
            <v>INT PLAZA (TERRAZZO) SEAL FIN</v>
          </cell>
          <cell r="C9406" t="str">
            <v>WI</v>
          </cell>
          <cell r="D9406">
            <v>0</v>
          </cell>
        </row>
        <row r="9407">
          <cell r="A9407">
            <v>21116001</v>
          </cell>
          <cell r="B9407" t="str">
            <v>INT JX 4000 CONCRETE SEALER</v>
          </cell>
          <cell r="C9407" t="str">
            <v>WI</v>
          </cell>
          <cell r="D9407">
            <v>0</v>
          </cell>
        </row>
        <row r="9408">
          <cell r="A9408">
            <v>21116201</v>
          </cell>
          <cell r="B9408" t="str">
            <v>INT SCULPTURE SEALER FINISH</v>
          </cell>
          <cell r="C9408" t="str">
            <v>WI</v>
          </cell>
          <cell r="D9408">
            <v>0</v>
          </cell>
        </row>
        <row r="9409">
          <cell r="A9409">
            <v>21116202</v>
          </cell>
          <cell r="B9409" t="str">
            <v>INT SCULPTURE SEALER FINISH</v>
          </cell>
          <cell r="C9409" t="str">
            <v>WI</v>
          </cell>
          <cell r="D9409">
            <v>0</v>
          </cell>
        </row>
        <row r="9410">
          <cell r="A9410">
            <v>21116203</v>
          </cell>
          <cell r="B9410" t="str">
            <v>INT SCULPTURE SEALER FINISH</v>
          </cell>
          <cell r="C9410" t="str">
            <v>WI</v>
          </cell>
          <cell r="D9410">
            <v>0</v>
          </cell>
        </row>
        <row r="9411">
          <cell r="A9411">
            <v>21513102</v>
          </cell>
          <cell r="B9411" t="str">
            <v>INT STEP OFF G.P.</v>
          </cell>
          <cell r="C9411" t="str">
            <v>WI</v>
          </cell>
          <cell r="D9411">
            <v>0</v>
          </cell>
        </row>
        <row r="9412">
          <cell r="A9412">
            <v>21513103</v>
          </cell>
          <cell r="B9412" t="str">
            <v>INT STEP OFF</v>
          </cell>
          <cell r="C9412" t="str">
            <v>WI</v>
          </cell>
          <cell r="D9412">
            <v>0</v>
          </cell>
        </row>
        <row r="9413">
          <cell r="A9413">
            <v>21520102</v>
          </cell>
          <cell r="B9413" t="str">
            <v>INT FREEDOM NO SCRUB/RINSE</v>
          </cell>
          <cell r="C9413" t="str">
            <v>WI</v>
          </cell>
          <cell r="D9413">
            <v>0</v>
          </cell>
        </row>
        <row r="9414">
          <cell r="A9414">
            <v>21520103</v>
          </cell>
          <cell r="B9414" t="str">
            <v>INT FREEDOM NO SCRUB/RINSE</v>
          </cell>
          <cell r="C9414" t="str">
            <v>WI</v>
          </cell>
          <cell r="D9414">
            <v>0</v>
          </cell>
        </row>
        <row r="9415">
          <cell r="A9415">
            <v>21520104</v>
          </cell>
          <cell r="B9415" t="str">
            <v>INT STRIP-EZE</v>
          </cell>
          <cell r="C9415" t="str">
            <v>WI</v>
          </cell>
          <cell r="D9415">
            <v>0</v>
          </cell>
        </row>
        <row r="9416">
          <cell r="A9416">
            <v>21530601</v>
          </cell>
          <cell r="B9416" t="str">
            <v>INT STEP OFF HD STRIPPER</v>
          </cell>
          <cell r="C9416" t="str">
            <v>WI</v>
          </cell>
          <cell r="D9416">
            <v>0</v>
          </cell>
        </row>
        <row r="9417">
          <cell r="A9417">
            <v>21540102</v>
          </cell>
          <cell r="B9417" t="str">
            <v>INT J SHOP 1000</v>
          </cell>
          <cell r="C9417" t="str">
            <v>WI</v>
          </cell>
          <cell r="D9417">
            <v>0</v>
          </cell>
        </row>
        <row r="9418">
          <cell r="A9418">
            <v>21540103</v>
          </cell>
          <cell r="B9418" t="str">
            <v>INT J SHOP 1000</v>
          </cell>
          <cell r="C9418" t="str">
            <v>WI</v>
          </cell>
          <cell r="D9418">
            <v>0</v>
          </cell>
        </row>
        <row r="9419">
          <cell r="A9419">
            <v>21560902</v>
          </cell>
          <cell r="B9419" t="str">
            <v>INT BIG BARE</v>
          </cell>
          <cell r="C9419" t="str">
            <v>WI</v>
          </cell>
          <cell r="D9419">
            <v>0</v>
          </cell>
        </row>
        <row r="9420">
          <cell r="A9420">
            <v>21611301</v>
          </cell>
          <cell r="B9420" t="str">
            <v>INT BREAK UP</v>
          </cell>
          <cell r="C9420" t="str">
            <v>WI</v>
          </cell>
          <cell r="D9420">
            <v>0</v>
          </cell>
        </row>
        <row r="9421">
          <cell r="A9421">
            <v>21611302</v>
          </cell>
          <cell r="B9421" t="str">
            <v>INT BREAK UP</v>
          </cell>
          <cell r="C9421" t="str">
            <v>WI</v>
          </cell>
          <cell r="D9421">
            <v>0</v>
          </cell>
        </row>
        <row r="9422">
          <cell r="A9422">
            <v>21613001</v>
          </cell>
          <cell r="B9422" t="str">
            <v>INT KLEAR</v>
          </cell>
          <cell r="C9422" t="str">
            <v>WI</v>
          </cell>
          <cell r="D9422">
            <v>0</v>
          </cell>
        </row>
        <row r="9423">
          <cell r="A9423">
            <v>21613002</v>
          </cell>
          <cell r="B9423" t="str">
            <v>INT KLEAR</v>
          </cell>
          <cell r="C9423" t="str">
            <v>WI</v>
          </cell>
          <cell r="D9423">
            <v>0</v>
          </cell>
        </row>
        <row r="9424">
          <cell r="A9424">
            <v>21613003</v>
          </cell>
          <cell r="B9424" t="str">
            <v>INT KLEAR</v>
          </cell>
          <cell r="C9424" t="str">
            <v>WI</v>
          </cell>
          <cell r="D9424">
            <v>0</v>
          </cell>
        </row>
        <row r="9425">
          <cell r="A9425">
            <v>21630001</v>
          </cell>
          <cell r="B9425" t="str">
            <v>INT DEGRESAN</v>
          </cell>
          <cell r="C9425" t="str">
            <v>WI</v>
          </cell>
          <cell r="D9425">
            <v>0</v>
          </cell>
        </row>
        <row r="9426">
          <cell r="A9426">
            <v>21660401</v>
          </cell>
          <cell r="B9426" t="str">
            <v>INT J600</v>
          </cell>
          <cell r="C9426" t="str">
            <v>WI</v>
          </cell>
          <cell r="D9426">
            <v>0</v>
          </cell>
        </row>
        <row r="9427">
          <cell r="A9427">
            <v>21710302</v>
          </cell>
          <cell r="B9427" t="str">
            <v>INT J300</v>
          </cell>
          <cell r="C9427" t="str">
            <v>WI</v>
          </cell>
          <cell r="D9427">
            <v>0</v>
          </cell>
        </row>
        <row r="9428">
          <cell r="A9428">
            <v>21720004</v>
          </cell>
          <cell r="B9428" t="str">
            <v>INT FLEETWASH ROAD FILM REMOVE</v>
          </cell>
          <cell r="C9428" t="str">
            <v>WI</v>
          </cell>
          <cell r="D9428">
            <v>0</v>
          </cell>
        </row>
        <row r="9429">
          <cell r="A9429">
            <v>21720005</v>
          </cell>
          <cell r="B9429" t="str">
            <v>INT FLEETWASH ROAD FILM REMOVE</v>
          </cell>
          <cell r="C9429" t="str">
            <v>WI</v>
          </cell>
          <cell r="D9429">
            <v>0</v>
          </cell>
        </row>
        <row r="9430">
          <cell r="A9430">
            <v>21720006</v>
          </cell>
          <cell r="B9430" t="str">
            <v>INT FLEETWASH ROAD FILM REMOVE</v>
          </cell>
          <cell r="C9430" t="str">
            <v>WI</v>
          </cell>
          <cell r="D9430">
            <v>0</v>
          </cell>
        </row>
        <row r="9431">
          <cell r="A9431">
            <v>21721101</v>
          </cell>
          <cell r="B9431" t="str">
            <v>INT FLT/WASH BULK RD FILM REM</v>
          </cell>
          <cell r="C9431" t="str">
            <v>WI</v>
          </cell>
          <cell r="D9431">
            <v>0</v>
          </cell>
        </row>
        <row r="9432">
          <cell r="A9432">
            <v>21730403</v>
          </cell>
          <cell r="B9432" t="str">
            <v>INT PEAK LEMON CONC.DISF CLNR</v>
          </cell>
          <cell r="C9432" t="str">
            <v>WI</v>
          </cell>
          <cell r="D9432">
            <v>0</v>
          </cell>
        </row>
        <row r="9433">
          <cell r="A9433">
            <v>21733203</v>
          </cell>
          <cell r="B9433" t="str">
            <v>INT PEAK.PINE CONC. DISF CLNR</v>
          </cell>
          <cell r="C9433" t="str">
            <v>WI</v>
          </cell>
          <cell r="D9433">
            <v>0</v>
          </cell>
        </row>
        <row r="9434">
          <cell r="A9434">
            <v>21733204</v>
          </cell>
          <cell r="B9434" t="str">
            <v>INT PEAK.PINE CO.DISF CLNR</v>
          </cell>
          <cell r="C9434" t="str">
            <v>WI</v>
          </cell>
          <cell r="D9434">
            <v>0</v>
          </cell>
        </row>
        <row r="9435">
          <cell r="A9435">
            <v>21733205</v>
          </cell>
          <cell r="B9435" t="str">
            <v>INT PEAK PINE CO DIS CLNR</v>
          </cell>
          <cell r="C9435" t="str">
            <v>WI</v>
          </cell>
          <cell r="D9435">
            <v>0</v>
          </cell>
        </row>
        <row r="9436">
          <cell r="A9436">
            <v>21760001</v>
          </cell>
          <cell r="B9436" t="str">
            <v>INT FREEDOM SPEED STRIPPER</v>
          </cell>
          <cell r="C9436" t="str">
            <v>WI</v>
          </cell>
          <cell r="D9436">
            <v>0</v>
          </cell>
        </row>
        <row r="9437">
          <cell r="A9437">
            <v>21760002</v>
          </cell>
          <cell r="B9437" t="str">
            <v>INT FREEDOM SPEED STRIPPER</v>
          </cell>
          <cell r="C9437" t="str">
            <v>WI</v>
          </cell>
          <cell r="D9437">
            <v>0</v>
          </cell>
        </row>
        <row r="9438">
          <cell r="A9438">
            <v>21760003</v>
          </cell>
          <cell r="B9438" t="str">
            <v>INT FREEDOM STRIPPER</v>
          </cell>
          <cell r="C9438" t="str">
            <v>WI</v>
          </cell>
          <cell r="D9438">
            <v>0</v>
          </cell>
        </row>
        <row r="9439">
          <cell r="A9439">
            <v>21930401</v>
          </cell>
          <cell r="B9439" t="str">
            <v>INT DEOD CONC SUMMER GARDEN</v>
          </cell>
          <cell r="C9439" t="str">
            <v>WI</v>
          </cell>
          <cell r="D9439">
            <v>0</v>
          </cell>
        </row>
        <row r="9440">
          <cell r="A9440">
            <v>21930402</v>
          </cell>
          <cell r="B9440" t="str">
            <v>INT DEOD CONC SUMMER GARDEN</v>
          </cell>
          <cell r="C9440" t="str">
            <v>WI</v>
          </cell>
          <cell r="D9440">
            <v>0</v>
          </cell>
        </row>
        <row r="9441">
          <cell r="A9441">
            <v>21930403</v>
          </cell>
          <cell r="B9441" t="str">
            <v>INT DEOD CONC SUMMER GARDEN</v>
          </cell>
          <cell r="C9441" t="str">
            <v>WI</v>
          </cell>
          <cell r="D9441">
            <v>0</v>
          </cell>
        </row>
        <row r="9442">
          <cell r="A9442">
            <v>21931101</v>
          </cell>
          <cell r="B9442" t="str">
            <v>INT REVEAL HD CLEANER</v>
          </cell>
          <cell r="C9442" t="str">
            <v>WI</v>
          </cell>
          <cell r="D9442">
            <v>0</v>
          </cell>
        </row>
        <row r="9443">
          <cell r="A9443">
            <v>21931102</v>
          </cell>
          <cell r="B9443" t="str">
            <v>INT REVEAL HD CLEANER</v>
          </cell>
          <cell r="C9443" t="str">
            <v>WI</v>
          </cell>
          <cell r="D9443">
            <v>0</v>
          </cell>
        </row>
        <row r="9444">
          <cell r="A9444">
            <v>21932101</v>
          </cell>
          <cell r="B9444" t="str">
            <v>INT VIEW QUICK CLNR</v>
          </cell>
          <cell r="C9444" t="str">
            <v>WI</v>
          </cell>
          <cell r="D9444">
            <v>0</v>
          </cell>
        </row>
        <row r="9445">
          <cell r="A9445">
            <v>21932102</v>
          </cell>
          <cell r="B9445" t="str">
            <v>INT VIEW QUICK CLNR</v>
          </cell>
          <cell r="C9445" t="str">
            <v>WI</v>
          </cell>
          <cell r="D9445">
            <v>0</v>
          </cell>
        </row>
        <row r="9446">
          <cell r="A9446">
            <v>21932103</v>
          </cell>
          <cell r="B9446" t="str">
            <v>INT VIEW QUICK CLNR</v>
          </cell>
          <cell r="C9446" t="str">
            <v>WI</v>
          </cell>
          <cell r="D9446">
            <v>0</v>
          </cell>
        </row>
        <row r="9447">
          <cell r="A9447">
            <v>21932301</v>
          </cell>
          <cell r="B9447" t="str">
            <v>INT HORIZON GP CLEANER CONC.</v>
          </cell>
          <cell r="C9447" t="str">
            <v>WI</v>
          </cell>
          <cell r="D9447">
            <v>0</v>
          </cell>
        </row>
        <row r="9448">
          <cell r="A9448">
            <v>21932302</v>
          </cell>
          <cell r="B9448" t="str">
            <v>INT ACCUMIX LASER</v>
          </cell>
          <cell r="C9448" t="str">
            <v>WI</v>
          </cell>
          <cell r="D9448">
            <v>0</v>
          </cell>
        </row>
        <row r="9449">
          <cell r="A9449">
            <v>21934401</v>
          </cell>
          <cell r="B9449" t="str">
            <v>INT ACCUMIX SHIELD PINE CONC</v>
          </cell>
          <cell r="C9449" t="str">
            <v>WI</v>
          </cell>
          <cell r="D9449">
            <v>0</v>
          </cell>
        </row>
        <row r="9450">
          <cell r="A9450">
            <v>21935001</v>
          </cell>
          <cell r="B9450" t="str">
            <v>INT ACCUMIX TASKFORCE</v>
          </cell>
          <cell r="C9450" t="str">
            <v>WI</v>
          </cell>
          <cell r="D9450">
            <v>0</v>
          </cell>
        </row>
        <row r="9451">
          <cell r="A9451">
            <v>21940302</v>
          </cell>
          <cell r="B9451" t="str">
            <v>INT DEOD.CONC.FLORAL</v>
          </cell>
          <cell r="C9451" t="str">
            <v>WI</v>
          </cell>
          <cell r="D9451">
            <v>0</v>
          </cell>
        </row>
        <row r="9452">
          <cell r="A9452">
            <v>21940303</v>
          </cell>
          <cell r="B9452" t="str">
            <v>INT GLADE FLORAL DEODORISER</v>
          </cell>
          <cell r="C9452" t="str">
            <v>WI</v>
          </cell>
          <cell r="D9452">
            <v>0</v>
          </cell>
        </row>
        <row r="9453">
          <cell r="A9453">
            <v>21940304</v>
          </cell>
          <cell r="B9453" t="str">
            <v>INT GLADE FLORAL DEODARISER</v>
          </cell>
          <cell r="C9453" t="str">
            <v>WI</v>
          </cell>
          <cell r="D9453">
            <v>0</v>
          </cell>
        </row>
        <row r="9454">
          <cell r="A9454">
            <v>21962002</v>
          </cell>
          <cell r="B9454" t="str">
            <v>INT GP DETERGENT / HERITAGE</v>
          </cell>
          <cell r="C9454" t="str">
            <v>WI</v>
          </cell>
          <cell r="D9454">
            <v>0</v>
          </cell>
        </row>
        <row r="9455">
          <cell r="A9455">
            <v>21962005</v>
          </cell>
          <cell r="B9455" t="str">
            <v>INT G.P DETERGENT / HERITAGE</v>
          </cell>
          <cell r="C9455" t="str">
            <v>WI</v>
          </cell>
          <cell r="D9455">
            <v>0</v>
          </cell>
        </row>
        <row r="9456">
          <cell r="A9456">
            <v>21962006</v>
          </cell>
          <cell r="B9456" t="str">
            <v>INT G.P DETERGENT</v>
          </cell>
          <cell r="C9456" t="str">
            <v>WI</v>
          </cell>
          <cell r="D9456">
            <v>0</v>
          </cell>
        </row>
        <row r="9457">
          <cell r="A9457">
            <v>21962007</v>
          </cell>
          <cell r="B9457" t="str">
            <v>INT G.P DETERGENT</v>
          </cell>
          <cell r="C9457" t="str">
            <v>WI</v>
          </cell>
          <cell r="D9457">
            <v>0</v>
          </cell>
        </row>
        <row r="9458">
          <cell r="A9458">
            <v>21962008</v>
          </cell>
          <cell r="B9458" t="str">
            <v>INT ECONOPOWER GP DETERGENT</v>
          </cell>
          <cell r="C9458" t="str">
            <v>WI</v>
          </cell>
          <cell r="D9458">
            <v>0</v>
          </cell>
        </row>
        <row r="9459">
          <cell r="A9459">
            <v>21962009</v>
          </cell>
          <cell r="B9459" t="str">
            <v>INT SPOTLITE DETERGENT</v>
          </cell>
          <cell r="C9459" t="str">
            <v>WI</v>
          </cell>
          <cell r="D9459">
            <v>0</v>
          </cell>
        </row>
        <row r="9460">
          <cell r="A9460">
            <v>21962010</v>
          </cell>
          <cell r="B9460" t="str">
            <v>INT SPOTLITE DETERGENT</v>
          </cell>
          <cell r="C9460" t="str">
            <v>WI</v>
          </cell>
          <cell r="D9460">
            <v>0</v>
          </cell>
        </row>
        <row r="9461">
          <cell r="A9461">
            <v>22001001</v>
          </cell>
          <cell r="B9461" t="str">
            <v>INT PLEDGE BULK LIQUID</v>
          </cell>
          <cell r="C9461" t="str">
            <v>WI</v>
          </cell>
          <cell r="D9461">
            <v>0</v>
          </cell>
        </row>
        <row r="9462">
          <cell r="A9462">
            <v>22001002</v>
          </cell>
          <cell r="B9462" t="str">
            <v>INT PLEDGE BULK LIQUID</v>
          </cell>
          <cell r="C9462" t="str">
            <v>WI</v>
          </cell>
          <cell r="D9462">
            <v>0</v>
          </cell>
        </row>
        <row r="9463">
          <cell r="A9463">
            <v>22001003</v>
          </cell>
          <cell r="B9463" t="str">
            <v>INT PLEDGE BULK LIQUID</v>
          </cell>
          <cell r="C9463" t="str">
            <v>WI</v>
          </cell>
          <cell r="D9463">
            <v>0</v>
          </cell>
        </row>
        <row r="9464">
          <cell r="A9464">
            <v>22001004</v>
          </cell>
          <cell r="B9464" t="str">
            <v>INT PLEDGE BULK LIQUID</v>
          </cell>
          <cell r="C9464" t="str">
            <v>WI</v>
          </cell>
          <cell r="D9464">
            <v>0</v>
          </cell>
        </row>
        <row r="9465">
          <cell r="A9465">
            <v>22400601</v>
          </cell>
          <cell r="B9465" t="str">
            <v>DYE INTERMEDIATE WOOD MAGIC</v>
          </cell>
          <cell r="C9465" t="str">
            <v>WI</v>
          </cell>
          <cell r="D9465">
            <v>0</v>
          </cell>
        </row>
        <row r="9466">
          <cell r="A9466">
            <v>22407001</v>
          </cell>
          <cell r="B9466" t="str">
            <v>INT PROMENADE</v>
          </cell>
          <cell r="C9466" t="str">
            <v>WI</v>
          </cell>
          <cell r="D9466">
            <v>0</v>
          </cell>
        </row>
        <row r="9467">
          <cell r="A9467">
            <v>22417001</v>
          </cell>
          <cell r="B9467" t="str">
            <v>INT PLAZA</v>
          </cell>
          <cell r="C9467" t="str">
            <v>WI</v>
          </cell>
          <cell r="D9467">
            <v>0</v>
          </cell>
        </row>
        <row r="9468">
          <cell r="A9468">
            <v>22423001</v>
          </cell>
          <cell r="B9468" t="str">
            <v>INT JONSEAL 220</v>
          </cell>
          <cell r="C9468" t="str">
            <v>WI</v>
          </cell>
          <cell r="D9468">
            <v>0</v>
          </cell>
        </row>
        <row r="9469">
          <cell r="A9469">
            <v>22462001</v>
          </cell>
          <cell r="B9469" t="str">
            <v>INT TRAFFIC GRADE</v>
          </cell>
          <cell r="C9469" t="str">
            <v>WI</v>
          </cell>
          <cell r="D9469">
            <v>0</v>
          </cell>
        </row>
        <row r="9470">
          <cell r="A9470">
            <v>22462002</v>
          </cell>
          <cell r="B9470" t="str">
            <v>INT TRAFFIC GRADE</v>
          </cell>
          <cell r="C9470" t="str">
            <v>WI</v>
          </cell>
          <cell r="D9470">
            <v>0</v>
          </cell>
        </row>
        <row r="9471">
          <cell r="A9471">
            <v>22473001</v>
          </cell>
          <cell r="B9471" t="str">
            <v>INT PROMENADE MAINTAINER</v>
          </cell>
          <cell r="C9471" t="str">
            <v>WI</v>
          </cell>
          <cell r="D9471">
            <v>0</v>
          </cell>
        </row>
        <row r="9472">
          <cell r="A9472">
            <v>22485001</v>
          </cell>
          <cell r="B9472" t="str">
            <v>INT CAREFREE SATIN</v>
          </cell>
          <cell r="C9472" t="str">
            <v>WI</v>
          </cell>
          <cell r="D9472">
            <v>0</v>
          </cell>
        </row>
        <row r="9473">
          <cell r="A9473">
            <v>22610803</v>
          </cell>
          <cell r="B9473" t="str">
            <v>INT POWDER CLEANSER</v>
          </cell>
          <cell r="C9473" t="str">
            <v>WI</v>
          </cell>
          <cell r="D9473">
            <v>0</v>
          </cell>
        </row>
        <row r="9474">
          <cell r="A9474">
            <v>22610804</v>
          </cell>
          <cell r="B9474" t="str">
            <v>INT BRAVO POWDER CLEANSER</v>
          </cell>
          <cell r="C9474" t="str">
            <v>WI</v>
          </cell>
          <cell r="D9474">
            <v>0</v>
          </cell>
        </row>
        <row r="9475">
          <cell r="A9475">
            <v>22661203</v>
          </cell>
          <cell r="B9475" t="str">
            <v>INT BOSS DISHMACHINE POWDER</v>
          </cell>
          <cell r="C9475" t="str">
            <v>WI</v>
          </cell>
          <cell r="D9475">
            <v>0</v>
          </cell>
        </row>
        <row r="9476">
          <cell r="A9476">
            <v>22661204</v>
          </cell>
          <cell r="B9476" t="str">
            <v>INT BOSS DISHMACHINE POWDER</v>
          </cell>
          <cell r="C9476" t="str">
            <v>WI</v>
          </cell>
          <cell r="D9476">
            <v>0</v>
          </cell>
        </row>
        <row r="9477">
          <cell r="A9477">
            <v>22661205</v>
          </cell>
          <cell r="B9477" t="str">
            <v>INT BOSS DISHMACHINE POWDER</v>
          </cell>
          <cell r="C9477" t="str">
            <v>WI</v>
          </cell>
          <cell r="D9477">
            <v>0</v>
          </cell>
        </row>
        <row r="9478">
          <cell r="A9478">
            <v>22661206</v>
          </cell>
          <cell r="B9478" t="str">
            <v>INT BOSS DISHMACHINE POWDER</v>
          </cell>
          <cell r="C9478" t="str">
            <v>WI</v>
          </cell>
          <cell r="D9478">
            <v>0</v>
          </cell>
        </row>
        <row r="9479">
          <cell r="A9479">
            <v>22681101</v>
          </cell>
          <cell r="B9479" t="str">
            <v>INT OPTIMUM 102 D/MACHINE DETG</v>
          </cell>
          <cell r="C9479" t="str">
            <v>WI</v>
          </cell>
          <cell r="D9479">
            <v>0</v>
          </cell>
        </row>
        <row r="9480">
          <cell r="A9480">
            <v>22682201</v>
          </cell>
          <cell r="B9480" t="str">
            <v>INT OPTIMUM 261 F/WARE P/SOAK</v>
          </cell>
          <cell r="C9480" t="str">
            <v>WI</v>
          </cell>
          <cell r="D9480">
            <v>0</v>
          </cell>
        </row>
        <row r="9481">
          <cell r="A9481">
            <v>22683000</v>
          </cell>
          <cell r="B9481" t="str">
            <v>INT GLASSWASH 145</v>
          </cell>
          <cell r="C9481" t="str">
            <v>WI</v>
          </cell>
          <cell r="D9481">
            <v>0</v>
          </cell>
        </row>
        <row r="9482">
          <cell r="A9482">
            <v>22701001</v>
          </cell>
          <cell r="B9482" t="str">
            <v>INT BOOSTER STRIPPER</v>
          </cell>
          <cell r="C9482" t="str">
            <v>WI</v>
          </cell>
          <cell r="D9482">
            <v>0</v>
          </cell>
        </row>
        <row r="9483">
          <cell r="A9483">
            <v>22758102</v>
          </cell>
          <cell r="B9483" t="str">
            <v>INT GLADE O/A TOILET FRESH</v>
          </cell>
          <cell r="C9483" t="str">
            <v>WI</v>
          </cell>
          <cell r="D9483">
            <v>0</v>
          </cell>
        </row>
        <row r="9484">
          <cell r="A9484">
            <v>22758103</v>
          </cell>
          <cell r="B9484" t="str">
            <v>INT GLADE TOILET FRESH</v>
          </cell>
          <cell r="C9484" t="str">
            <v>WI</v>
          </cell>
          <cell r="D9484">
            <v>0</v>
          </cell>
        </row>
        <row r="9485">
          <cell r="A9485">
            <v>22760302</v>
          </cell>
          <cell r="B9485" t="str">
            <v>INT GLADE O/A LEMON BLOSSOM</v>
          </cell>
          <cell r="C9485" t="str">
            <v>WI</v>
          </cell>
          <cell r="D9485">
            <v>0</v>
          </cell>
        </row>
        <row r="9486">
          <cell r="A9486">
            <v>22760303</v>
          </cell>
          <cell r="B9486" t="str">
            <v>INT GLADE LEMON BLOSSOM</v>
          </cell>
          <cell r="C9486" t="str">
            <v>WI</v>
          </cell>
          <cell r="D9486">
            <v>0</v>
          </cell>
        </row>
        <row r="9487">
          <cell r="A9487">
            <v>22810203</v>
          </cell>
          <cell r="B9487" t="str">
            <v>INT GLADE O/A MTN HEATHER</v>
          </cell>
          <cell r="C9487" t="str">
            <v>WI</v>
          </cell>
          <cell r="D9487">
            <v>0</v>
          </cell>
        </row>
        <row r="9488">
          <cell r="A9488">
            <v>22810204</v>
          </cell>
          <cell r="B9488" t="str">
            <v>INT GLADE MTN HEATHER</v>
          </cell>
          <cell r="C9488" t="str">
            <v>WI</v>
          </cell>
          <cell r="D9488">
            <v>0</v>
          </cell>
        </row>
        <row r="9489">
          <cell r="A9489">
            <v>22920102</v>
          </cell>
          <cell r="B9489" t="str">
            <v>INT GLADE O/A PDR FRESH</v>
          </cell>
          <cell r="C9489" t="str">
            <v>WI</v>
          </cell>
          <cell r="D9489">
            <v>0</v>
          </cell>
        </row>
        <row r="9490">
          <cell r="A9490">
            <v>22920103</v>
          </cell>
          <cell r="B9490" t="str">
            <v>INT GLADE POWDER FRESH</v>
          </cell>
          <cell r="C9490" t="str">
            <v>WI</v>
          </cell>
          <cell r="D9490">
            <v>0</v>
          </cell>
        </row>
        <row r="9491">
          <cell r="A9491">
            <v>22960203</v>
          </cell>
          <cell r="B9491" t="str">
            <v>INT O/AIR FLORAL SACHET</v>
          </cell>
          <cell r="C9491" t="str">
            <v>WI</v>
          </cell>
          <cell r="D9491">
            <v>0</v>
          </cell>
        </row>
        <row r="9492">
          <cell r="A9492">
            <v>23016001</v>
          </cell>
          <cell r="B9492" t="str">
            <v>INT GLADE PUMP WILD LAVENDER</v>
          </cell>
          <cell r="C9492" t="str">
            <v>WI</v>
          </cell>
          <cell r="D9492">
            <v>0</v>
          </cell>
        </row>
        <row r="9493">
          <cell r="A9493">
            <v>23016101</v>
          </cell>
          <cell r="B9493" t="str">
            <v>INT GLADE PUMP ROSE &amp; SANDALWD</v>
          </cell>
          <cell r="C9493" t="str">
            <v>WI</v>
          </cell>
          <cell r="D9493">
            <v>0</v>
          </cell>
        </row>
        <row r="9494">
          <cell r="A9494">
            <v>23017801</v>
          </cell>
          <cell r="B9494" t="str">
            <v>INT GLADE P/POURRI MT HEATHER</v>
          </cell>
          <cell r="C9494" t="str">
            <v>WI</v>
          </cell>
          <cell r="D9494">
            <v>0</v>
          </cell>
        </row>
        <row r="9495">
          <cell r="A9495">
            <v>23017802</v>
          </cell>
          <cell r="B9495" t="str">
            <v>INT GLADE P/POURRI MT HEATHER</v>
          </cell>
          <cell r="C9495" t="str">
            <v>WI</v>
          </cell>
          <cell r="D9495">
            <v>0</v>
          </cell>
        </row>
        <row r="9496">
          <cell r="A9496">
            <v>23017901</v>
          </cell>
          <cell r="B9496" t="str">
            <v>INT GLADE LEM/SCENT GUMLEAVES</v>
          </cell>
          <cell r="C9496" t="str">
            <v>WI</v>
          </cell>
          <cell r="D9496">
            <v>0</v>
          </cell>
        </row>
        <row r="9497">
          <cell r="A9497">
            <v>23018002</v>
          </cell>
          <cell r="B9497" t="str">
            <v>INT O/AIR SUPER FRESH</v>
          </cell>
          <cell r="C9497" t="str">
            <v>WI</v>
          </cell>
          <cell r="D9497">
            <v>0</v>
          </cell>
        </row>
        <row r="9498">
          <cell r="A9498">
            <v>23018102</v>
          </cell>
          <cell r="B9498" t="str">
            <v>INT GLADE MYSTIQUE</v>
          </cell>
          <cell r="C9498" t="str">
            <v>WI</v>
          </cell>
          <cell r="D9498">
            <v>0</v>
          </cell>
        </row>
        <row r="9499">
          <cell r="A9499">
            <v>23018103</v>
          </cell>
          <cell r="B9499" t="str">
            <v>INT GLADE MYSTIQUE</v>
          </cell>
          <cell r="C9499" t="str">
            <v>WI</v>
          </cell>
          <cell r="D9499">
            <v>0</v>
          </cell>
        </row>
        <row r="9500">
          <cell r="A9500">
            <v>23018202</v>
          </cell>
          <cell r="B9500" t="str">
            <v>INT GLADE AMBIANCE</v>
          </cell>
          <cell r="C9500" t="str">
            <v>WI</v>
          </cell>
          <cell r="D9500">
            <v>0</v>
          </cell>
        </row>
        <row r="9501">
          <cell r="A9501">
            <v>23018302</v>
          </cell>
          <cell r="B9501" t="str">
            <v>INT GLADE  ELEGANCE</v>
          </cell>
          <cell r="C9501" t="str">
            <v>WI</v>
          </cell>
          <cell r="D9501">
            <v>0</v>
          </cell>
        </row>
        <row r="9502">
          <cell r="A9502">
            <v>23018401</v>
          </cell>
          <cell r="B9502" t="str">
            <v>INT O/AIR CONUTRY GARDEN</v>
          </cell>
          <cell r="C9502" t="str">
            <v>WI</v>
          </cell>
          <cell r="D9502">
            <v>0</v>
          </cell>
        </row>
        <row r="9503">
          <cell r="A9503">
            <v>23018402</v>
          </cell>
          <cell r="B9503" t="str">
            <v>INT O/AIR COUNTRY GARDEN</v>
          </cell>
          <cell r="C9503" t="str">
            <v>WI</v>
          </cell>
          <cell r="D9503">
            <v>0</v>
          </cell>
        </row>
        <row r="9504">
          <cell r="A9504">
            <v>23018403</v>
          </cell>
          <cell r="B9504" t="str">
            <v>INT O/AIR COUNTRY GARDEN   DRY</v>
          </cell>
          <cell r="C9504" t="str">
            <v>WI</v>
          </cell>
          <cell r="D9504">
            <v>0</v>
          </cell>
        </row>
        <row r="9505">
          <cell r="A9505">
            <v>23018404</v>
          </cell>
          <cell r="B9505" t="str">
            <v>INT GLADE COUNTRY GARDEN</v>
          </cell>
          <cell r="C9505" t="str">
            <v>WI</v>
          </cell>
          <cell r="D9505">
            <v>0</v>
          </cell>
        </row>
        <row r="9506">
          <cell r="A9506">
            <v>23018501</v>
          </cell>
          <cell r="B9506" t="str">
            <v>INT GLADE WILDBERRY &amp; FERN</v>
          </cell>
          <cell r="C9506" t="str">
            <v>WI</v>
          </cell>
          <cell r="D9506">
            <v>0</v>
          </cell>
        </row>
        <row r="9507">
          <cell r="A9507">
            <v>23018502</v>
          </cell>
          <cell r="B9507" t="str">
            <v>INT O/AIR ORCHARD SPICE</v>
          </cell>
          <cell r="C9507" t="str">
            <v>WI</v>
          </cell>
          <cell r="D9507">
            <v>0</v>
          </cell>
        </row>
        <row r="9508">
          <cell r="A9508">
            <v>23018503</v>
          </cell>
          <cell r="B9508" t="str">
            <v>INT GLADE ORCHARD SPICE    DRY</v>
          </cell>
          <cell r="C9508" t="str">
            <v>WI</v>
          </cell>
          <cell r="D9508">
            <v>0</v>
          </cell>
        </row>
        <row r="9509">
          <cell r="A9509">
            <v>23018504</v>
          </cell>
          <cell r="B9509" t="str">
            <v>INT GLADE ORCHARD SPICE</v>
          </cell>
          <cell r="C9509" t="str">
            <v>WI</v>
          </cell>
          <cell r="D9509">
            <v>0</v>
          </cell>
        </row>
        <row r="9510">
          <cell r="A9510">
            <v>23018601</v>
          </cell>
          <cell r="B9510" t="str">
            <v>INT SHUT JAPAN FREESIA BOUQUET</v>
          </cell>
          <cell r="C9510" t="str">
            <v>WI</v>
          </cell>
          <cell r="D9510">
            <v>0</v>
          </cell>
        </row>
        <row r="9511">
          <cell r="A9511">
            <v>23018602</v>
          </cell>
          <cell r="B9511" t="str">
            <v>INT GLADE Field of Flowers</v>
          </cell>
          <cell r="C9511" t="str">
            <v>WI</v>
          </cell>
          <cell r="D9511">
            <v>0</v>
          </cell>
        </row>
        <row r="9512">
          <cell r="A9512">
            <v>23018701</v>
          </cell>
          <cell r="B9512" t="str">
            <v>INT GLADE ALLURE</v>
          </cell>
          <cell r="C9512" t="str">
            <v>WI</v>
          </cell>
          <cell r="D9512">
            <v>0</v>
          </cell>
        </row>
        <row r="9513">
          <cell r="A9513">
            <v>23018801</v>
          </cell>
          <cell r="B9513" t="str">
            <v>INT GLADE WILD BOUQUET</v>
          </cell>
          <cell r="C9513" t="str">
            <v>WI</v>
          </cell>
          <cell r="D9513">
            <v>0</v>
          </cell>
        </row>
        <row r="9514">
          <cell r="A9514">
            <v>23018802</v>
          </cell>
          <cell r="B9514" t="str">
            <v>INT GLADE WILD BOUQUET</v>
          </cell>
          <cell r="C9514" t="str">
            <v>WI</v>
          </cell>
          <cell r="D9514">
            <v>0</v>
          </cell>
        </row>
        <row r="9515">
          <cell r="A9515">
            <v>23018803</v>
          </cell>
          <cell r="B9515" t="str">
            <v>INT NEUT AERO sage one</v>
          </cell>
          <cell r="C9515" t="str">
            <v>WI</v>
          </cell>
          <cell r="D9515">
            <v>0</v>
          </cell>
        </row>
        <row r="9516">
          <cell r="A9516">
            <v>23018804</v>
          </cell>
          <cell r="B9516" t="str">
            <v>INT NEUT AERO sage TWO</v>
          </cell>
          <cell r="C9516" t="str">
            <v>WI</v>
          </cell>
          <cell r="D9516">
            <v>0</v>
          </cell>
        </row>
        <row r="9517">
          <cell r="A9517">
            <v>23018805</v>
          </cell>
          <cell r="B9517" t="str">
            <v>INT NEUT AERO CITRUS MINT</v>
          </cell>
          <cell r="C9517" t="str">
            <v>WI</v>
          </cell>
          <cell r="D9517">
            <v>0</v>
          </cell>
        </row>
        <row r="9518">
          <cell r="A9518">
            <v>23018901</v>
          </cell>
          <cell r="B9518" t="str">
            <v>INT GLADE WILD MINT</v>
          </cell>
          <cell r="C9518" t="str">
            <v>WI</v>
          </cell>
          <cell r="D9518">
            <v>0</v>
          </cell>
        </row>
        <row r="9519">
          <cell r="A9519">
            <v>23019001</v>
          </cell>
          <cell r="B9519" t="str">
            <v>INT O/AIR GEL MYSTIQUE N.Z</v>
          </cell>
          <cell r="C9519" t="str">
            <v>WI</v>
          </cell>
          <cell r="D9519">
            <v>0</v>
          </cell>
        </row>
        <row r="9520">
          <cell r="A9520">
            <v>23019101</v>
          </cell>
          <cell r="B9520" t="str">
            <v>INT O/AIR GEL ELEGANCE N.Z</v>
          </cell>
          <cell r="C9520" t="str">
            <v>WI</v>
          </cell>
          <cell r="D9520">
            <v>0</v>
          </cell>
        </row>
        <row r="9521">
          <cell r="A9521">
            <v>23019201</v>
          </cell>
          <cell r="B9521" t="str">
            <v>INT O/AIR GEL AMBIANCE N.Z</v>
          </cell>
          <cell r="C9521" t="str">
            <v>WI</v>
          </cell>
          <cell r="D9521">
            <v>0</v>
          </cell>
        </row>
        <row r="9522">
          <cell r="A9522">
            <v>23019301</v>
          </cell>
          <cell r="B9522" t="str">
            <v>INT GLADE PEACH BLOSSOM</v>
          </cell>
          <cell r="C9522" t="str">
            <v>WI</v>
          </cell>
          <cell r="D9522">
            <v>0</v>
          </cell>
        </row>
        <row r="9523">
          <cell r="A9523">
            <v>23019302</v>
          </cell>
          <cell r="B9523" t="str">
            <v>INT GLADE PEACH BLOSSOM</v>
          </cell>
          <cell r="C9523" t="str">
            <v>WI</v>
          </cell>
          <cell r="D9523">
            <v>0</v>
          </cell>
        </row>
        <row r="9524">
          <cell r="A9524">
            <v>23019501</v>
          </cell>
          <cell r="B9524" t="str">
            <v>INT GLADE WILD PEAR &amp; HAWTHORN</v>
          </cell>
          <cell r="C9524" t="str">
            <v>WI</v>
          </cell>
          <cell r="D9524">
            <v>0</v>
          </cell>
        </row>
        <row r="9525">
          <cell r="A9525">
            <v>23020101</v>
          </cell>
          <cell r="B9525" t="str">
            <v>INT GLADE PUMP COTTAGE GARDEN</v>
          </cell>
          <cell r="C9525" t="str">
            <v>WI</v>
          </cell>
          <cell r="D9525">
            <v>0</v>
          </cell>
        </row>
        <row r="9526">
          <cell r="A9526">
            <v>23020102</v>
          </cell>
          <cell r="B9526" t="str">
            <v>INT GLADE PUMP COTTAGE GARDEN</v>
          </cell>
          <cell r="C9526" t="str">
            <v>WI</v>
          </cell>
          <cell r="D9526">
            <v>0</v>
          </cell>
        </row>
        <row r="9527">
          <cell r="A9527">
            <v>23020201</v>
          </cell>
          <cell r="B9527" t="str">
            <v>INT GLADE PUMP MEADOW FLWRS</v>
          </cell>
          <cell r="C9527" t="str">
            <v>WI</v>
          </cell>
          <cell r="D9527">
            <v>0</v>
          </cell>
        </row>
        <row r="9528">
          <cell r="A9528">
            <v>23020202</v>
          </cell>
          <cell r="B9528" t="str">
            <v>INT GLADE PUMP MEADOW FLWRS</v>
          </cell>
          <cell r="C9528" t="str">
            <v>WI</v>
          </cell>
          <cell r="D9528">
            <v>0</v>
          </cell>
        </row>
        <row r="9529">
          <cell r="A9529">
            <v>23020203</v>
          </cell>
          <cell r="B9529" t="str">
            <v>INT GLADE PUMP MEADOW FLWRS</v>
          </cell>
          <cell r="C9529" t="str">
            <v>WI</v>
          </cell>
          <cell r="D9529">
            <v>0</v>
          </cell>
        </row>
        <row r="9530">
          <cell r="A9530">
            <v>23020301</v>
          </cell>
          <cell r="B9530" t="str">
            <v>INT GLADE PUMP PEACH BLOSSOM</v>
          </cell>
          <cell r="C9530" t="str">
            <v>WI</v>
          </cell>
          <cell r="D9530">
            <v>0</v>
          </cell>
        </row>
        <row r="9531">
          <cell r="A9531">
            <v>23021001</v>
          </cell>
          <cell r="B9531" t="str">
            <v>INT GLADE SOFT POWDER</v>
          </cell>
          <cell r="C9531" t="str">
            <v>WI</v>
          </cell>
          <cell r="D9531">
            <v>0</v>
          </cell>
        </row>
        <row r="9532">
          <cell r="A9532">
            <v>23022001</v>
          </cell>
          <cell r="B9532" t="str">
            <v>INT GLADE COUNTRY GARDEN</v>
          </cell>
          <cell r="C9532" t="str">
            <v>WI</v>
          </cell>
          <cell r="D9532">
            <v>0</v>
          </cell>
        </row>
        <row r="9533">
          <cell r="A9533">
            <v>23023001</v>
          </cell>
          <cell r="B9533" t="str">
            <v>INT GLADE COUNTRY SPICE</v>
          </cell>
          <cell r="C9533" t="str">
            <v>WI</v>
          </cell>
          <cell r="D9533">
            <v>0</v>
          </cell>
        </row>
        <row r="9534">
          <cell r="A9534">
            <v>23023101</v>
          </cell>
          <cell r="B9534" t="str">
            <v>INT GLADE CITRUS BLOSSOM</v>
          </cell>
          <cell r="C9534" t="str">
            <v>WI</v>
          </cell>
          <cell r="D9534">
            <v>0</v>
          </cell>
        </row>
        <row r="9535">
          <cell r="A9535">
            <v>23024001</v>
          </cell>
          <cell r="B9535" t="str">
            <v>INT GLADE COUNTRY BREEZE</v>
          </cell>
          <cell r="C9535" t="str">
            <v>WI</v>
          </cell>
          <cell r="D9535">
            <v>0</v>
          </cell>
        </row>
        <row r="9536">
          <cell r="A9536">
            <v>23025001</v>
          </cell>
          <cell r="B9536" t="str">
            <v>INT GLADE GARDENIA 125g</v>
          </cell>
          <cell r="C9536" t="str">
            <v>WI</v>
          </cell>
          <cell r="D9536">
            <v>0</v>
          </cell>
        </row>
        <row r="9537">
          <cell r="A9537">
            <v>23025101</v>
          </cell>
          <cell r="B9537" t="str">
            <v>INT GLADE ODOUR NEUTRALISER</v>
          </cell>
          <cell r="C9537" t="str">
            <v>WI</v>
          </cell>
          <cell r="D9537">
            <v>0</v>
          </cell>
        </row>
        <row r="9538">
          <cell r="A9538">
            <v>23025102</v>
          </cell>
          <cell r="B9538" t="str">
            <v>INT GLADE ODOUR NEUTRALISER</v>
          </cell>
          <cell r="C9538" t="str">
            <v>WI</v>
          </cell>
          <cell r="D9538">
            <v>0</v>
          </cell>
        </row>
        <row r="9539">
          <cell r="A9539">
            <v>23026001</v>
          </cell>
          <cell r="B9539" t="str">
            <v>INT GLADE MOUNTAIN MEADOW</v>
          </cell>
          <cell r="C9539" t="str">
            <v>WI</v>
          </cell>
          <cell r="D9539">
            <v>0</v>
          </cell>
        </row>
        <row r="9540">
          <cell r="A9540">
            <v>23027001</v>
          </cell>
          <cell r="B9540" t="str">
            <v>INT GLADE NATURAL SPRINGS</v>
          </cell>
          <cell r="C9540" t="str">
            <v>WI</v>
          </cell>
          <cell r="D9540">
            <v>0</v>
          </cell>
        </row>
        <row r="9541">
          <cell r="A9541">
            <v>23028001</v>
          </cell>
          <cell r="B9541" t="str">
            <v>INT GLADE BOTANICAL GARDENS</v>
          </cell>
          <cell r="C9541" t="str">
            <v>WI</v>
          </cell>
          <cell r="D9541">
            <v>0</v>
          </cell>
        </row>
        <row r="9542">
          <cell r="A9542">
            <v>23028101</v>
          </cell>
          <cell r="B9542" t="str">
            <v>INT GLADE ROSE GDN &amp; JPN ROSE</v>
          </cell>
          <cell r="C9542" t="str">
            <v>WI</v>
          </cell>
          <cell r="D9542">
            <v>0</v>
          </cell>
        </row>
        <row r="9543">
          <cell r="A9543">
            <v>23028102</v>
          </cell>
          <cell r="B9543" t="str">
            <v>INT GLADE CLASSIC ROSE</v>
          </cell>
          <cell r="C9543" t="str">
            <v>WI</v>
          </cell>
          <cell r="D9543">
            <v>0</v>
          </cell>
        </row>
        <row r="9544">
          <cell r="A9544">
            <v>23029001</v>
          </cell>
          <cell r="B9544" t="str">
            <v>INT GLADE VANILLA BREEZE</v>
          </cell>
          <cell r="C9544" t="str">
            <v>WI</v>
          </cell>
          <cell r="D9544">
            <v>0</v>
          </cell>
        </row>
        <row r="9545">
          <cell r="A9545">
            <v>23029002</v>
          </cell>
          <cell r="B9545" t="str">
            <v>INT GLADE VANILLA BREEZE</v>
          </cell>
          <cell r="C9545" t="str">
            <v>WI</v>
          </cell>
          <cell r="D9545">
            <v>0</v>
          </cell>
        </row>
        <row r="9546">
          <cell r="A9546">
            <v>23029003</v>
          </cell>
          <cell r="B9546" t="str">
            <v>INT GLADE VANILLA BREEZE</v>
          </cell>
          <cell r="C9546" t="str">
            <v>WI</v>
          </cell>
          <cell r="D9546">
            <v>0</v>
          </cell>
        </row>
        <row r="9547">
          <cell r="A9547">
            <v>23029101</v>
          </cell>
          <cell r="B9547" t="str">
            <v>INT GLADE FREESIA AERO</v>
          </cell>
          <cell r="C9547" t="str">
            <v>WI</v>
          </cell>
          <cell r="D9547">
            <v>0</v>
          </cell>
        </row>
        <row r="9548">
          <cell r="A9548">
            <v>23029201</v>
          </cell>
          <cell r="B9548" t="str">
            <v>INT GLADE JASMINE AERO</v>
          </cell>
          <cell r="C9548" t="str">
            <v>WI</v>
          </cell>
          <cell r="D9548">
            <v>0</v>
          </cell>
        </row>
        <row r="9549">
          <cell r="A9549">
            <v>23029301</v>
          </cell>
          <cell r="B9549" t="str">
            <v>INT GLADE OCEAN MIST AERO</v>
          </cell>
          <cell r="C9549" t="str">
            <v>WI</v>
          </cell>
          <cell r="D9549">
            <v>0</v>
          </cell>
        </row>
        <row r="9550">
          <cell r="A9550">
            <v>23030101</v>
          </cell>
          <cell r="B9550" t="str">
            <v>INT NEUT AERO sage one</v>
          </cell>
          <cell r="C9550" t="str">
            <v>WI</v>
          </cell>
          <cell r="D9550">
            <v>0</v>
          </cell>
        </row>
        <row r="9551">
          <cell r="A9551">
            <v>23030102</v>
          </cell>
          <cell r="B9551" t="str">
            <v>INT JPN SAGE J419821 AERO</v>
          </cell>
          <cell r="C9551" t="str">
            <v>WI</v>
          </cell>
          <cell r="D9551">
            <v>0</v>
          </cell>
        </row>
        <row r="9552">
          <cell r="A9552">
            <v>23031101</v>
          </cell>
          <cell r="B9552" t="str">
            <v>INT NEUT AERO CITRUS MINT</v>
          </cell>
          <cell r="C9552" t="str">
            <v>WI</v>
          </cell>
          <cell r="D9552">
            <v>0</v>
          </cell>
        </row>
        <row r="9553">
          <cell r="A9553">
            <v>23031102</v>
          </cell>
          <cell r="B9553" t="str">
            <v>INT JPN CITRUS MINT J419818 AE</v>
          </cell>
          <cell r="C9553" t="str">
            <v>WI</v>
          </cell>
          <cell r="D9553">
            <v>0</v>
          </cell>
        </row>
        <row r="9554">
          <cell r="A9554">
            <v>23041001</v>
          </cell>
          <cell r="B9554" t="str">
            <v>int glade lotus blossom</v>
          </cell>
          <cell r="C9554" t="str">
            <v>WI</v>
          </cell>
          <cell r="D9554">
            <v>0</v>
          </cell>
        </row>
        <row r="9555">
          <cell r="A9555">
            <v>23042001</v>
          </cell>
          <cell r="B9555" t="str">
            <v>int Glade Oriental Garden</v>
          </cell>
          <cell r="C9555" t="str">
            <v>WI</v>
          </cell>
          <cell r="D9555">
            <v>0</v>
          </cell>
        </row>
        <row r="9556">
          <cell r="A9556">
            <v>23043001</v>
          </cell>
          <cell r="B9556" t="str">
            <v>int Glade Thai Orchid</v>
          </cell>
          <cell r="C9556" t="str">
            <v>WI</v>
          </cell>
          <cell r="D9556">
            <v>0</v>
          </cell>
        </row>
        <row r="9557">
          <cell r="A9557">
            <v>23044001</v>
          </cell>
          <cell r="B9557" t="str">
            <v>INT Glade OrangeBloss&amp;Rosewood</v>
          </cell>
          <cell r="C9557" t="str">
            <v>WI</v>
          </cell>
          <cell r="D9557">
            <v>0</v>
          </cell>
        </row>
        <row r="9558">
          <cell r="A9558">
            <v>23045001</v>
          </cell>
          <cell r="B9558" t="str">
            <v>INT Glade Wild Lavender</v>
          </cell>
          <cell r="C9558" t="str">
            <v>WI</v>
          </cell>
          <cell r="D9558">
            <v>0</v>
          </cell>
        </row>
        <row r="9559">
          <cell r="A9559">
            <v>23046001</v>
          </cell>
          <cell r="B9559" t="str">
            <v>INT Glade Rose &amp; Sandalwood</v>
          </cell>
          <cell r="C9559" t="str">
            <v>WI</v>
          </cell>
          <cell r="D9559">
            <v>0</v>
          </cell>
        </row>
        <row r="9560">
          <cell r="A9560">
            <v>23055101</v>
          </cell>
          <cell r="B9560" t="str">
            <v>INT GLADE GEL CMC</v>
          </cell>
          <cell r="C9560" t="str">
            <v>WI</v>
          </cell>
          <cell r="D9560">
            <v>0</v>
          </cell>
        </row>
        <row r="9561">
          <cell r="A9561">
            <v>23055102</v>
          </cell>
          <cell r="B9561" t="str">
            <v>INT GLADE GEL CMC</v>
          </cell>
          <cell r="C9561" t="str">
            <v>WI</v>
          </cell>
          <cell r="D9561">
            <v>0</v>
          </cell>
        </row>
        <row r="9562">
          <cell r="A9562">
            <v>23055201</v>
          </cell>
          <cell r="B9562" t="str">
            <v>INT GLADE GEL CHROME SUB-INT</v>
          </cell>
          <cell r="C9562" t="str">
            <v>WI</v>
          </cell>
          <cell r="D9562">
            <v>0</v>
          </cell>
        </row>
        <row r="9563">
          <cell r="A9563">
            <v>23055202</v>
          </cell>
          <cell r="B9563" t="str">
            <v>INT GLADE GEL CHROME SUB-INT</v>
          </cell>
          <cell r="C9563" t="str">
            <v>WI</v>
          </cell>
          <cell r="D9563">
            <v>0</v>
          </cell>
        </row>
        <row r="9564">
          <cell r="A9564">
            <v>23055301</v>
          </cell>
          <cell r="B9564" t="str">
            <v>Int Glade Carrageenan Gel</v>
          </cell>
          <cell r="C9564" t="str">
            <v>WI</v>
          </cell>
          <cell r="D9564">
            <v>0</v>
          </cell>
        </row>
        <row r="9565">
          <cell r="A9565">
            <v>23055302</v>
          </cell>
          <cell r="B9565" t="str">
            <v>Int Glade Carrageenan Gel</v>
          </cell>
          <cell r="C9565" t="str">
            <v>WI</v>
          </cell>
          <cell r="D9565">
            <v>0</v>
          </cell>
        </row>
        <row r="9566">
          <cell r="A9566">
            <v>23055303</v>
          </cell>
          <cell r="B9566" t="str">
            <v>Int Glade Carrageenan Gel</v>
          </cell>
          <cell r="C9566" t="str">
            <v>WI</v>
          </cell>
          <cell r="D9566">
            <v>0</v>
          </cell>
        </row>
        <row r="9567">
          <cell r="A9567">
            <v>23055304</v>
          </cell>
          <cell r="B9567" t="str">
            <v>Int Glade Carrageenan Gel</v>
          </cell>
          <cell r="C9567" t="str">
            <v>WI</v>
          </cell>
          <cell r="D9567">
            <v>0</v>
          </cell>
        </row>
        <row r="9568">
          <cell r="A9568">
            <v>23055305</v>
          </cell>
          <cell r="B9568" t="str">
            <v>Int Glade Carrageenan Gel</v>
          </cell>
          <cell r="C9568" t="str">
            <v>WI</v>
          </cell>
          <cell r="D9568">
            <v>0</v>
          </cell>
        </row>
        <row r="9569">
          <cell r="A9569">
            <v>23055401</v>
          </cell>
          <cell r="B9569" t="str">
            <v>Int Glade Carra Gel Cntry Gdn</v>
          </cell>
          <cell r="C9569" t="str">
            <v>WI</v>
          </cell>
          <cell r="D9569">
            <v>0</v>
          </cell>
        </row>
        <row r="9570">
          <cell r="A9570">
            <v>23055402</v>
          </cell>
          <cell r="B9570" t="str">
            <v>Int Glade Carra Gel Cntry Gdn</v>
          </cell>
          <cell r="C9570" t="str">
            <v>WI</v>
          </cell>
          <cell r="D9570">
            <v>0</v>
          </cell>
        </row>
        <row r="9571">
          <cell r="A9571">
            <v>23055403</v>
          </cell>
          <cell r="B9571" t="str">
            <v>Int Glade Carra Gel Cntry Gdn</v>
          </cell>
          <cell r="C9571" t="str">
            <v>WI</v>
          </cell>
          <cell r="D9571">
            <v>0</v>
          </cell>
        </row>
        <row r="9572">
          <cell r="A9572">
            <v>23055404</v>
          </cell>
          <cell r="B9572" t="str">
            <v>Int Glade Carra Gel Cntry Gdn</v>
          </cell>
          <cell r="C9572" t="str">
            <v>WI</v>
          </cell>
          <cell r="D9572">
            <v>0</v>
          </cell>
        </row>
        <row r="9573">
          <cell r="A9573">
            <v>23055405</v>
          </cell>
          <cell r="B9573" t="str">
            <v>Int Glade GenugelRLV Cntry Gdn</v>
          </cell>
          <cell r="C9573" t="str">
            <v>WI</v>
          </cell>
          <cell r="D9573">
            <v>0</v>
          </cell>
        </row>
        <row r="9574">
          <cell r="A9574">
            <v>23055501</v>
          </cell>
          <cell r="B9574" t="str">
            <v>Int Glade Carra Gel Rose Gdn</v>
          </cell>
          <cell r="C9574" t="str">
            <v>WI</v>
          </cell>
          <cell r="D9574">
            <v>0</v>
          </cell>
        </row>
        <row r="9575">
          <cell r="A9575">
            <v>23055502</v>
          </cell>
          <cell r="B9575" t="str">
            <v>Int Glade Carra Gel Rose Gdn</v>
          </cell>
          <cell r="C9575" t="str">
            <v>WI</v>
          </cell>
          <cell r="D9575">
            <v>0</v>
          </cell>
        </row>
        <row r="9576">
          <cell r="A9576">
            <v>23055503</v>
          </cell>
          <cell r="B9576" t="str">
            <v>Int Glade Carra Gel Rose Gdn</v>
          </cell>
          <cell r="C9576" t="str">
            <v>WI</v>
          </cell>
          <cell r="D9576">
            <v>0</v>
          </cell>
        </row>
        <row r="9577">
          <cell r="A9577">
            <v>23055601</v>
          </cell>
          <cell r="B9577" t="str">
            <v>Int Glade Carra Gel FieldOFlw</v>
          </cell>
          <cell r="C9577" t="str">
            <v>WI</v>
          </cell>
          <cell r="D9577">
            <v>0</v>
          </cell>
        </row>
        <row r="9578">
          <cell r="A9578">
            <v>23055602</v>
          </cell>
          <cell r="B9578" t="str">
            <v>Int Glade Carra Gel FieldOFlw</v>
          </cell>
          <cell r="C9578" t="str">
            <v>WI</v>
          </cell>
          <cell r="D9578">
            <v>0</v>
          </cell>
        </row>
        <row r="9579">
          <cell r="A9579">
            <v>23055603</v>
          </cell>
          <cell r="B9579" t="str">
            <v>Int Glade Carra Gel FieldOFlw</v>
          </cell>
          <cell r="C9579" t="str">
            <v>WI</v>
          </cell>
          <cell r="D9579">
            <v>0</v>
          </cell>
        </row>
        <row r="9580">
          <cell r="A9580">
            <v>23055701</v>
          </cell>
          <cell r="B9580" t="str">
            <v>Int Glade Carra Gel Peach Blos</v>
          </cell>
          <cell r="C9580" t="str">
            <v>WI</v>
          </cell>
          <cell r="D9580">
            <v>0</v>
          </cell>
        </row>
        <row r="9581">
          <cell r="A9581">
            <v>23055702</v>
          </cell>
          <cell r="B9581" t="str">
            <v>Int Glade Carra Gel Peach Blos</v>
          </cell>
          <cell r="C9581" t="str">
            <v>WI</v>
          </cell>
          <cell r="D9581">
            <v>0</v>
          </cell>
        </row>
        <row r="9582">
          <cell r="A9582">
            <v>23055703</v>
          </cell>
          <cell r="B9582" t="str">
            <v>Int Glade Carra Gel Peach Blos</v>
          </cell>
          <cell r="C9582" t="str">
            <v>WI</v>
          </cell>
          <cell r="D9582">
            <v>0</v>
          </cell>
        </row>
        <row r="9583">
          <cell r="A9583">
            <v>23055801</v>
          </cell>
          <cell r="B9583" t="str">
            <v>Int Glade Carra Gel Odour Neut</v>
          </cell>
          <cell r="C9583" t="str">
            <v>WI</v>
          </cell>
          <cell r="D9583">
            <v>0</v>
          </cell>
        </row>
        <row r="9584">
          <cell r="A9584">
            <v>23055802</v>
          </cell>
          <cell r="B9584" t="str">
            <v>Int Glade Carra Gel Odour Neut</v>
          </cell>
          <cell r="C9584" t="str">
            <v>WI</v>
          </cell>
          <cell r="D9584">
            <v>0</v>
          </cell>
        </row>
        <row r="9585">
          <cell r="A9585">
            <v>23055803</v>
          </cell>
          <cell r="B9585" t="str">
            <v>Int Glade Carra Gel Odour Neut</v>
          </cell>
          <cell r="C9585" t="str">
            <v>WI</v>
          </cell>
          <cell r="D9585">
            <v>0</v>
          </cell>
        </row>
        <row r="9586">
          <cell r="A9586">
            <v>23055901</v>
          </cell>
          <cell r="B9586" t="str">
            <v>Int Glade Carra Gel Car Fresh</v>
          </cell>
          <cell r="C9586" t="str">
            <v>WI</v>
          </cell>
          <cell r="D9586">
            <v>0</v>
          </cell>
        </row>
        <row r="9587">
          <cell r="A9587">
            <v>23056001</v>
          </cell>
          <cell r="B9587" t="str">
            <v>Int Carra Gel Ctry Gdn Can Mod</v>
          </cell>
          <cell r="C9587" t="str">
            <v>WI</v>
          </cell>
          <cell r="D9587">
            <v>0</v>
          </cell>
        </row>
        <row r="9588">
          <cell r="A9588">
            <v>23056101</v>
          </cell>
          <cell r="B9588" t="str">
            <v>INT GLADE GEL CTY/GN,CTG/GN,TD</v>
          </cell>
          <cell r="C9588" t="str">
            <v>WI</v>
          </cell>
          <cell r="D9588">
            <v>0</v>
          </cell>
        </row>
        <row r="9589">
          <cell r="A9589">
            <v>23056102</v>
          </cell>
          <cell r="B9589" t="str">
            <v>INT GLADE GEL CTY/GN,CTG/GN,TD</v>
          </cell>
          <cell r="C9589" t="str">
            <v>WI</v>
          </cell>
          <cell r="D9589">
            <v>0</v>
          </cell>
        </row>
        <row r="9590">
          <cell r="A9590">
            <v>23056201</v>
          </cell>
          <cell r="B9590" t="str">
            <v>INT GLADE GEL MOUNTAIN MEADOWS</v>
          </cell>
          <cell r="C9590" t="str">
            <v>WI</v>
          </cell>
          <cell r="D9590">
            <v>0</v>
          </cell>
        </row>
        <row r="9591">
          <cell r="A9591">
            <v>23056301</v>
          </cell>
          <cell r="B9591" t="str">
            <v>INT GLADE GEL FIELD OF FLOWERS</v>
          </cell>
          <cell r="C9591" t="str">
            <v>WI</v>
          </cell>
          <cell r="D9591">
            <v>0</v>
          </cell>
        </row>
        <row r="9592">
          <cell r="A9592">
            <v>23056302</v>
          </cell>
          <cell r="B9592" t="str">
            <v>INT GLADE GEL FIELD OF FLOWERS</v>
          </cell>
          <cell r="C9592" t="str">
            <v>WI</v>
          </cell>
          <cell r="D9592">
            <v>0</v>
          </cell>
        </row>
        <row r="9593">
          <cell r="A9593">
            <v>23056401</v>
          </cell>
          <cell r="B9593" t="str">
            <v>INT GLADE GEL PEACH BLOSSOM</v>
          </cell>
          <cell r="C9593" t="str">
            <v>WI</v>
          </cell>
          <cell r="D9593">
            <v>0</v>
          </cell>
        </row>
        <row r="9594">
          <cell r="A9594">
            <v>23056402</v>
          </cell>
          <cell r="B9594" t="str">
            <v>INT GLADE GEL PEACH BLOSSOM</v>
          </cell>
          <cell r="C9594" t="str">
            <v>WI</v>
          </cell>
          <cell r="D9594">
            <v>0</v>
          </cell>
        </row>
        <row r="9595">
          <cell r="A9595">
            <v>23056501</v>
          </cell>
          <cell r="B9595" t="str">
            <v>INT GLADE GEL ROSE GARDEN</v>
          </cell>
          <cell r="C9595" t="str">
            <v>WI</v>
          </cell>
          <cell r="D9595">
            <v>0</v>
          </cell>
        </row>
        <row r="9596">
          <cell r="A9596">
            <v>23056502</v>
          </cell>
          <cell r="B9596" t="str">
            <v>INT GLADE GEL ROSE GARDEN</v>
          </cell>
          <cell r="C9596" t="str">
            <v>WI</v>
          </cell>
          <cell r="D9596">
            <v>0</v>
          </cell>
        </row>
        <row r="9597">
          <cell r="A9597">
            <v>23056601</v>
          </cell>
          <cell r="B9597" t="str">
            <v>INT GLADE GEL ODOUR NEUT/TSECR</v>
          </cell>
          <cell r="C9597" t="str">
            <v>WI</v>
          </cell>
          <cell r="D9597">
            <v>0</v>
          </cell>
        </row>
        <row r="9598">
          <cell r="A9598">
            <v>23056602</v>
          </cell>
          <cell r="B9598" t="str">
            <v>INT GLADE GEL ODOUR NEUT/TSECR</v>
          </cell>
          <cell r="C9598" t="str">
            <v>WI</v>
          </cell>
          <cell r="D9598">
            <v>0</v>
          </cell>
        </row>
        <row r="9599">
          <cell r="A9599">
            <v>23057101</v>
          </cell>
          <cell r="B9599" t="str">
            <v>INT GLADE GEL DOVE EXTRA FRESH</v>
          </cell>
          <cell r="C9599" t="str">
            <v>WI</v>
          </cell>
          <cell r="D9599">
            <v>0</v>
          </cell>
        </row>
        <row r="9600">
          <cell r="A9600">
            <v>23057102</v>
          </cell>
          <cell r="B9600" t="str">
            <v>INT GLADE GEL DOVE EXTRA FRESH</v>
          </cell>
          <cell r="C9600" t="str">
            <v>WI</v>
          </cell>
          <cell r="D9600">
            <v>0</v>
          </cell>
        </row>
        <row r="9601">
          <cell r="A9601">
            <v>23057201</v>
          </cell>
          <cell r="B9601" t="str">
            <v>INT GLADE GEL TULIP-CNTY BOUQ</v>
          </cell>
          <cell r="C9601" t="str">
            <v>WI</v>
          </cell>
          <cell r="D9601">
            <v>0</v>
          </cell>
        </row>
        <row r="9602">
          <cell r="A9602">
            <v>23057202</v>
          </cell>
          <cell r="B9602" t="str">
            <v>INT GLADE GEL TULIP-CNTY BOUQ</v>
          </cell>
          <cell r="C9602" t="str">
            <v>WI</v>
          </cell>
          <cell r="D9602">
            <v>0</v>
          </cell>
        </row>
        <row r="9603">
          <cell r="A9603">
            <v>23057301</v>
          </cell>
          <cell r="B9603" t="str">
            <v>INT GLADE GEL CAR FRSH/MDW FLW</v>
          </cell>
          <cell r="C9603" t="str">
            <v>WI</v>
          </cell>
          <cell r="D9603">
            <v>0</v>
          </cell>
        </row>
        <row r="9604">
          <cell r="A9604">
            <v>23057302</v>
          </cell>
          <cell r="B9604" t="str">
            <v>INT GLADE GEL CAR FRSH/MDW FLW</v>
          </cell>
          <cell r="C9604" t="str">
            <v>WI</v>
          </cell>
          <cell r="D9604">
            <v>0</v>
          </cell>
        </row>
        <row r="9605">
          <cell r="A9605">
            <v>23057401</v>
          </cell>
          <cell r="B9605" t="str">
            <v>INT GLADE GEL WILD LAVENDER</v>
          </cell>
          <cell r="C9605" t="str">
            <v>WI</v>
          </cell>
          <cell r="D9605">
            <v>0</v>
          </cell>
        </row>
        <row r="9606">
          <cell r="A9606">
            <v>23057402</v>
          </cell>
          <cell r="B9606" t="str">
            <v>INT GLADE GEL WILD LAVENDER ta</v>
          </cell>
          <cell r="C9606" t="str">
            <v>WI</v>
          </cell>
          <cell r="D9606">
            <v>0</v>
          </cell>
        </row>
        <row r="9607">
          <cell r="A9607">
            <v>23060001</v>
          </cell>
          <cell r="B9607" t="str">
            <v>INT GLADE GEL CITRUS BLOSSOM</v>
          </cell>
          <cell r="C9607" t="str">
            <v>WI</v>
          </cell>
          <cell r="D9607">
            <v>0</v>
          </cell>
        </row>
        <row r="9608">
          <cell r="A9608">
            <v>23510503</v>
          </cell>
          <cell r="B9608" t="str">
            <v>INT GOODSENSE LEMON</v>
          </cell>
          <cell r="C9608" t="str">
            <v>WI</v>
          </cell>
          <cell r="D9608">
            <v>0</v>
          </cell>
        </row>
        <row r="9609">
          <cell r="A9609">
            <v>23560203</v>
          </cell>
          <cell r="B9609" t="str">
            <v>INT GLADE FLORAL BOUQUET</v>
          </cell>
          <cell r="C9609" t="str">
            <v>WI</v>
          </cell>
          <cell r="D9609">
            <v>0</v>
          </cell>
        </row>
        <row r="9610">
          <cell r="A9610">
            <v>23823001</v>
          </cell>
          <cell r="B9610" t="str">
            <v>INT GLADE BEADS MT HEATHER</v>
          </cell>
          <cell r="C9610" t="str">
            <v>WI</v>
          </cell>
          <cell r="D9610">
            <v>0</v>
          </cell>
        </row>
        <row r="9611">
          <cell r="A9611">
            <v>23824001</v>
          </cell>
          <cell r="B9611" t="str">
            <v>INT GLADE BEADS MEADOWBROOK</v>
          </cell>
          <cell r="C9611" t="str">
            <v>WI</v>
          </cell>
          <cell r="D9611">
            <v>0</v>
          </cell>
        </row>
        <row r="9612">
          <cell r="A9612">
            <v>24001001</v>
          </cell>
          <cell r="B9612" t="str">
            <v>INT DEODORANT DISCS</v>
          </cell>
          <cell r="C9612" t="str">
            <v>WI</v>
          </cell>
          <cell r="D9612">
            <v>0</v>
          </cell>
        </row>
        <row r="9613">
          <cell r="A9613">
            <v>24100001</v>
          </cell>
          <cell r="B9613" t="str">
            <v>INT MR MUSCLE A.P.C.</v>
          </cell>
          <cell r="C9613" t="str">
            <v>WI</v>
          </cell>
          <cell r="D9613">
            <v>0</v>
          </cell>
        </row>
        <row r="9614">
          <cell r="A9614">
            <v>24100002</v>
          </cell>
          <cell r="B9614" t="str">
            <v>INT MR MUSCLE A.P.C.</v>
          </cell>
          <cell r="C9614" t="str">
            <v>WI</v>
          </cell>
          <cell r="D9614">
            <v>0</v>
          </cell>
        </row>
        <row r="9615">
          <cell r="A9615">
            <v>24100003</v>
          </cell>
          <cell r="B9615" t="str">
            <v>INT MR MUSCLE A.P.C. antibac</v>
          </cell>
          <cell r="C9615" t="str">
            <v>WI</v>
          </cell>
          <cell r="D9615">
            <v>0</v>
          </cell>
        </row>
        <row r="9616">
          <cell r="A9616">
            <v>24100004</v>
          </cell>
          <cell r="B9616" t="str">
            <v>INT MR MUSCLE A.P.C. antibac</v>
          </cell>
          <cell r="C9616" t="str">
            <v>WI</v>
          </cell>
          <cell r="D9616">
            <v>0</v>
          </cell>
        </row>
        <row r="9617">
          <cell r="A9617">
            <v>24100005</v>
          </cell>
          <cell r="B9617" t="str">
            <v>INT MR MUSCLE A.P.C. antibac</v>
          </cell>
          <cell r="C9617" t="str">
            <v>WI</v>
          </cell>
          <cell r="D9617">
            <v>0</v>
          </cell>
        </row>
        <row r="9618">
          <cell r="A9618">
            <v>24101001</v>
          </cell>
          <cell r="B9618" t="str">
            <v>INT WINDEX BLUE</v>
          </cell>
          <cell r="C9618" t="str">
            <v>WI</v>
          </cell>
          <cell r="D9618">
            <v>0</v>
          </cell>
        </row>
        <row r="9619">
          <cell r="A9619">
            <v>24101002</v>
          </cell>
          <cell r="B9619" t="str">
            <v>INT WINDEX BLUE</v>
          </cell>
          <cell r="C9619" t="str">
            <v>WI</v>
          </cell>
          <cell r="D9619">
            <v>0</v>
          </cell>
        </row>
        <row r="9620">
          <cell r="A9620">
            <v>24101003</v>
          </cell>
          <cell r="B9620" t="str">
            <v>INT WINDEX BLUE</v>
          </cell>
          <cell r="C9620" t="str">
            <v>WI</v>
          </cell>
          <cell r="D9620">
            <v>0</v>
          </cell>
        </row>
        <row r="9621">
          <cell r="A9621">
            <v>24101004</v>
          </cell>
          <cell r="B9621" t="str">
            <v>INT WINDEX BLUE</v>
          </cell>
          <cell r="C9621" t="str">
            <v>WI</v>
          </cell>
          <cell r="D9621">
            <v>0</v>
          </cell>
        </row>
        <row r="9622">
          <cell r="A9622">
            <v>24102001</v>
          </cell>
          <cell r="B9622" t="str">
            <v>INT WINDEX POT POURRI</v>
          </cell>
          <cell r="C9622" t="str">
            <v>WI</v>
          </cell>
          <cell r="D9622">
            <v>0</v>
          </cell>
        </row>
        <row r="9623">
          <cell r="A9623">
            <v>24103001</v>
          </cell>
          <cell r="B9623" t="str">
            <v>INT WINDEX BLUE</v>
          </cell>
          <cell r="C9623" t="str">
            <v>WI</v>
          </cell>
          <cell r="D9623">
            <v>0</v>
          </cell>
        </row>
        <row r="9624">
          <cell r="A9624">
            <v>24104001</v>
          </cell>
          <cell r="B9624" t="str">
            <v>INT CLEAR GLASS CLEANER</v>
          </cell>
          <cell r="C9624" t="str">
            <v>WI</v>
          </cell>
          <cell r="D9624">
            <v>0</v>
          </cell>
        </row>
        <row r="9625">
          <cell r="A9625">
            <v>24104002</v>
          </cell>
          <cell r="B9625" t="str">
            <v>INT CLEAR GLASS CLEANER</v>
          </cell>
          <cell r="C9625" t="str">
            <v>WI</v>
          </cell>
          <cell r="D9625">
            <v>0</v>
          </cell>
        </row>
        <row r="9626">
          <cell r="A9626">
            <v>24105001</v>
          </cell>
          <cell r="B9626" t="str">
            <v>INT WINDEX NO DRIP</v>
          </cell>
          <cell r="C9626" t="str">
            <v>WI</v>
          </cell>
          <cell r="D9626">
            <v>0</v>
          </cell>
        </row>
        <row r="9627">
          <cell r="A9627">
            <v>24106001</v>
          </cell>
          <cell r="B9627" t="str">
            <v>INT WINDEX OUTDOOR</v>
          </cell>
          <cell r="C9627" t="str">
            <v>WI</v>
          </cell>
          <cell r="D9627">
            <v>0</v>
          </cell>
        </row>
        <row r="9628">
          <cell r="A9628">
            <v>24107001</v>
          </cell>
          <cell r="B9628" t="str">
            <v>INT Windex Shower Clean</v>
          </cell>
          <cell r="C9628" t="str">
            <v>WI</v>
          </cell>
          <cell r="D9628">
            <v>0</v>
          </cell>
        </row>
        <row r="9629">
          <cell r="A9629">
            <v>24107002</v>
          </cell>
          <cell r="B9629" t="str">
            <v>INT Windex Shower Clean</v>
          </cell>
          <cell r="C9629" t="str">
            <v>WI</v>
          </cell>
          <cell r="D9629">
            <v>0</v>
          </cell>
        </row>
        <row r="9630">
          <cell r="A9630">
            <v>24110001</v>
          </cell>
          <cell r="B9630" t="str">
            <v>INT MR MUSCLE MPF CLEANER</v>
          </cell>
          <cell r="C9630" t="str">
            <v>WI</v>
          </cell>
          <cell r="D9630">
            <v>0</v>
          </cell>
        </row>
        <row r="9631">
          <cell r="A9631">
            <v>24200001</v>
          </cell>
          <cell r="B9631" t="str">
            <v>INT MR MUSCLE FLOOR CLEANER</v>
          </cell>
          <cell r="C9631" t="str">
            <v>WI</v>
          </cell>
          <cell r="D9631">
            <v>0</v>
          </cell>
        </row>
        <row r="9632">
          <cell r="A9632">
            <v>24200002</v>
          </cell>
          <cell r="B9632" t="str">
            <v>INT MR MUSCLE FLOOR CLEANER</v>
          </cell>
          <cell r="C9632" t="str">
            <v>WI</v>
          </cell>
          <cell r="D9632">
            <v>0</v>
          </cell>
        </row>
        <row r="9633">
          <cell r="A9633">
            <v>24300001</v>
          </cell>
          <cell r="B9633" t="str">
            <v>INT FLOOR CLEANER MUSCLE/KLEEN</v>
          </cell>
          <cell r="C9633" t="str">
            <v>WI</v>
          </cell>
          <cell r="D9633">
            <v>0</v>
          </cell>
        </row>
        <row r="9634">
          <cell r="A9634">
            <v>24300002</v>
          </cell>
          <cell r="B9634" t="str">
            <v>INT FLOOR CLEANER MUSCLE/KLEEN</v>
          </cell>
          <cell r="C9634" t="str">
            <v>WI</v>
          </cell>
          <cell r="D9634">
            <v>0</v>
          </cell>
        </row>
        <row r="9635">
          <cell r="A9635">
            <v>24372302</v>
          </cell>
          <cell r="B9635" t="str">
            <v>INT PROT SURFACE/BOLT RESIDUAL</v>
          </cell>
          <cell r="C9635" t="str">
            <v>WI</v>
          </cell>
          <cell r="D9635">
            <v>0</v>
          </cell>
        </row>
        <row r="9636">
          <cell r="A9636">
            <v>24372303</v>
          </cell>
          <cell r="B9636" t="str">
            <v>INT RAID SURFACE/BOLT RESIDUAL</v>
          </cell>
          <cell r="C9636" t="str">
            <v>WI</v>
          </cell>
          <cell r="D9636">
            <v>0</v>
          </cell>
        </row>
        <row r="9637">
          <cell r="A9637">
            <v>24372304</v>
          </cell>
          <cell r="B9637" t="str">
            <v>INT BOLT RESIDUAL</v>
          </cell>
          <cell r="C9637" t="str">
            <v>WI</v>
          </cell>
          <cell r="D9637">
            <v>0</v>
          </cell>
        </row>
        <row r="9638">
          <cell r="A9638">
            <v>24372305</v>
          </cell>
          <cell r="B9638" t="str">
            <v>INT RAID RESIDUAL NZ</v>
          </cell>
          <cell r="C9638" t="str">
            <v>WI</v>
          </cell>
          <cell r="D9638">
            <v>0</v>
          </cell>
        </row>
        <row r="9639">
          <cell r="A9639">
            <v>24372701</v>
          </cell>
          <cell r="B9639" t="str">
            <v>INT RAID ROACH BAITS</v>
          </cell>
          <cell r="C9639" t="str">
            <v>WI</v>
          </cell>
          <cell r="D9639">
            <v>0</v>
          </cell>
        </row>
        <row r="9640">
          <cell r="A9640">
            <v>24382301</v>
          </cell>
          <cell r="B9640" t="str">
            <v>INT RAID HP SURFACE SPRAY</v>
          </cell>
          <cell r="C9640" t="str">
            <v>WI</v>
          </cell>
          <cell r="D9640">
            <v>0</v>
          </cell>
        </row>
        <row r="9641">
          <cell r="A9641">
            <v>24382302</v>
          </cell>
          <cell r="B9641" t="str">
            <v>INT RAID HP GERMKILL CIK (ANZ)</v>
          </cell>
          <cell r="C9641" t="str">
            <v>WI</v>
          </cell>
          <cell r="D9641">
            <v>0</v>
          </cell>
        </row>
        <row r="9642">
          <cell r="A9642">
            <v>24382400</v>
          </cell>
          <cell r="B9642" t="str">
            <v>INT RAID NAT. PYE CIK</v>
          </cell>
          <cell r="C9642" t="str">
            <v>WI</v>
          </cell>
          <cell r="D9642">
            <v>0</v>
          </cell>
        </row>
        <row r="9643">
          <cell r="A9643">
            <v>24382501</v>
          </cell>
          <cell r="B9643" t="str">
            <v>INT RAID ROACH MATS (6)  (ANZ)</v>
          </cell>
          <cell r="C9643" t="str">
            <v>WI</v>
          </cell>
          <cell r="D9643">
            <v>0</v>
          </cell>
        </row>
        <row r="9644">
          <cell r="A9644">
            <v>24400001</v>
          </cell>
          <cell r="B9644" t="str">
            <v>INT RAID CIK WITH EGGSTOPPER</v>
          </cell>
          <cell r="C9644" t="str">
            <v>WI</v>
          </cell>
          <cell r="D9644">
            <v>0</v>
          </cell>
        </row>
        <row r="9645">
          <cell r="A9645">
            <v>24410902</v>
          </cell>
          <cell r="B9645" t="str">
            <v>INT BOLT AIRBORNE/M.B.L</v>
          </cell>
          <cell r="C9645" t="str">
            <v>WI</v>
          </cell>
          <cell r="D9645">
            <v>0</v>
          </cell>
        </row>
        <row r="9646">
          <cell r="A9646">
            <v>24461201</v>
          </cell>
          <cell r="B9646" t="str">
            <v>INT PROT MINT(NSW)BOLT LOW IRR</v>
          </cell>
          <cell r="C9646" t="str">
            <v>WI</v>
          </cell>
          <cell r="D9646">
            <v>0</v>
          </cell>
        </row>
        <row r="9647">
          <cell r="A9647">
            <v>24461202</v>
          </cell>
          <cell r="B9647" t="str">
            <v>INT PROT MINT / BOLT LOW IRR</v>
          </cell>
          <cell r="C9647" t="str">
            <v>WI</v>
          </cell>
          <cell r="D9647">
            <v>0</v>
          </cell>
        </row>
        <row r="9648">
          <cell r="A9648">
            <v>24461203</v>
          </cell>
          <cell r="B9648" t="str">
            <v>INT PROT MINT/BOLT L.IRR/MBL</v>
          </cell>
          <cell r="C9648" t="str">
            <v>WI</v>
          </cell>
          <cell r="D9648">
            <v>0</v>
          </cell>
        </row>
        <row r="9649">
          <cell r="A9649">
            <v>24463201</v>
          </cell>
          <cell r="B9649" t="str">
            <v>INT PROT COUNTRY FRESH (NSW)</v>
          </cell>
          <cell r="C9649" t="str">
            <v>WI</v>
          </cell>
          <cell r="D9649">
            <v>0</v>
          </cell>
        </row>
        <row r="9650">
          <cell r="A9650">
            <v>24463202</v>
          </cell>
          <cell r="B9650" t="str">
            <v>INT PROT C/FRESH/BOLT AIR/MBL</v>
          </cell>
          <cell r="C9650" t="str">
            <v>WI</v>
          </cell>
          <cell r="D9650">
            <v>0</v>
          </cell>
        </row>
        <row r="9651">
          <cell r="A9651">
            <v>24463203</v>
          </cell>
          <cell r="B9651" t="str">
            <v>INT RAID RIVERGUM</v>
          </cell>
          <cell r="C9651" t="str">
            <v>WI</v>
          </cell>
          <cell r="D9651">
            <v>0</v>
          </cell>
        </row>
        <row r="9652">
          <cell r="A9652">
            <v>24466203</v>
          </cell>
          <cell r="B9652" t="str">
            <v>INT PROT FLEA KILLER</v>
          </cell>
          <cell r="C9652" t="str">
            <v>WI</v>
          </cell>
          <cell r="D9652">
            <v>0</v>
          </cell>
        </row>
        <row r="9653">
          <cell r="A9653">
            <v>24466204</v>
          </cell>
          <cell r="B9653" t="str">
            <v>INT PROT FLEA KILLER</v>
          </cell>
          <cell r="C9653" t="str">
            <v>WI</v>
          </cell>
          <cell r="D9653">
            <v>0</v>
          </cell>
        </row>
        <row r="9654">
          <cell r="A9654">
            <v>24466205</v>
          </cell>
          <cell r="B9654" t="str">
            <v>INT PROT FLEA KILLER</v>
          </cell>
          <cell r="C9654" t="str">
            <v>WI</v>
          </cell>
          <cell r="D9654">
            <v>0</v>
          </cell>
        </row>
        <row r="9655">
          <cell r="A9655">
            <v>24477201</v>
          </cell>
          <cell r="B9655" t="str">
            <v>INT RAID FLEA KILLER +</v>
          </cell>
          <cell r="C9655" t="str">
            <v>WI</v>
          </cell>
          <cell r="D9655">
            <v>0</v>
          </cell>
        </row>
        <row r="9656">
          <cell r="A9656">
            <v>24477202</v>
          </cell>
          <cell r="B9656" t="str">
            <v>INT RAID FLEA KILLER + ANZ</v>
          </cell>
          <cell r="C9656" t="str">
            <v>WI</v>
          </cell>
          <cell r="D9656">
            <v>0</v>
          </cell>
        </row>
        <row r="9657">
          <cell r="A9657">
            <v>24477501</v>
          </cell>
          <cell r="B9657" t="str">
            <v>INT RAID PET PLUS PUMP (C&amp;D)</v>
          </cell>
          <cell r="C9657" t="str">
            <v>WI</v>
          </cell>
          <cell r="D9657">
            <v>0</v>
          </cell>
        </row>
        <row r="9658">
          <cell r="A9658">
            <v>24570407</v>
          </cell>
          <cell r="B9658" t="str">
            <v>INT PROT ROACH BAIT TABLETS</v>
          </cell>
          <cell r="C9658" t="str">
            <v>WI</v>
          </cell>
          <cell r="D9658">
            <v>0</v>
          </cell>
        </row>
        <row r="9659">
          <cell r="A9659">
            <v>24570409</v>
          </cell>
          <cell r="B9659" t="str">
            <v>INT ULTRA BAITS</v>
          </cell>
          <cell r="C9659" t="str">
            <v>WI</v>
          </cell>
          <cell r="D9659">
            <v>0</v>
          </cell>
        </row>
        <row r="9660">
          <cell r="A9660">
            <v>24570410</v>
          </cell>
          <cell r="B9660" t="str">
            <v>INT ULTRA BAITS</v>
          </cell>
          <cell r="C9660" t="str">
            <v>WI</v>
          </cell>
          <cell r="D9660">
            <v>0</v>
          </cell>
        </row>
        <row r="9661">
          <cell r="A9661">
            <v>24600001</v>
          </cell>
          <cell r="B9661" t="str">
            <v>INT BOLT TOTAL RELEASE</v>
          </cell>
          <cell r="C9661" t="str">
            <v>WI</v>
          </cell>
          <cell r="D9661">
            <v>0</v>
          </cell>
        </row>
        <row r="9662">
          <cell r="A9662">
            <v>24600005</v>
          </cell>
          <cell r="B9662" t="str">
            <v>INT FIK ACTIVE SOLUTION</v>
          </cell>
          <cell r="C9662" t="str">
            <v>WI</v>
          </cell>
          <cell r="D9662">
            <v>0</v>
          </cell>
        </row>
        <row r="9663">
          <cell r="A9663">
            <v>24600101</v>
          </cell>
          <cell r="B9663" t="str">
            <v>INT DRANO LIQUID</v>
          </cell>
          <cell r="C9663" t="str">
            <v>WI</v>
          </cell>
          <cell r="D9663">
            <v>0</v>
          </cell>
        </row>
        <row r="9664">
          <cell r="A9664">
            <v>24600201</v>
          </cell>
          <cell r="B9664" t="str">
            <v>INT DRANO CRYSTALS</v>
          </cell>
          <cell r="C9664" t="str">
            <v>WI</v>
          </cell>
          <cell r="D9664">
            <v>0</v>
          </cell>
        </row>
        <row r="9665">
          <cell r="A9665">
            <v>24600301</v>
          </cell>
          <cell r="B9665" t="str">
            <v>INT RAID 45 NIGHT</v>
          </cell>
          <cell r="C9665" t="str">
            <v>WI</v>
          </cell>
          <cell r="D9665">
            <v>0</v>
          </cell>
        </row>
        <row r="9666">
          <cell r="A9666">
            <v>24600302</v>
          </cell>
          <cell r="B9666" t="str">
            <v>45NT Refill Zob</v>
          </cell>
          <cell r="C9666" t="str">
            <v>WI</v>
          </cell>
          <cell r="D9666">
            <v>0</v>
          </cell>
        </row>
        <row r="9667">
          <cell r="A9667">
            <v>24600401</v>
          </cell>
          <cell r="B9667" t="str">
            <v>INT EGG STOPPERS</v>
          </cell>
          <cell r="C9667" t="str">
            <v>WI</v>
          </cell>
          <cell r="D9667">
            <v>0</v>
          </cell>
        </row>
        <row r="9668">
          <cell r="A9668">
            <v>24600501</v>
          </cell>
          <cell r="B9668" t="str">
            <v>INT RAID ULTRA BAITS</v>
          </cell>
          <cell r="C9668" t="str">
            <v>WI</v>
          </cell>
          <cell r="D9668">
            <v>0</v>
          </cell>
        </row>
        <row r="9669">
          <cell r="A9669">
            <v>24601801</v>
          </cell>
          <cell r="B9669" t="str">
            <v>INT DRANO WITH BLEACH</v>
          </cell>
          <cell r="C9669" t="str">
            <v>WI</v>
          </cell>
          <cell r="D9669">
            <v>0</v>
          </cell>
        </row>
        <row r="9670">
          <cell r="A9670">
            <v>24601802</v>
          </cell>
          <cell r="B9670" t="str">
            <v>INT DRANO WITH BLEACH</v>
          </cell>
          <cell r="C9670" t="str">
            <v>WI</v>
          </cell>
          <cell r="D9670">
            <v>0</v>
          </cell>
        </row>
        <row r="9671">
          <cell r="A9671">
            <v>24601901</v>
          </cell>
          <cell r="B9671" t="str">
            <v>INT CBT GEL, BLEACH GEL</v>
          </cell>
          <cell r="C9671" t="str">
            <v>WI</v>
          </cell>
          <cell r="D9671">
            <v>0</v>
          </cell>
        </row>
        <row r="9672">
          <cell r="A9672">
            <v>24602001</v>
          </cell>
          <cell r="B9672" t="str">
            <v>INT BLEACH &amp; ABRASIVE</v>
          </cell>
          <cell r="C9672" t="str">
            <v>WI</v>
          </cell>
          <cell r="D9672">
            <v>0</v>
          </cell>
        </row>
        <row r="9673">
          <cell r="A9673">
            <v>24610702</v>
          </cell>
          <cell r="B9673" t="str">
            <v>INT BOLT REPELLENT</v>
          </cell>
          <cell r="C9673" t="str">
            <v>WI</v>
          </cell>
          <cell r="D9673">
            <v>0</v>
          </cell>
        </row>
        <row r="9674">
          <cell r="A9674">
            <v>24610703</v>
          </cell>
          <cell r="B9674" t="str">
            <v>INT BOLT REPELLANT</v>
          </cell>
          <cell r="C9674" t="str">
            <v>WI</v>
          </cell>
          <cell r="D9674">
            <v>0</v>
          </cell>
        </row>
        <row r="9675">
          <cell r="A9675">
            <v>24610704</v>
          </cell>
          <cell r="B9675" t="str">
            <v>INT BOLT REPELLENT</v>
          </cell>
          <cell r="C9675" t="str">
            <v>WI</v>
          </cell>
          <cell r="D9675">
            <v>0</v>
          </cell>
        </row>
        <row r="9676">
          <cell r="A9676">
            <v>24611001</v>
          </cell>
          <cell r="B9676" t="str">
            <v>INT FLUSH DUCK PEACH BLOSSOM</v>
          </cell>
          <cell r="C9676" t="str">
            <v>WI</v>
          </cell>
          <cell r="D9676">
            <v>0</v>
          </cell>
        </row>
        <row r="9677">
          <cell r="A9677">
            <v>24660001</v>
          </cell>
          <cell r="B9677" t="str">
            <v>INT RAID CITRONELLA CANDLE</v>
          </cell>
          <cell r="C9677" t="str">
            <v>WI</v>
          </cell>
          <cell r="D9677">
            <v>0</v>
          </cell>
        </row>
        <row r="9678">
          <cell r="A9678">
            <v>24660201</v>
          </cell>
          <cell r="B9678" t="str">
            <v>INT RAID ROACH BOMB/EXT/FOGGER</v>
          </cell>
          <cell r="C9678" t="str">
            <v>WI</v>
          </cell>
          <cell r="D9678">
            <v>0</v>
          </cell>
        </row>
        <row r="9679">
          <cell r="A9679">
            <v>24660202</v>
          </cell>
          <cell r="B9679" t="str">
            <v>INT RAID ROACH BOMB/EXT  (ANZ)</v>
          </cell>
          <cell r="C9679" t="str">
            <v>WI</v>
          </cell>
          <cell r="D9679">
            <v>0</v>
          </cell>
        </row>
        <row r="9680">
          <cell r="A9680">
            <v>24660401</v>
          </cell>
          <cell r="B9680" t="str">
            <v>INT AQUEOUS-NITRITE</v>
          </cell>
          <cell r="C9680" t="str">
            <v>WI</v>
          </cell>
          <cell r="D9680">
            <v>0</v>
          </cell>
        </row>
        <row r="9681">
          <cell r="A9681">
            <v>24665102</v>
          </cell>
          <cell r="B9681" t="str">
            <v>INT PROT DRY FAST KNOCKDOWN</v>
          </cell>
          <cell r="C9681" t="str">
            <v>WI</v>
          </cell>
          <cell r="D9681">
            <v>0</v>
          </cell>
        </row>
        <row r="9682">
          <cell r="A9682">
            <v>24665103</v>
          </cell>
          <cell r="B9682" t="str">
            <v>INT RAID COMMERCIAL FAST KD</v>
          </cell>
          <cell r="C9682" t="str">
            <v>WI</v>
          </cell>
          <cell r="D9682">
            <v>0</v>
          </cell>
        </row>
        <row r="9683">
          <cell r="A9683">
            <v>24666101</v>
          </cell>
          <cell r="B9683" t="str">
            <v>INT RAID CITRONELLA</v>
          </cell>
          <cell r="C9683" t="str">
            <v>WI</v>
          </cell>
          <cell r="D9683">
            <v>0</v>
          </cell>
        </row>
        <row r="9684">
          <cell r="A9684">
            <v>24666102</v>
          </cell>
          <cell r="B9684" t="str">
            <v>INT RAID CITRONELLA</v>
          </cell>
          <cell r="C9684" t="str">
            <v>WI</v>
          </cell>
          <cell r="D9684">
            <v>0</v>
          </cell>
        </row>
        <row r="9685">
          <cell r="A9685">
            <v>24666103</v>
          </cell>
          <cell r="B9685" t="str">
            <v>INT RAID CITRONEL FIK ANZ300mL</v>
          </cell>
          <cell r="C9685" t="str">
            <v>WI</v>
          </cell>
          <cell r="D9685">
            <v>0</v>
          </cell>
        </row>
        <row r="9686">
          <cell r="A9686">
            <v>24666104</v>
          </cell>
          <cell r="B9686" t="str">
            <v>INT RAID CITRONELLA-LEMON FIK</v>
          </cell>
          <cell r="C9686" t="str">
            <v>WI</v>
          </cell>
          <cell r="D9686">
            <v>0</v>
          </cell>
        </row>
        <row r="9687">
          <cell r="A9687">
            <v>24667201</v>
          </cell>
          <cell r="B9687" t="str">
            <v>INT PROT MNT AIR / BOLT DRY</v>
          </cell>
          <cell r="C9687" t="str">
            <v>WI</v>
          </cell>
          <cell r="D9687">
            <v>0</v>
          </cell>
        </row>
        <row r="9688">
          <cell r="A9688">
            <v>24667202</v>
          </cell>
          <cell r="B9688" t="str">
            <v>INT RAID EUCALYPTUS FIK (ANZ)</v>
          </cell>
          <cell r="C9688" t="str">
            <v>WI</v>
          </cell>
          <cell r="D9688">
            <v>0</v>
          </cell>
        </row>
        <row r="9689">
          <cell r="A9689">
            <v>24668101</v>
          </cell>
          <cell r="B9689" t="str">
            <v>INT PROT LOW ALLERGENIC</v>
          </cell>
          <cell r="C9689" t="str">
            <v>WI</v>
          </cell>
          <cell r="D9689">
            <v>0</v>
          </cell>
        </row>
        <row r="9690">
          <cell r="A9690">
            <v>24669201</v>
          </cell>
          <cell r="B9690" t="str">
            <v>INT RAID LOW ALLERGEN ANZ300mL</v>
          </cell>
          <cell r="C9690" t="str">
            <v>WI</v>
          </cell>
          <cell r="D9690">
            <v>0</v>
          </cell>
        </row>
        <row r="9691">
          <cell r="A9691">
            <v>24669202</v>
          </cell>
          <cell r="B9691" t="str">
            <v>INT RAID ODOURLESS FIK</v>
          </cell>
          <cell r="C9691" t="str">
            <v>WI</v>
          </cell>
          <cell r="D9691">
            <v>0</v>
          </cell>
        </row>
        <row r="9692">
          <cell r="A9692">
            <v>24669301</v>
          </cell>
          <cell r="B9692" t="str">
            <v>INT RAID LOW ALLERG FIK 350G</v>
          </cell>
          <cell r="C9692" t="str">
            <v>WI</v>
          </cell>
          <cell r="D9692">
            <v>0</v>
          </cell>
        </row>
        <row r="9693">
          <cell r="A9693">
            <v>24673101</v>
          </cell>
          <cell r="B9693" t="str">
            <v>INT RAID 30DAYKILL FIK NZ300mL</v>
          </cell>
          <cell r="C9693" t="str">
            <v>WI</v>
          </cell>
          <cell r="D9693">
            <v>0</v>
          </cell>
        </row>
        <row r="9694">
          <cell r="A9694">
            <v>24675101</v>
          </cell>
          <cell r="B9694" t="str">
            <v>INT RAID FAST KNOCKDOWN</v>
          </cell>
          <cell r="C9694" t="str">
            <v>WI</v>
          </cell>
          <cell r="D9694">
            <v>0</v>
          </cell>
        </row>
        <row r="9695">
          <cell r="A9695">
            <v>24675102</v>
          </cell>
          <cell r="B9695" t="str">
            <v>INT RAID FASTKILL FIK ANZ300mL</v>
          </cell>
          <cell r="C9695" t="str">
            <v>WI</v>
          </cell>
          <cell r="D9695">
            <v>0</v>
          </cell>
        </row>
        <row r="9696">
          <cell r="A9696">
            <v>24675103</v>
          </cell>
          <cell r="B9696" t="str">
            <v>INT RAID FAST KILL FIK</v>
          </cell>
          <cell r="C9696" t="str">
            <v>WI</v>
          </cell>
          <cell r="D9696">
            <v>0</v>
          </cell>
        </row>
        <row r="9697">
          <cell r="A9697">
            <v>24678101</v>
          </cell>
          <cell r="B9697" t="str">
            <v>INT RAID NAT. PYE FIK ANZ300mL</v>
          </cell>
          <cell r="C9697" t="str">
            <v>WI</v>
          </cell>
          <cell r="D9697">
            <v>0</v>
          </cell>
        </row>
        <row r="9698">
          <cell r="A9698">
            <v>24678102</v>
          </cell>
          <cell r="B9698" t="str">
            <v>INT RAID NAT. PYE FIK ANZ300mL</v>
          </cell>
          <cell r="C9698" t="str">
            <v>WI</v>
          </cell>
          <cell r="D9698">
            <v>0</v>
          </cell>
        </row>
        <row r="9699">
          <cell r="A9699">
            <v>24679201</v>
          </cell>
          <cell r="B9699" t="str">
            <v>INT PROT SURFACE SPRAY TRIGGER</v>
          </cell>
          <cell r="C9699" t="str">
            <v>WI</v>
          </cell>
          <cell r="D9699">
            <v>0</v>
          </cell>
        </row>
        <row r="9700">
          <cell r="A9700">
            <v>24679202</v>
          </cell>
          <cell r="B9700" t="str">
            <v>INT PROT SURFACE SPRAY TRIGGER</v>
          </cell>
          <cell r="C9700" t="str">
            <v>WI</v>
          </cell>
          <cell r="D9700">
            <v>0</v>
          </cell>
        </row>
        <row r="9701">
          <cell r="A9701">
            <v>24688101</v>
          </cell>
          <cell r="B9701" t="str">
            <v>INT PROT TRIG FIK WILD MINT</v>
          </cell>
          <cell r="C9701" t="str">
            <v>WI</v>
          </cell>
          <cell r="D9701">
            <v>0</v>
          </cell>
        </row>
        <row r="9702">
          <cell r="A9702">
            <v>24688201</v>
          </cell>
          <cell r="B9702" t="str">
            <v>INT PROT FLEA &amp; ROACH BOMB</v>
          </cell>
          <cell r="C9702" t="str">
            <v>WI</v>
          </cell>
          <cell r="D9702">
            <v>0</v>
          </cell>
        </row>
        <row r="9703">
          <cell r="A9703">
            <v>24699101</v>
          </cell>
          <cell r="B9703" t="str">
            <v>INT PROT TRIG FIK MARIGOLD</v>
          </cell>
          <cell r="C9703" t="str">
            <v>WI</v>
          </cell>
          <cell r="D9703">
            <v>0</v>
          </cell>
        </row>
        <row r="9704">
          <cell r="A9704">
            <v>24769201</v>
          </cell>
          <cell r="B9704" t="str">
            <v>INT RAID 350G FKD FIK</v>
          </cell>
          <cell r="C9704" t="str">
            <v>WI</v>
          </cell>
          <cell r="D9704">
            <v>0</v>
          </cell>
        </row>
        <row r="9705">
          <cell r="A9705">
            <v>24770301</v>
          </cell>
          <cell r="B9705" t="str">
            <v>INT RAID FLEA BOMB +</v>
          </cell>
          <cell r="C9705" t="str">
            <v>WI</v>
          </cell>
          <cell r="D9705">
            <v>0</v>
          </cell>
        </row>
        <row r="9706">
          <cell r="A9706">
            <v>24770302</v>
          </cell>
          <cell r="B9706" t="str">
            <v>INT RAID FLEA BOMB +   (ANZ)</v>
          </cell>
          <cell r="C9706" t="str">
            <v>WI</v>
          </cell>
          <cell r="D9706">
            <v>0</v>
          </cell>
        </row>
        <row r="9707">
          <cell r="A9707">
            <v>24770401</v>
          </cell>
          <cell r="B9707" t="str">
            <v>INT AQUEOUS EXT/BOMB/FOGGER</v>
          </cell>
          <cell r="C9707" t="str">
            <v>WI</v>
          </cell>
          <cell r="D9707">
            <v>0</v>
          </cell>
        </row>
        <row r="9708">
          <cell r="A9708">
            <v>24886101</v>
          </cell>
          <cell r="B9708" t="str">
            <v>INT BAYGON L/IRRITANT S/SPRAY</v>
          </cell>
          <cell r="C9708" t="str">
            <v>WI</v>
          </cell>
          <cell r="D9708">
            <v>0</v>
          </cell>
        </row>
        <row r="9709">
          <cell r="A9709">
            <v>24886102</v>
          </cell>
          <cell r="B9709" t="str">
            <v>INT BAYGON L/IRRITANT S/SPRAY</v>
          </cell>
          <cell r="C9709" t="str">
            <v>WI</v>
          </cell>
          <cell r="D9709">
            <v>0</v>
          </cell>
        </row>
        <row r="9710">
          <cell r="A9710">
            <v>24887101</v>
          </cell>
          <cell r="B9710" t="str">
            <v>INT BAYGON CITRUS BREEZE FIK</v>
          </cell>
          <cell r="C9710" t="str">
            <v>WI</v>
          </cell>
          <cell r="D9710">
            <v>0</v>
          </cell>
        </row>
        <row r="9711">
          <cell r="A9711">
            <v>24887102</v>
          </cell>
          <cell r="B9711" t="str">
            <v>INT BAYGON CITRUS/LEMON FIK</v>
          </cell>
          <cell r="C9711" t="str">
            <v>WI</v>
          </cell>
          <cell r="D9711">
            <v>0</v>
          </cell>
        </row>
        <row r="9712">
          <cell r="A9712">
            <v>24887201</v>
          </cell>
          <cell r="B9712" t="str">
            <v>INT BAYGON FAST KNOCKDOWN FIK</v>
          </cell>
          <cell r="C9712" t="str">
            <v>WI</v>
          </cell>
          <cell r="D9712">
            <v>0</v>
          </cell>
        </row>
        <row r="9713">
          <cell r="A9713">
            <v>24887202</v>
          </cell>
          <cell r="B9713" t="str">
            <v>INT BAYGON FAST KNOCKDOWN FIK</v>
          </cell>
          <cell r="C9713" t="str">
            <v>WI</v>
          </cell>
          <cell r="D9713">
            <v>0</v>
          </cell>
        </row>
        <row r="9714">
          <cell r="A9714">
            <v>24887203</v>
          </cell>
          <cell r="B9714" t="str">
            <v>INT BAYGON FAST KNOCKDOWN FIK</v>
          </cell>
          <cell r="C9714" t="str">
            <v>WI</v>
          </cell>
          <cell r="D9714">
            <v>0</v>
          </cell>
        </row>
        <row r="9715">
          <cell r="A9715">
            <v>24887204</v>
          </cell>
          <cell r="B9715" t="str">
            <v>INT BAYGON FAST KNOCKDOWN FIK</v>
          </cell>
          <cell r="C9715" t="str">
            <v>WI</v>
          </cell>
          <cell r="D9715">
            <v>0</v>
          </cell>
        </row>
        <row r="9716">
          <cell r="A9716">
            <v>24887301</v>
          </cell>
          <cell r="B9716" t="str">
            <v>INT BAYGON FOREST FRESH FIK</v>
          </cell>
          <cell r="C9716" t="str">
            <v>WI</v>
          </cell>
          <cell r="D9716">
            <v>0</v>
          </cell>
        </row>
        <row r="9717">
          <cell r="A9717">
            <v>24887302</v>
          </cell>
          <cell r="B9717" t="str">
            <v>INT BAYGON FOREST FRESH FIK</v>
          </cell>
          <cell r="C9717" t="str">
            <v>WI</v>
          </cell>
          <cell r="D9717">
            <v>0</v>
          </cell>
        </row>
        <row r="9718">
          <cell r="A9718">
            <v>24887303</v>
          </cell>
          <cell r="B9718" t="str">
            <v>INT BAYGON PINE FRESH FIK</v>
          </cell>
          <cell r="C9718" t="str">
            <v>WI</v>
          </cell>
          <cell r="D9718">
            <v>0</v>
          </cell>
        </row>
        <row r="9719">
          <cell r="A9719">
            <v>24887304</v>
          </cell>
          <cell r="B9719" t="str">
            <v>INT BAYGON PINE FRESH FIK</v>
          </cell>
          <cell r="C9719" t="str">
            <v>WI</v>
          </cell>
          <cell r="D9719">
            <v>0</v>
          </cell>
        </row>
        <row r="9720">
          <cell r="A9720">
            <v>24887401</v>
          </cell>
          <cell r="B9720" t="str">
            <v>INT BAYGON ULTRA FRESH FIK</v>
          </cell>
          <cell r="C9720" t="str">
            <v>WI</v>
          </cell>
          <cell r="D9720">
            <v>0</v>
          </cell>
        </row>
        <row r="9721">
          <cell r="A9721">
            <v>24888101</v>
          </cell>
          <cell r="B9721" t="str">
            <v>INT BAYGON DO IT YOURSELF FOG</v>
          </cell>
          <cell r="C9721" t="str">
            <v>WI</v>
          </cell>
          <cell r="D9721">
            <v>0</v>
          </cell>
        </row>
        <row r="9722">
          <cell r="A9722">
            <v>24889101</v>
          </cell>
          <cell r="B9722" t="str">
            <v>INT BAYGON SURFACE SPRAY</v>
          </cell>
          <cell r="C9722" t="str">
            <v>WI</v>
          </cell>
          <cell r="D9722">
            <v>0</v>
          </cell>
        </row>
        <row r="9723">
          <cell r="A9723">
            <v>24889102</v>
          </cell>
          <cell r="B9723" t="str">
            <v>INT BAYGON SURFACE SPRAY</v>
          </cell>
          <cell r="C9723" t="str">
            <v>WI</v>
          </cell>
          <cell r="D9723">
            <v>0</v>
          </cell>
        </row>
        <row r="9724">
          <cell r="A9724">
            <v>24889103</v>
          </cell>
          <cell r="B9724" t="str">
            <v>INT BAYGON SURFACE SPRAY</v>
          </cell>
          <cell r="C9724" t="str">
            <v>WI</v>
          </cell>
          <cell r="D9724">
            <v>0</v>
          </cell>
        </row>
        <row r="9725">
          <cell r="A9725">
            <v>24889201</v>
          </cell>
          <cell r="B9725" t="str">
            <v>INT BAYGON OUTDOOR SPRAY</v>
          </cell>
          <cell r="C9725" t="str">
            <v>WI</v>
          </cell>
          <cell r="D9725">
            <v>0</v>
          </cell>
        </row>
        <row r="9726">
          <cell r="A9726">
            <v>24889301</v>
          </cell>
          <cell r="B9726" t="str">
            <v>INT CYFLUTHRIN VL50 SOLUTION</v>
          </cell>
          <cell r="C9726" t="str">
            <v>WI</v>
          </cell>
          <cell r="D9726">
            <v>0</v>
          </cell>
        </row>
        <row r="9727">
          <cell r="A9727">
            <v>24912001</v>
          </cell>
          <cell r="B9727" t="str">
            <v>INT PRIDE OVEN CLEANER</v>
          </cell>
          <cell r="C9727" t="str">
            <v>WI</v>
          </cell>
          <cell r="D9727">
            <v>0</v>
          </cell>
        </row>
        <row r="9728">
          <cell r="A9728">
            <v>24921001</v>
          </cell>
          <cell r="B9728" t="str">
            <v>INT PRIDE OVEN CLEANER</v>
          </cell>
          <cell r="C9728" t="str">
            <v>WI</v>
          </cell>
          <cell r="D9728">
            <v>0</v>
          </cell>
        </row>
        <row r="9729">
          <cell r="A9729">
            <v>24933001</v>
          </cell>
          <cell r="B9729" t="str">
            <v>INT JONPRO WATER CONDITIONER</v>
          </cell>
          <cell r="C9729" t="str">
            <v>WI</v>
          </cell>
          <cell r="D9729">
            <v>1400</v>
          </cell>
        </row>
        <row r="9730">
          <cell r="A9730">
            <v>24954001</v>
          </cell>
          <cell r="B9730" t="str">
            <v>INT JONPRO BUILDER</v>
          </cell>
          <cell r="C9730" t="str">
            <v>WI</v>
          </cell>
          <cell r="D9730">
            <v>1400</v>
          </cell>
        </row>
        <row r="9731">
          <cell r="A9731">
            <v>25000001</v>
          </cell>
          <cell r="B9731" t="str">
            <v>INT OFF REPELLENT</v>
          </cell>
          <cell r="C9731" t="str">
            <v>WI</v>
          </cell>
          <cell r="D9731">
            <v>0</v>
          </cell>
        </row>
        <row r="9732">
          <cell r="A9732">
            <v>25000002</v>
          </cell>
          <cell r="B9732" t="str">
            <v>INT OFF SKINTASTIC REPELLENT</v>
          </cell>
          <cell r="C9732" t="str">
            <v>WI</v>
          </cell>
          <cell r="D9732">
            <v>0</v>
          </cell>
        </row>
        <row r="9733">
          <cell r="A9733">
            <v>25100001</v>
          </cell>
          <cell r="B9733" t="str">
            <v>INT JAP ZUKKURIN SHIN POWER</v>
          </cell>
          <cell r="C9733" t="str">
            <v>WI</v>
          </cell>
          <cell r="D9733">
            <v>0</v>
          </cell>
        </row>
        <row r="9734">
          <cell r="A9734">
            <v>25100002</v>
          </cell>
          <cell r="B9734" t="str">
            <v>INT JAP ZUKKURIN SHIN POWER</v>
          </cell>
          <cell r="C9734" t="str">
            <v>WI</v>
          </cell>
          <cell r="D9734">
            <v>0</v>
          </cell>
        </row>
        <row r="9735">
          <cell r="A9735">
            <v>25100003</v>
          </cell>
          <cell r="B9735" t="str">
            <v>INT JAP ZUKKURIN SHIN POWER</v>
          </cell>
          <cell r="C9735" t="str">
            <v>WI</v>
          </cell>
          <cell r="D9735">
            <v>0</v>
          </cell>
        </row>
        <row r="9736">
          <cell r="A9736">
            <v>25110001</v>
          </cell>
          <cell r="B9736" t="str">
            <v>INT JAP ZUKKURIN SHIN POWER</v>
          </cell>
          <cell r="C9736" t="str">
            <v>WI</v>
          </cell>
          <cell r="D9736">
            <v>0</v>
          </cell>
        </row>
        <row r="9737">
          <cell r="A9737">
            <v>25110002</v>
          </cell>
          <cell r="B9737" t="str">
            <v>OFF SKINTASTIC FOR KIDS PUMP</v>
          </cell>
          <cell r="C9737" t="str">
            <v>AR</v>
          </cell>
          <cell r="D9737">
            <v>0</v>
          </cell>
        </row>
        <row r="9738">
          <cell r="A9738">
            <v>25140001</v>
          </cell>
          <cell r="B9738" t="str">
            <v>INT FLATEWARE PRESOAK POWDER</v>
          </cell>
          <cell r="C9738" t="str">
            <v>WI</v>
          </cell>
          <cell r="D9738">
            <v>0</v>
          </cell>
        </row>
        <row r="9739">
          <cell r="A9739">
            <v>25200002</v>
          </cell>
          <cell r="B9739" t="str">
            <v>INT OFF SKINTASTIC LOTION</v>
          </cell>
          <cell r="C9739" t="str">
            <v>WI</v>
          </cell>
          <cell r="D9739">
            <v>0</v>
          </cell>
        </row>
        <row r="9740">
          <cell r="A9740">
            <v>25240001</v>
          </cell>
          <cell r="B9740" t="str">
            <v>AC629 WAX EMULSION</v>
          </cell>
          <cell r="C9740" t="str">
            <v>R9</v>
          </cell>
          <cell r="D9740">
            <v>88007</v>
          </cell>
        </row>
        <row r="9741">
          <cell r="A9741">
            <v>25242001</v>
          </cell>
          <cell r="B9741" t="str">
            <v>INT SANIBRITE</v>
          </cell>
          <cell r="C9741" t="str">
            <v>WI</v>
          </cell>
          <cell r="D9741">
            <v>0</v>
          </cell>
        </row>
        <row r="9742">
          <cell r="A9742">
            <v>25260501</v>
          </cell>
          <cell r="B9742" t="str">
            <v>INT CERAMICA</v>
          </cell>
          <cell r="C9742" t="str">
            <v>WI</v>
          </cell>
          <cell r="D9742">
            <v>0</v>
          </cell>
        </row>
        <row r="9743">
          <cell r="A9743">
            <v>25272001</v>
          </cell>
          <cell r="B9743" t="str">
            <v>INT PRONTO</v>
          </cell>
          <cell r="C9743" t="str">
            <v>WI</v>
          </cell>
          <cell r="D9743">
            <v>0</v>
          </cell>
        </row>
        <row r="9744">
          <cell r="A9744">
            <v>25272002</v>
          </cell>
          <cell r="B9744" t="str">
            <v>INT PRONTO</v>
          </cell>
          <cell r="C9744" t="str">
            <v>WI</v>
          </cell>
          <cell r="D9744">
            <v>0</v>
          </cell>
        </row>
        <row r="9745">
          <cell r="A9745">
            <v>25325001</v>
          </cell>
          <cell r="B9745" t="str">
            <v>INT C/S DEFOAMER</v>
          </cell>
          <cell r="C9745" t="str">
            <v>WI</v>
          </cell>
          <cell r="D9745">
            <v>0</v>
          </cell>
        </row>
        <row r="9746">
          <cell r="A9746">
            <v>25326001</v>
          </cell>
          <cell r="B9746" t="str">
            <v>INT C/S HD EXTRACTION PLUS</v>
          </cell>
          <cell r="C9746" t="str">
            <v>WI</v>
          </cell>
          <cell r="D9746">
            <v>0</v>
          </cell>
        </row>
        <row r="9747">
          <cell r="A9747">
            <v>25362501</v>
          </cell>
          <cell r="B9747" t="str">
            <v>INT GLADE COUNTRY GARDEN</v>
          </cell>
          <cell r="C9747" t="str">
            <v>WI</v>
          </cell>
          <cell r="D9747">
            <v>0</v>
          </cell>
        </row>
        <row r="9748">
          <cell r="A9748">
            <v>25460001</v>
          </cell>
          <cell r="B9748" t="str">
            <v>INT FORWARD SPRINGFRESH</v>
          </cell>
          <cell r="C9748" t="str">
            <v>WI</v>
          </cell>
          <cell r="D9748">
            <v>0</v>
          </cell>
        </row>
        <row r="9749">
          <cell r="A9749">
            <v>25496001</v>
          </cell>
          <cell r="B9749" t="str">
            <v>INT WIPEOUT</v>
          </cell>
          <cell r="C9749" t="str">
            <v>WI</v>
          </cell>
          <cell r="D9749">
            <v>0</v>
          </cell>
        </row>
        <row r="9750">
          <cell r="A9750">
            <v>25496201</v>
          </cell>
          <cell r="B9750" t="str">
            <v>INT PAN CLEAN</v>
          </cell>
          <cell r="C9750" t="str">
            <v>WI</v>
          </cell>
          <cell r="D9750">
            <v>0</v>
          </cell>
        </row>
        <row r="9751">
          <cell r="A9751">
            <v>25496202</v>
          </cell>
          <cell r="B9751" t="str">
            <v>INT PAN CLEAN</v>
          </cell>
          <cell r="C9751" t="str">
            <v>WI</v>
          </cell>
          <cell r="D9751">
            <v>0</v>
          </cell>
        </row>
        <row r="9752">
          <cell r="A9752">
            <v>25506001</v>
          </cell>
          <cell r="B9752" t="str">
            <v>INT GOODSENSE</v>
          </cell>
          <cell r="C9752" t="str">
            <v>WI</v>
          </cell>
          <cell r="D9752">
            <v>0</v>
          </cell>
        </row>
        <row r="9753">
          <cell r="A9753">
            <v>25533001</v>
          </cell>
          <cell r="B9753" t="str">
            <v>INT JONPRO OXYGEN BLEACH</v>
          </cell>
          <cell r="C9753" t="str">
            <v>WI</v>
          </cell>
          <cell r="D9753">
            <v>1400</v>
          </cell>
        </row>
        <row r="9754">
          <cell r="A9754">
            <v>25548001</v>
          </cell>
          <cell r="B9754" t="str">
            <v>INT JONPRO CHLORINE BLEACH</v>
          </cell>
          <cell r="C9754" t="str">
            <v>WI</v>
          </cell>
          <cell r="D9754">
            <v>1400</v>
          </cell>
        </row>
        <row r="9755">
          <cell r="A9755">
            <v>25553001</v>
          </cell>
          <cell r="B9755" t="str">
            <v>INT JEYPINE CONCENTRATE</v>
          </cell>
          <cell r="C9755" t="str">
            <v>WI</v>
          </cell>
          <cell r="D9755">
            <v>0</v>
          </cell>
        </row>
        <row r="9756">
          <cell r="A9756">
            <v>25553101</v>
          </cell>
          <cell r="B9756" t="str">
            <v>INT JEYPINE ORIGINAL</v>
          </cell>
          <cell r="C9756" t="str">
            <v>WI</v>
          </cell>
          <cell r="D9756">
            <v>0</v>
          </cell>
        </row>
        <row r="9757">
          <cell r="A9757">
            <v>25554601</v>
          </cell>
          <cell r="B9757" t="str">
            <v>INT JEYES FIELD OF FLOWERS</v>
          </cell>
          <cell r="C9757" t="str">
            <v>WI</v>
          </cell>
          <cell r="D9757">
            <v>0</v>
          </cell>
        </row>
        <row r="9758">
          <cell r="A9758">
            <v>25554701</v>
          </cell>
          <cell r="B9758" t="str">
            <v>INT JEYES PEACH BLOSSOM</v>
          </cell>
          <cell r="C9758" t="str">
            <v>WI</v>
          </cell>
          <cell r="D9758">
            <v>0</v>
          </cell>
        </row>
        <row r="9759">
          <cell r="A9759">
            <v>25593201</v>
          </cell>
          <cell r="B9759" t="str">
            <v>INT J512 DISINFECTANT</v>
          </cell>
          <cell r="C9759" t="str">
            <v>WI</v>
          </cell>
          <cell r="D9759">
            <v>0</v>
          </cell>
        </row>
        <row r="9760">
          <cell r="A9760">
            <v>25600001</v>
          </cell>
          <cell r="B9760" t="str">
            <v>INT JEYES BLOO BLUE</v>
          </cell>
          <cell r="C9760" t="str">
            <v>WI</v>
          </cell>
          <cell r="D9760">
            <v>0</v>
          </cell>
        </row>
        <row r="9761">
          <cell r="A9761">
            <v>25600002</v>
          </cell>
          <cell r="B9761" t="str">
            <v>INT JEYES BLOO GREEN</v>
          </cell>
          <cell r="C9761">
            <v>34</v>
          </cell>
          <cell r="D9761">
            <v>0</v>
          </cell>
        </row>
        <row r="9762">
          <cell r="A9762">
            <v>25600003</v>
          </cell>
          <cell r="B9762" t="str">
            <v>INT JEYES BLOO 2000, VDI BLUE</v>
          </cell>
          <cell r="C9762">
            <v>34</v>
          </cell>
          <cell r="D9762">
            <v>0</v>
          </cell>
        </row>
        <row r="9763">
          <cell r="A9763">
            <v>25610001</v>
          </cell>
          <cell r="B9763" t="str">
            <v>INT JEYES BLOO GREEN</v>
          </cell>
          <cell r="C9763" t="str">
            <v>WI</v>
          </cell>
          <cell r="D9763">
            <v>0</v>
          </cell>
        </row>
        <row r="9764">
          <cell r="A9764">
            <v>25620001</v>
          </cell>
          <cell r="B9764" t="str">
            <v>INT JEYES BLOO 2000, VDI BLUE</v>
          </cell>
          <cell r="C9764" t="str">
            <v>WI</v>
          </cell>
          <cell r="D9764">
            <v>0</v>
          </cell>
        </row>
        <row r="9765">
          <cell r="A9765">
            <v>25621001</v>
          </cell>
          <cell r="B9765" t="str">
            <v>INT MULTI SUPER - LEMON</v>
          </cell>
          <cell r="C9765" t="str">
            <v>WI</v>
          </cell>
          <cell r="D9765">
            <v>0</v>
          </cell>
        </row>
        <row r="9766">
          <cell r="A9766">
            <v>25761103</v>
          </cell>
          <cell r="B9766" t="str">
            <v>INT FORWARD HD CLEANER</v>
          </cell>
          <cell r="C9766" t="str">
            <v>WI</v>
          </cell>
          <cell r="D9766">
            <v>0</v>
          </cell>
        </row>
        <row r="9767">
          <cell r="A9767">
            <v>25761104</v>
          </cell>
          <cell r="B9767" t="str">
            <v>INT FORWARD HD CLEANER</v>
          </cell>
          <cell r="C9767" t="str">
            <v>WI</v>
          </cell>
          <cell r="D9767">
            <v>0</v>
          </cell>
        </row>
        <row r="9768">
          <cell r="A9768">
            <v>25910104</v>
          </cell>
          <cell r="B9768" t="str">
            <v>INT SHEILD CITRUS CLNR DISF</v>
          </cell>
          <cell r="C9768" t="str">
            <v>WI</v>
          </cell>
          <cell r="D9768">
            <v>0</v>
          </cell>
        </row>
        <row r="9769">
          <cell r="A9769">
            <v>25910105</v>
          </cell>
          <cell r="B9769" t="str">
            <v>INT SHEILD CITRUS CLNR DISF</v>
          </cell>
          <cell r="C9769" t="str">
            <v>WI</v>
          </cell>
          <cell r="D9769">
            <v>0</v>
          </cell>
        </row>
        <row r="9770">
          <cell r="A9770">
            <v>25910106</v>
          </cell>
          <cell r="B9770" t="str">
            <v>INT SHEILD CITRUS CLNR DISF</v>
          </cell>
          <cell r="C9770" t="str">
            <v>WI</v>
          </cell>
          <cell r="D9770">
            <v>0</v>
          </cell>
        </row>
        <row r="9771">
          <cell r="A9771">
            <v>25910107</v>
          </cell>
          <cell r="B9771" t="str">
            <v>INT SHEILD CITRUS CLNR DISF</v>
          </cell>
          <cell r="C9771" t="str">
            <v>WI</v>
          </cell>
          <cell r="D9771">
            <v>0</v>
          </cell>
        </row>
        <row r="9772">
          <cell r="A9772">
            <v>25911103</v>
          </cell>
          <cell r="B9772" t="str">
            <v>INT SHEILD PINE CLNR DISF</v>
          </cell>
          <cell r="C9772" t="str">
            <v>WI</v>
          </cell>
          <cell r="D9772">
            <v>0</v>
          </cell>
        </row>
        <row r="9773">
          <cell r="A9773">
            <v>25911104</v>
          </cell>
          <cell r="B9773" t="str">
            <v>INT SHEILD PINE CLNR DISF</v>
          </cell>
          <cell r="C9773" t="str">
            <v>WI</v>
          </cell>
          <cell r="D9773">
            <v>0</v>
          </cell>
        </row>
        <row r="9774">
          <cell r="A9774">
            <v>25911105</v>
          </cell>
          <cell r="B9774" t="str">
            <v>INT SHEILD PINE CLNR DISF</v>
          </cell>
          <cell r="C9774" t="str">
            <v>WI</v>
          </cell>
          <cell r="D9774">
            <v>0</v>
          </cell>
        </row>
        <row r="9775">
          <cell r="A9775">
            <v>25911204</v>
          </cell>
          <cell r="B9775" t="str">
            <v>INT CLNR DISF.EUCALYP/HERITAG</v>
          </cell>
          <cell r="C9775" t="str">
            <v>WI</v>
          </cell>
          <cell r="D9775">
            <v>0</v>
          </cell>
        </row>
        <row r="9776">
          <cell r="A9776">
            <v>25911205</v>
          </cell>
          <cell r="B9776" t="str">
            <v>INT CLNR DISF.EUCALYPT/HERITAG</v>
          </cell>
          <cell r="C9776" t="str">
            <v>WI</v>
          </cell>
          <cell r="D9776">
            <v>0</v>
          </cell>
        </row>
        <row r="9777">
          <cell r="A9777">
            <v>26000001</v>
          </cell>
          <cell r="B9777" t="str">
            <v>INT CONC CL/DIS LEMON</v>
          </cell>
          <cell r="C9777" t="str">
            <v>WI</v>
          </cell>
          <cell r="D9777">
            <v>0</v>
          </cell>
        </row>
        <row r="9778">
          <cell r="A9778">
            <v>26000002</v>
          </cell>
          <cell r="B9778" t="str">
            <v>INT CONC CL/DIS LEMON   *WA*</v>
          </cell>
          <cell r="C9778" t="str">
            <v>WI</v>
          </cell>
          <cell r="D9778">
            <v>0</v>
          </cell>
        </row>
        <row r="9779">
          <cell r="A9779">
            <v>26001001</v>
          </cell>
          <cell r="B9779" t="str">
            <v>INT CONC CL/DIS PINE</v>
          </cell>
          <cell r="C9779" t="str">
            <v>WI</v>
          </cell>
          <cell r="D9779">
            <v>0</v>
          </cell>
        </row>
        <row r="9780">
          <cell r="A9780">
            <v>26001002</v>
          </cell>
          <cell r="B9780" t="str">
            <v>INT CONC CL/DIS PINE    *W.A*</v>
          </cell>
          <cell r="C9780" t="str">
            <v>WI</v>
          </cell>
          <cell r="D9780">
            <v>0</v>
          </cell>
        </row>
        <row r="9781">
          <cell r="A9781">
            <v>26001003</v>
          </cell>
          <cell r="B9781" t="str">
            <v>INT CONC CL/DIS PINE *WA*</v>
          </cell>
          <cell r="C9781" t="str">
            <v>WI</v>
          </cell>
          <cell r="D9781">
            <v>0</v>
          </cell>
        </row>
        <row r="9782">
          <cell r="A9782">
            <v>26002001</v>
          </cell>
          <cell r="B9782" t="str">
            <v>INT CONC CL/DIS EUCALYPTUS</v>
          </cell>
          <cell r="C9782" t="str">
            <v>WI</v>
          </cell>
          <cell r="D9782">
            <v>0</v>
          </cell>
        </row>
        <row r="9783">
          <cell r="A9783">
            <v>26110001</v>
          </cell>
          <cell r="B9783" t="str">
            <v>INT ROTOBIC WILD BERRY DISO</v>
          </cell>
          <cell r="C9783" t="str">
            <v>WI</v>
          </cell>
          <cell r="D9783">
            <v>0</v>
          </cell>
        </row>
        <row r="9784">
          <cell r="A9784">
            <v>26181001</v>
          </cell>
          <cell r="B9784" t="str">
            <v>INT RAID ANT KILLER</v>
          </cell>
          <cell r="C9784" t="str">
            <v>WI</v>
          </cell>
          <cell r="D9784">
            <v>0</v>
          </cell>
        </row>
        <row r="9785">
          <cell r="A9785">
            <v>26182001</v>
          </cell>
          <cell r="B9785" t="str">
            <v>INT RAID HOME &amp; PLANT FIK</v>
          </cell>
          <cell r="C9785" t="str">
            <v>WI</v>
          </cell>
          <cell r="D9785">
            <v>0</v>
          </cell>
        </row>
        <row r="9786">
          <cell r="A9786">
            <v>26182002</v>
          </cell>
          <cell r="B9786" t="str">
            <v>INT RAID HOUSE &amp; GARDN NZ300mL</v>
          </cell>
          <cell r="C9786" t="str">
            <v>WI</v>
          </cell>
          <cell r="D9786">
            <v>0</v>
          </cell>
        </row>
        <row r="9787">
          <cell r="A9787">
            <v>26183001</v>
          </cell>
          <cell r="B9787" t="str">
            <v>INT RAID GERMKILL FIK ANZ300mL</v>
          </cell>
          <cell r="C9787" t="str">
            <v>WI</v>
          </cell>
          <cell r="D9787">
            <v>0</v>
          </cell>
        </row>
        <row r="9788">
          <cell r="A9788">
            <v>26183002</v>
          </cell>
          <cell r="B9788" t="str">
            <v>INT RAID LEMON &amp; GERMKILL FIK</v>
          </cell>
          <cell r="C9788" t="str">
            <v>WI</v>
          </cell>
          <cell r="D9788">
            <v>0</v>
          </cell>
        </row>
        <row r="9789">
          <cell r="A9789">
            <v>26184001</v>
          </cell>
          <cell r="B9789" t="str">
            <v>INT OFF SKINTASTIC PUMP</v>
          </cell>
          <cell r="C9789" t="str">
            <v>WI</v>
          </cell>
          <cell r="D9789">
            <v>0</v>
          </cell>
        </row>
        <row r="9790">
          <cell r="A9790">
            <v>26184002</v>
          </cell>
          <cell r="B9790" t="str">
            <v>INT OFF SKINTASTIC PUMP</v>
          </cell>
          <cell r="C9790" t="str">
            <v>WI</v>
          </cell>
          <cell r="D9790">
            <v>0</v>
          </cell>
        </row>
        <row r="9791">
          <cell r="A9791">
            <v>26185001</v>
          </cell>
          <cell r="B9791" t="str">
            <v>INT RAID ANT AND SPIDER</v>
          </cell>
          <cell r="C9791" t="str">
            <v>WI</v>
          </cell>
          <cell r="D9791">
            <v>0</v>
          </cell>
        </row>
        <row r="9792">
          <cell r="A9792">
            <v>26186001</v>
          </cell>
          <cell r="B9792" t="str">
            <v>INT RAID MULTIPURPOSE</v>
          </cell>
          <cell r="C9792" t="str">
            <v>WI</v>
          </cell>
          <cell r="D9792">
            <v>0</v>
          </cell>
        </row>
        <row r="9793">
          <cell r="A9793">
            <v>26191001</v>
          </cell>
          <cell r="B9793" t="str">
            <v>INT RAID ANT KILLER</v>
          </cell>
          <cell r="C9793" t="str">
            <v>WI</v>
          </cell>
          <cell r="D9793">
            <v>0</v>
          </cell>
        </row>
        <row r="9794">
          <cell r="A9794">
            <v>26200001</v>
          </cell>
          <cell r="B9794" t="str">
            <v>INT FORWARD SPRAY DISINFECTANT</v>
          </cell>
          <cell r="C9794" t="str">
            <v>WI</v>
          </cell>
          <cell r="D9794">
            <v>0</v>
          </cell>
        </row>
        <row r="9795">
          <cell r="A9795">
            <v>26201701</v>
          </cell>
          <cell r="B9795" t="str">
            <v>INT MM OVEN CLEANER N/C</v>
          </cell>
          <cell r="C9795" t="str">
            <v>WI</v>
          </cell>
          <cell r="D9795">
            <v>0</v>
          </cell>
        </row>
        <row r="9796">
          <cell r="A9796">
            <v>26201801</v>
          </cell>
          <cell r="B9796" t="str">
            <v>INT MM ODOURL OVEN CLEAN N/C</v>
          </cell>
          <cell r="C9796" t="str">
            <v>WI</v>
          </cell>
          <cell r="D9796">
            <v>0</v>
          </cell>
        </row>
        <row r="9797">
          <cell r="A9797">
            <v>26211601</v>
          </cell>
          <cell r="B9797" t="str">
            <v>INT MM OVEN CLEANER CAUSTIC</v>
          </cell>
          <cell r="C9797" t="str">
            <v>WI</v>
          </cell>
          <cell r="D9797">
            <v>0</v>
          </cell>
        </row>
        <row r="9798">
          <cell r="A9798">
            <v>26228101</v>
          </cell>
          <cell r="B9798" t="str">
            <v>INT SHAKE N VAC ODOUR NEUTRAL.</v>
          </cell>
          <cell r="C9798" t="str">
            <v>WI</v>
          </cell>
          <cell r="D9798">
            <v>0</v>
          </cell>
        </row>
        <row r="9799">
          <cell r="A9799">
            <v>26280001</v>
          </cell>
          <cell r="B9799" t="str">
            <v>INT MOZZIE COILS</v>
          </cell>
          <cell r="C9799" t="str">
            <v>WI</v>
          </cell>
          <cell r="D9799">
            <v>0</v>
          </cell>
        </row>
        <row r="9800">
          <cell r="A9800">
            <v>26310106</v>
          </cell>
          <cell r="B9800" t="str">
            <v>INT GO GETTER/TWINKLE</v>
          </cell>
          <cell r="C9800" t="str">
            <v>WI</v>
          </cell>
          <cell r="D9800">
            <v>0</v>
          </cell>
        </row>
        <row r="9801">
          <cell r="A9801">
            <v>26310107</v>
          </cell>
          <cell r="B9801" t="str">
            <v>INT GO GETTER/TWIKLE</v>
          </cell>
          <cell r="C9801" t="str">
            <v>WI</v>
          </cell>
          <cell r="D9801">
            <v>0</v>
          </cell>
        </row>
        <row r="9802">
          <cell r="A9802">
            <v>26310108</v>
          </cell>
          <cell r="B9802" t="str">
            <v>INT GO GETTER</v>
          </cell>
          <cell r="C9802" t="str">
            <v>WI</v>
          </cell>
          <cell r="D9802">
            <v>0</v>
          </cell>
        </row>
        <row r="9803">
          <cell r="A9803">
            <v>26310109</v>
          </cell>
          <cell r="B9803" t="str">
            <v>INT GO GETTER</v>
          </cell>
          <cell r="C9803" t="str">
            <v>WI</v>
          </cell>
          <cell r="D9803">
            <v>0</v>
          </cell>
        </row>
        <row r="9804">
          <cell r="A9804">
            <v>26310110</v>
          </cell>
          <cell r="B9804" t="str">
            <v>INT GO GETTER</v>
          </cell>
          <cell r="C9804" t="str">
            <v>WI</v>
          </cell>
          <cell r="D9804">
            <v>0</v>
          </cell>
        </row>
        <row r="9805">
          <cell r="A9805">
            <v>26400001</v>
          </cell>
          <cell r="B9805" t="str">
            <v>INT FLUSH DUCK SURF/BLEND</v>
          </cell>
          <cell r="C9805" t="str">
            <v>WI</v>
          </cell>
          <cell r="D9805">
            <v>0</v>
          </cell>
        </row>
        <row r="9806">
          <cell r="A9806">
            <v>26400002</v>
          </cell>
          <cell r="B9806" t="str">
            <v>INT FLUSH DUCK SURF/BLEND</v>
          </cell>
          <cell r="C9806" t="str">
            <v>WI</v>
          </cell>
          <cell r="D9806">
            <v>0</v>
          </cell>
        </row>
        <row r="9807">
          <cell r="A9807">
            <v>26400003</v>
          </cell>
          <cell r="B9807" t="str">
            <v>INT SUB F/D SURF/BLEND STD</v>
          </cell>
          <cell r="C9807" t="str">
            <v>WI</v>
          </cell>
          <cell r="D9807">
            <v>0</v>
          </cell>
        </row>
        <row r="9808">
          <cell r="A9808">
            <v>26410001</v>
          </cell>
          <cell r="B9808" t="str">
            <v>INT FLUSH DUCK OCEAN BREEZE</v>
          </cell>
          <cell r="C9808" t="str">
            <v>WI</v>
          </cell>
          <cell r="D9808">
            <v>0</v>
          </cell>
        </row>
        <row r="9809">
          <cell r="A9809">
            <v>26410002</v>
          </cell>
          <cell r="B9809" t="str">
            <v>INT FLUSH DUCK OCEAN BREEZE</v>
          </cell>
          <cell r="C9809" t="str">
            <v>WI</v>
          </cell>
          <cell r="D9809">
            <v>0</v>
          </cell>
        </row>
        <row r="9810">
          <cell r="A9810">
            <v>26410003</v>
          </cell>
          <cell r="B9810" t="str">
            <v>INT FINISH F/D O/BRZE</v>
          </cell>
          <cell r="C9810" t="str">
            <v>WI</v>
          </cell>
          <cell r="D9810">
            <v>0</v>
          </cell>
        </row>
        <row r="9811">
          <cell r="A9811">
            <v>26410504</v>
          </cell>
          <cell r="B9811" t="str">
            <v>INT END BAC</v>
          </cell>
          <cell r="C9811" t="str">
            <v>WI</v>
          </cell>
          <cell r="D9811">
            <v>0</v>
          </cell>
        </row>
        <row r="9812">
          <cell r="A9812">
            <v>26410505</v>
          </cell>
          <cell r="B9812" t="str">
            <v>INT END BAC/WINK</v>
          </cell>
          <cell r="C9812" t="str">
            <v>WI</v>
          </cell>
          <cell r="D9812">
            <v>0</v>
          </cell>
        </row>
        <row r="9813">
          <cell r="A9813">
            <v>26410506</v>
          </cell>
          <cell r="B9813" t="str">
            <v>INT END BAC</v>
          </cell>
          <cell r="C9813" t="str">
            <v>WI</v>
          </cell>
          <cell r="D9813">
            <v>0</v>
          </cell>
        </row>
        <row r="9814">
          <cell r="A9814">
            <v>26410901</v>
          </cell>
          <cell r="B9814" t="str">
            <v>INT INDUSTRIAL DUCK (NZ)</v>
          </cell>
          <cell r="C9814" t="str">
            <v>WI</v>
          </cell>
          <cell r="D9814">
            <v>0</v>
          </cell>
        </row>
        <row r="9815">
          <cell r="A9815">
            <v>26411001</v>
          </cell>
          <cell r="B9815" t="str">
            <v>INT FLUSH DUCK PEACH BLOSSOM</v>
          </cell>
          <cell r="C9815" t="str">
            <v>WI</v>
          </cell>
          <cell r="D9815">
            <v>0</v>
          </cell>
        </row>
        <row r="9816">
          <cell r="A9816">
            <v>26411002</v>
          </cell>
          <cell r="B9816" t="str">
            <v>INT FLUSH DUCK PEACH BLOSSOM</v>
          </cell>
          <cell r="C9816" t="str">
            <v>WI</v>
          </cell>
          <cell r="D9816">
            <v>0</v>
          </cell>
        </row>
        <row r="9817">
          <cell r="A9817">
            <v>26411111</v>
          </cell>
          <cell r="B9817" t="str">
            <v>INT FLUSH DUCK POWDER BLEND</v>
          </cell>
          <cell r="C9817" t="str">
            <v>WI</v>
          </cell>
          <cell r="D9817">
            <v>0</v>
          </cell>
        </row>
        <row r="9818">
          <cell r="A9818">
            <v>26411112</v>
          </cell>
          <cell r="B9818" t="str">
            <v>INT SUB F/D P/B STD</v>
          </cell>
          <cell r="C9818" t="str">
            <v>WI</v>
          </cell>
          <cell r="D9818">
            <v>0</v>
          </cell>
        </row>
        <row r="9819">
          <cell r="A9819">
            <v>26420001</v>
          </cell>
          <cell r="B9819" t="str">
            <v>INT FLUSH DUCK COUNTRY GARDEN</v>
          </cell>
          <cell r="C9819" t="str">
            <v>WI</v>
          </cell>
          <cell r="D9819">
            <v>0</v>
          </cell>
        </row>
        <row r="9820">
          <cell r="A9820">
            <v>26420002</v>
          </cell>
          <cell r="B9820" t="str">
            <v>INT FLUSH DUCK COUNTRY GARDEN</v>
          </cell>
          <cell r="C9820" t="str">
            <v>WI</v>
          </cell>
          <cell r="D9820">
            <v>0</v>
          </cell>
        </row>
        <row r="9821">
          <cell r="A9821">
            <v>26420003</v>
          </cell>
          <cell r="B9821" t="str">
            <v>INT FINISH F/D CNTRY/GRDN</v>
          </cell>
          <cell r="C9821" t="str">
            <v>WI</v>
          </cell>
          <cell r="D9821">
            <v>0</v>
          </cell>
        </row>
        <row r="9822">
          <cell r="A9822">
            <v>26421111</v>
          </cell>
          <cell r="B9822" t="str">
            <v>INT SUB BLUEY DUCK P/B</v>
          </cell>
          <cell r="C9822" t="str">
            <v>WI</v>
          </cell>
          <cell r="D9822">
            <v>0</v>
          </cell>
        </row>
        <row r="9823">
          <cell r="A9823">
            <v>26430001</v>
          </cell>
          <cell r="B9823" t="str">
            <v>INT FLUSH DUCK ROSE BOUQUET</v>
          </cell>
          <cell r="C9823" t="str">
            <v>WI</v>
          </cell>
          <cell r="D9823">
            <v>0</v>
          </cell>
        </row>
        <row r="9824">
          <cell r="A9824">
            <v>26430002</v>
          </cell>
          <cell r="B9824" t="str">
            <v>INT FLUSH DUCK ROSE BOUQUET</v>
          </cell>
          <cell r="C9824" t="str">
            <v>WI</v>
          </cell>
          <cell r="D9824">
            <v>0</v>
          </cell>
        </row>
        <row r="9825">
          <cell r="A9825">
            <v>26430003</v>
          </cell>
          <cell r="B9825" t="str">
            <v>INT FINISH F/D WILD/BQT STD</v>
          </cell>
          <cell r="C9825" t="str">
            <v>WI</v>
          </cell>
          <cell r="D9825">
            <v>0</v>
          </cell>
        </row>
        <row r="9826">
          <cell r="A9826">
            <v>26431101</v>
          </cell>
          <cell r="B9826" t="str">
            <v>INT SUB BLEACH F/D POWDER BLEN</v>
          </cell>
          <cell r="C9826" t="str">
            <v>WI</v>
          </cell>
          <cell r="D9826">
            <v>0</v>
          </cell>
        </row>
        <row r="9827">
          <cell r="A9827">
            <v>26431111</v>
          </cell>
          <cell r="B9827" t="str">
            <v>INT BLEACH F/D POWDER BLEND</v>
          </cell>
          <cell r="C9827" t="str">
            <v>WI</v>
          </cell>
          <cell r="D9827">
            <v>0</v>
          </cell>
        </row>
        <row r="9828">
          <cell r="A9828">
            <v>26431201</v>
          </cell>
          <cell r="B9828" t="str">
            <v>INT BLEACH SCENT DUCK POWD BLE</v>
          </cell>
          <cell r="C9828" t="str">
            <v>WI</v>
          </cell>
          <cell r="D9828">
            <v>0</v>
          </cell>
        </row>
        <row r="9829">
          <cell r="A9829">
            <v>26440001</v>
          </cell>
          <cell r="B9829" t="str">
            <v>INT FLUSH DUCK CITRUS FRESH</v>
          </cell>
          <cell r="C9829" t="str">
            <v>WI</v>
          </cell>
          <cell r="D9829">
            <v>0</v>
          </cell>
        </row>
        <row r="9830">
          <cell r="A9830">
            <v>26440002</v>
          </cell>
          <cell r="B9830" t="str">
            <v>INT FLUSH DUCK CITRUS FRESH</v>
          </cell>
          <cell r="C9830" t="str">
            <v>WI</v>
          </cell>
          <cell r="D9830">
            <v>0</v>
          </cell>
        </row>
        <row r="9831">
          <cell r="A9831">
            <v>26440003</v>
          </cell>
          <cell r="B9831" t="str">
            <v>INT FLUSH DUCK CITRUS FRESH</v>
          </cell>
          <cell r="C9831" t="str">
            <v>WI</v>
          </cell>
          <cell r="D9831">
            <v>0</v>
          </cell>
        </row>
        <row r="9832">
          <cell r="A9832">
            <v>26450001</v>
          </cell>
          <cell r="B9832" t="str">
            <v>INT FLUSH DUCK WOODLAND PINE</v>
          </cell>
          <cell r="C9832" t="str">
            <v>WI</v>
          </cell>
          <cell r="D9832">
            <v>0</v>
          </cell>
        </row>
        <row r="9833">
          <cell r="A9833">
            <v>26450002</v>
          </cell>
          <cell r="B9833" t="str">
            <v>INT FINISH F/D WOODLAND PINE</v>
          </cell>
          <cell r="C9833" t="str">
            <v>WI</v>
          </cell>
          <cell r="D9833">
            <v>0</v>
          </cell>
        </row>
        <row r="9834">
          <cell r="A9834">
            <v>26460001</v>
          </cell>
          <cell r="B9834" t="str">
            <v>INT FLUSH DUCK WILD FLOWERS</v>
          </cell>
          <cell r="C9834" t="str">
            <v>WI</v>
          </cell>
          <cell r="D9834">
            <v>0</v>
          </cell>
        </row>
        <row r="9835">
          <cell r="A9835">
            <v>26460002</v>
          </cell>
          <cell r="B9835" t="str">
            <v>INT FLUSH DUCK WILD FLOWERS</v>
          </cell>
          <cell r="C9835" t="str">
            <v>WI</v>
          </cell>
          <cell r="D9835">
            <v>0</v>
          </cell>
        </row>
        <row r="9836">
          <cell r="A9836">
            <v>26470001</v>
          </cell>
          <cell r="B9836" t="str">
            <v>INT FLUSH DUCK BLUE PLUS</v>
          </cell>
          <cell r="C9836" t="str">
            <v>WI</v>
          </cell>
          <cell r="D9836">
            <v>0</v>
          </cell>
        </row>
        <row r="9837">
          <cell r="A9837">
            <v>26470002</v>
          </cell>
          <cell r="B9837" t="str">
            <v>INT FINISH F/D BLUE PLUS</v>
          </cell>
          <cell r="C9837" t="str">
            <v>WI</v>
          </cell>
          <cell r="D9837">
            <v>0</v>
          </cell>
        </row>
        <row r="9838">
          <cell r="A9838">
            <v>26470605</v>
          </cell>
          <cell r="B9838" t="str">
            <v>INT TOILET DUCK BLUE</v>
          </cell>
          <cell r="C9838" t="str">
            <v>WI</v>
          </cell>
          <cell r="D9838">
            <v>0</v>
          </cell>
        </row>
        <row r="9839">
          <cell r="A9839">
            <v>26470606</v>
          </cell>
          <cell r="B9839" t="str">
            <v>INT TOILET DUCK BLUE (BIO)</v>
          </cell>
          <cell r="C9839" t="str">
            <v>WI</v>
          </cell>
          <cell r="D9839">
            <v>0</v>
          </cell>
        </row>
        <row r="9840">
          <cell r="A9840">
            <v>26470607</v>
          </cell>
          <cell r="B9840" t="str">
            <v>INT TOILET DUCK BLUE (BIO)</v>
          </cell>
          <cell r="C9840" t="str">
            <v>WI</v>
          </cell>
          <cell r="D9840">
            <v>0</v>
          </cell>
        </row>
        <row r="9841">
          <cell r="A9841">
            <v>26470608</v>
          </cell>
          <cell r="B9841" t="str">
            <v>INT TOILET DUCK ACTIVE (BIO)</v>
          </cell>
          <cell r="C9841" t="str">
            <v>WI</v>
          </cell>
          <cell r="D9841">
            <v>0</v>
          </cell>
        </row>
        <row r="9842">
          <cell r="A9842">
            <v>26470609</v>
          </cell>
          <cell r="B9842" t="str">
            <v>INT TOILET DUCK ACTIVE</v>
          </cell>
          <cell r="C9842" t="str">
            <v>WI</v>
          </cell>
          <cell r="D9842">
            <v>0</v>
          </cell>
        </row>
        <row r="9843">
          <cell r="A9843">
            <v>26470610</v>
          </cell>
          <cell r="B9843" t="str">
            <v>INT TOILET DUCK ACTIVE</v>
          </cell>
          <cell r="C9843" t="str">
            <v>WI</v>
          </cell>
          <cell r="D9843">
            <v>0</v>
          </cell>
        </row>
        <row r="9844">
          <cell r="A9844">
            <v>26470611</v>
          </cell>
          <cell r="B9844" t="str">
            <v>INT TOILET DUCK ACTIVE</v>
          </cell>
          <cell r="C9844" t="str">
            <v>WI</v>
          </cell>
          <cell r="D9844">
            <v>0</v>
          </cell>
        </row>
        <row r="9845">
          <cell r="A9845">
            <v>26470612</v>
          </cell>
          <cell r="B9845" t="str">
            <v>INT TOILET DUCK ACTIVE</v>
          </cell>
          <cell r="C9845" t="str">
            <v>WI</v>
          </cell>
          <cell r="D9845">
            <v>0</v>
          </cell>
        </row>
        <row r="9846">
          <cell r="A9846">
            <v>26470613</v>
          </cell>
          <cell r="B9846" t="str">
            <v>INT TOILET DUCK ACTIVE</v>
          </cell>
          <cell r="C9846" t="str">
            <v>WI</v>
          </cell>
          <cell r="D9846">
            <v>0</v>
          </cell>
        </row>
        <row r="9847">
          <cell r="A9847">
            <v>26470614</v>
          </cell>
          <cell r="B9847" t="str">
            <v>INT JAP TOILET DUCK</v>
          </cell>
          <cell r="C9847" t="str">
            <v>WI</v>
          </cell>
          <cell r="D9847">
            <v>0</v>
          </cell>
        </row>
        <row r="9848">
          <cell r="A9848">
            <v>26470901</v>
          </cell>
          <cell r="B9848" t="str">
            <v>INT JPN TOILET DUCK</v>
          </cell>
          <cell r="C9848" t="str">
            <v>WI</v>
          </cell>
          <cell r="D9848">
            <v>0</v>
          </cell>
        </row>
        <row r="9849">
          <cell r="A9849">
            <v>26470902</v>
          </cell>
          <cell r="B9849" t="str">
            <v>INT JAPAN T/DUCK POT POURRI</v>
          </cell>
          <cell r="C9849" t="str">
            <v>WI</v>
          </cell>
          <cell r="D9849">
            <v>0</v>
          </cell>
        </row>
        <row r="9850">
          <cell r="A9850">
            <v>26471101</v>
          </cell>
          <cell r="B9850" t="str">
            <v>INT DUCK IN BOWL LIQUID CITRUS</v>
          </cell>
          <cell r="C9850" t="str">
            <v>WI</v>
          </cell>
          <cell r="D9850">
            <v>0</v>
          </cell>
        </row>
        <row r="9851">
          <cell r="A9851">
            <v>26471102</v>
          </cell>
          <cell r="B9851" t="str">
            <v>INT DUCK IN BOWL LIQUID PINE</v>
          </cell>
          <cell r="C9851" t="str">
            <v>WI</v>
          </cell>
          <cell r="D9851">
            <v>0</v>
          </cell>
        </row>
        <row r="9852">
          <cell r="A9852">
            <v>26471103</v>
          </cell>
          <cell r="B9852" t="str">
            <v>INT DUCK IN BOWL LIQUID OUTDOO</v>
          </cell>
          <cell r="C9852" t="str">
            <v>WI</v>
          </cell>
          <cell r="D9852">
            <v>0</v>
          </cell>
        </row>
        <row r="9853">
          <cell r="A9853">
            <v>26471201</v>
          </cell>
          <cell r="B9853" t="str">
            <v>INT DUCK IN BOWL LIQUID PINE</v>
          </cell>
          <cell r="C9853" t="str">
            <v>WI</v>
          </cell>
          <cell r="D9853">
            <v>0</v>
          </cell>
        </row>
        <row r="9854">
          <cell r="A9854">
            <v>26471301</v>
          </cell>
          <cell r="B9854" t="str">
            <v>INT DUCK IN BOWL LIQUID OUTDOO</v>
          </cell>
          <cell r="C9854" t="str">
            <v>WI</v>
          </cell>
          <cell r="D9854">
            <v>0</v>
          </cell>
        </row>
        <row r="9855">
          <cell r="A9855">
            <v>26472203</v>
          </cell>
          <cell r="B9855" t="str">
            <v>INT TOILET DUCK GREEN(FRESH)</v>
          </cell>
          <cell r="C9855" t="str">
            <v>WI</v>
          </cell>
          <cell r="D9855">
            <v>0</v>
          </cell>
        </row>
        <row r="9856">
          <cell r="A9856">
            <v>26472204</v>
          </cell>
          <cell r="B9856" t="str">
            <v>INT TOILET DUCK GREEN (BIO)</v>
          </cell>
          <cell r="C9856" t="str">
            <v>WI</v>
          </cell>
          <cell r="D9856">
            <v>0</v>
          </cell>
        </row>
        <row r="9857">
          <cell r="A9857">
            <v>26472205</v>
          </cell>
          <cell r="B9857" t="str">
            <v>INT TOILET DUCK FRESH (BIO)</v>
          </cell>
          <cell r="C9857" t="str">
            <v>WI</v>
          </cell>
          <cell r="D9857">
            <v>0</v>
          </cell>
        </row>
        <row r="9858">
          <cell r="A9858">
            <v>26472206</v>
          </cell>
          <cell r="B9858" t="str">
            <v>INT TOILET DUCK FRESH</v>
          </cell>
          <cell r="C9858" t="str">
            <v>WI</v>
          </cell>
          <cell r="D9858">
            <v>0</v>
          </cell>
        </row>
        <row r="9859">
          <cell r="A9859">
            <v>26472207</v>
          </cell>
          <cell r="B9859" t="str">
            <v>INT TOILET DUCK FRESH</v>
          </cell>
          <cell r="C9859" t="str">
            <v>WI</v>
          </cell>
          <cell r="D9859">
            <v>0</v>
          </cell>
        </row>
        <row r="9860">
          <cell r="A9860">
            <v>26472208</v>
          </cell>
          <cell r="B9860" t="str">
            <v>INT TOILET DUCK FRESH</v>
          </cell>
          <cell r="C9860" t="str">
            <v>WI</v>
          </cell>
          <cell r="D9860">
            <v>0</v>
          </cell>
        </row>
        <row r="9861">
          <cell r="A9861">
            <v>26472209</v>
          </cell>
          <cell r="B9861" t="str">
            <v>INT TOILET DUCK ACID FRESH</v>
          </cell>
          <cell r="C9861" t="str">
            <v>WI</v>
          </cell>
          <cell r="D9861">
            <v>0</v>
          </cell>
        </row>
        <row r="9862">
          <cell r="A9862">
            <v>26472301</v>
          </cell>
          <cell r="B9862" t="str">
            <v>INT TOILET DUCK FRESH</v>
          </cell>
          <cell r="C9862" t="str">
            <v>WI</v>
          </cell>
          <cell r="D9862">
            <v>0</v>
          </cell>
        </row>
        <row r="9863">
          <cell r="A9863">
            <v>26473301</v>
          </cell>
          <cell r="B9863" t="str">
            <v>INT TOILET DUCK POTPOURRI</v>
          </cell>
          <cell r="C9863" t="str">
            <v>WI</v>
          </cell>
          <cell r="D9863">
            <v>0</v>
          </cell>
        </row>
        <row r="9864">
          <cell r="A9864">
            <v>26473302</v>
          </cell>
          <cell r="B9864" t="str">
            <v>INT TOILET DUCK POT POURRI</v>
          </cell>
          <cell r="C9864" t="str">
            <v>WI</v>
          </cell>
          <cell r="D9864">
            <v>0</v>
          </cell>
        </row>
        <row r="9865">
          <cell r="A9865">
            <v>26473303</v>
          </cell>
          <cell r="B9865" t="str">
            <v>INT TOILET DUCK POT POURRI</v>
          </cell>
          <cell r="C9865" t="str">
            <v>WI</v>
          </cell>
          <cell r="D9865">
            <v>0</v>
          </cell>
        </row>
        <row r="9866">
          <cell r="A9866">
            <v>26473304</v>
          </cell>
          <cell r="B9866" t="str">
            <v>INT TOILET DUCK POT POURRI</v>
          </cell>
          <cell r="C9866" t="str">
            <v>WI</v>
          </cell>
          <cell r="D9866">
            <v>0</v>
          </cell>
        </row>
        <row r="9867">
          <cell r="A9867">
            <v>26473305</v>
          </cell>
          <cell r="B9867" t="str">
            <v>INT TOILET DUCK ACID POT POURR</v>
          </cell>
          <cell r="C9867" t="str">
            <v>WI</v>
          </cell>
          <cell r="D9867">
            <v>0</v>
          </cell>
        </row>
        <row r="9868">
          <cell r="A9868">
            <v>26473401</v>
          </cell>
          <cell r="B9868" t="str">
            <v>INT TOILET DUCK POT POURRI</v>
          </cell>
          <cell r="C9868" t="str">
            <v>WI</v>
          </cell>
          <cell r="D9868">
            <v>0</v>
          </cell>
        </row>
        <row r="9869">
          <cell r="A9869">
            <v>26474401</v>
          </cell>
          <cell r="B9869" t="str">
            <v>INT TOILET DUCK EUCALYPTUS</v>
          </cell>
          <cell r="C9869" t="str">
            <v>WI</v>
          </cell>
          <cell r="D9869">
            <v>0</v>
          </cell>
        </row>
        <row r="9870">
          <cell r="A9870">
            <v>26474402</v>
          </cell>
          <cell r="B9870" t="str">
            <v>INT TOILET DUCK EUCALYPTUS</v>
          </cell>
          <cell r="C9870" t="str">
            <v>WI</v>
          </cell>
          <cell r="D9870">
            <v>0</v>
          </cell>
        </row>
        <row r="9871">
          <cell r="A9871">
            <v>26474403</v>
          </cell>
          <cell r="B9871" t="str">
            <v>INT TOILET DUCK EUCALYPT (BIO)</v>
          </cell>
          <cell r="C9871" t="str">
            <v>WI</v>
          </cell>
          <cell r="D9871">
            <v>0</v>
          </cell>
        </row>
        <row r="9872">
          <cell r="A9872">
            <v>26474404</v>
          </cell>
          <cell r="B9872" t="str">
            <v>INT TOILET DUCK EUCALYPT (BIO)</v>
          </cell>
          <cell r="C9872" t="str">
            <v>WI</v>
          </cell>
          <cell r="D9872">
            <v>0</v>
          </cell>
        </row>
        <row r="9873">
          <cell r="A9873">
            <v>26474405</v>
          </cell>
          <cell r="B9873" t="str">
            <v>INT TOILET DUCK EUCALYPTUS</v>
          </cell>
          <cell r="C9873" t="str">
            <v>WI</v>
          </cell>
          <cell r="D9873">
            <v>0</v>
          </cell>
        </row>
        <row r="9874">
          <cell r="A9874">
            <v>26474406</v>
          </cell>
          <cell r="B9874" t="str">
            <v>INT TOILET DUCK EUCALYPTUS</v>
          </cell>
          <cell r="C9874" t="str">
            <v>WI</v>
          </cell>
          <cell r="D9874">
            <v>0</v>
          </cell>
        </row>
        <row r="9875">
          <cell r="A9875">
            <v>26474407</v>
          </cell>
          <cell r="B9875" t="str">
            <v>INT TOILET DUCK EUCALYPTUS</v>
          </cell>
          <cell r="C9875" t="str">
            <v>WI</v>
          </cell>
          <cell r="D9875">
            <v>0</v>
          </cell>
        </row>
        <row r="9876">
          <cell r="A9876">
            <v>26475501</v>
          </cell>
          <cell r="B9876" t="str">
            <v>INT T/DUCK (VIC) EUCALYPT  BIO</v>
          </cell>
          <cell r="C9876" t="str">
            <v>WI</v>
          </cell>
          <cell r="D9876">
            <v>0</v>
          </cell>
        </row>
        <row r="9877">
          <cell r="A9877">
            <v>26476601</v>
          </cell>
          <cell r="B9877" t="str">
            <v>INT TOILET DUCK JAP.GDN.</v>
          </cell>
          <cell r="C9877" t="str">
            <v>WI</v>
          </cell>
          <cell r="D9877">
            <v>0</v>
          </cell>
        </row>
        <row r="9878">
          <cell r="A9878">
            <v>26476602</v>
          </cell>
          <cell r="B9878" t="str">
            <v>INT TOILET DUCK FRESH FLOWERS</v>
          </cell>
          <cell r="C9878" t="str">
            <v>WI</v>
          </cell>
          <cell r="D9878">
            <v>0</v>
          </cell>
        </row>
        <row r="9879">
          <cell r="A9879">
            <v>26476603</v>
          </cell>
          <cell r="B9879" t="str">
            <v>INT TOILET DUCK ACID JAP. GDN.</v>
          </cell>
          <cell r="C9879" t="str">
            <v>WI</v>
          </cell>
          <cell r="D9879">
            <v>0</v>
          </cell>
        </row>
        <row r="9880">
          <cell r="A9880">
            <v>26476701</v>
          </cell>
          <cell r="B9880" t="str">
            <v>INT TOILET DUCK JAP.GDN.</v>
          </cell>
          <cell r="C9880" t="str">
            <v>WI</v>
          </cell>
          <cell r="D9880">
            <v>0</v>
          </cell>
        </row>
        <row r="9881">
          <cell r="A9881">
            <v>26477001</v>
          </cell>
          <cell r="B9881" t="str">
            <v>INT TOILET DUCK LEMON</v>
          </cell>
          <cell r="C9881" t="str">
            <v>WI</v>
          </cell>
          <cell r="D9881">
            <v>0</v>
          </cell>
        </row>
        <row r="9882">
          <cell r="A9882">
            <v>26477002</v>
          </cell>
          <cell r="B9882" t="str">
            <v>INT TOILET DUCK LEMON</v>
          </cell>
          <cell r="C9882" t="str">
            <v>WI</v>
          </cell>
          <cell r="D9882">
            <v>0</v>
          </cell>
        </row>
        <row r="9883">
          <cell r="A9883">
            <v>26478001</v>
          </cell>
          <cell r="B9883" t="str">
            <v>INT BATHROOM DUCK</v>
          </cell>
          <cell r="C9883" t="str">
            <v>WI</v>
          </cell>
          <cell r="D9883">
            <v>0</v>
          </cell>
        </row>
        <row r="9884">
          <cell r="A9884">
            <v>26480001</v>
          </cell>
          <cell r="B9884" t="str">
            <v>INT FINISH F/D FRESH/FLWRS STD</v>
          </cell>
          <cell r="C9884" t="str">
            <v>WI</v>
          </cell>
          <cell r="D9884">
            <v>0</v>
          </cell>
        </row>
        <row r="9885">
          <cell r="A9885">
            <v>26480611</v>
          </cell>
          <cell r="B9885" t="str">
            <v>INT TOILET DUCK ACTIVE NZ</v>
          </cell>
          <cell r="C9885" t="str">
            <v>WI</v>
          </cell>
          <cell r="D9885">
            <v>0</v>
          </cell>
        </row>
        <row r="9886">
          <cell r="A9886">
            <v>26490001</v>
          </cell>
          <cell r="B9886" t="str">
            <v>INT FINISH F/D BLEACH FRESH</v>
          </cell>
          <cell r="C9886" t="str">
            <v>WI</v>
          </cell>
          <cell r="D9886">
            <v>0</v>
          </cell>
        </row>
        <row r="9887">
          <cell r="A9887">
            <v>26491001</v>
          </cell>
          <cell r="B9887" t="str">
            <v>INT FLUSH DUCK ROSE BOUQUET</v>
          </cell>
          <cell r="C9887" t="str">
            <v>WI</v>
          </cell>
          <cell r="D9887">
            <v>0</v>
          </cell>
        </row>
        <row r="9888">
          <cell r="A9888">
            <v>26500001</v>
          </cell>
          <cell r="B9888" t="str">
            <v>INT SUB SURF/BLEND BLUE PLUS</v>
          </cell>
          <cell r="C9888" t="str">
            <v>WI</v>
          </cell>
          <cell r="D9888">
            <v>0</v>
          </cell>
        </row>
        <row r="9889">
          <cell r="A9889">
            <v>26510001</v>
          </cell>
          <cell r="B9889" t="str">
            <v>INT DUCK BLUEY</v>
          </cell>
          <cell r="C9889" t="str">
            <v>WI</v>
          </cell>
          <cell r="D9889">
            <v>0</v>
          </cell>
        </row>
        <row r="9890">
          <cell r="A9890">
            <v>26510002</v>
          </cell>
          <cell r="B9890" t="str">
            <v>INT FINISH F/D DUCK BLUEY</v>
          </cell>
          <cell r="C9890" t="str">
            <v>WI</v>
          </cell>
          <cell r="D9890">
            <v>0</v>
          </cell>
        </row>
        <row r="9891">
          <cell r="A9891">
            <v>26511101</v>
          </cell>
          <cell r="B9891" t="str">
            <v>INT GLASS CLEANER</v>
          </cell>
          <cell r="C9891" t="str">
            <v>WI</v>
          </cell>
          <cell r="D9891">
            <v>0</v>
          </cell>
        </row>
        <row r="9892">
          <cell r="A9892">
            <v>26511102</v>
          </cell>
          <cell r="B9892" t="str">
            <v>INT SPARKLE GLASS CLNR</v>
          </cell>
          <cell r="C9892" t="str">
            <v>WI</v>
          </cell>
          <cell r="D9892">
            <v>0</v>
          </cell>
        </row>
        <row r="9893">
          <cell r="A9893">
            <v>26520001</v>
          </cell>
          <cell r="B9893" t="str">
            <v>INT SCENT DUCK SPRING FRESH</v>
          </cell>
          <cell r="C9893" t="str">
            <v>WI</v>
          </cell>
          <cell r="D9893">
            <v>0</v>
          </cell>
        </row>
        <row r="9894">
          <cell r="A9894">
            <v>26520003</v>
          </cell>
          <cell r="B9894" t="str">
            <v>INT JAPAN SCENT DUCK LEMON</v>
          </cell>
          <cell r="C9894" t="str">
            <v>WI</v>
          </cell>
          <cell r="D9894">
            <v>0</v>
          </cell>
        </row>
        <row r="9895">
          <cell r="A9895">
            <v>26520004</v>
          </cell>
          <cell r="B9895" t="str">
            <v>INT JAPAN SCENT DUCK GREEN APP</v>
          </cell>
          <cell r="C9895" t="str">
            <v>WI</v>
          </cell>
          <cell r="D9895">
            <v>0</v>
          </cell>
        </row>
        <row r="9896">
          <cell r="A9896">
            <v>26520011</v>
          </cell>
          <cell r="B9896" t="str">
            <v>INT SCENT DUCK POT POURRI</v>
          </cell>
          <cell r="C9896" t="str">
            <v>WI</v>
          </cell>
          <cell r="D9896">
            <v>0</v>
          </cell>
        </row>
        <row r="9897">
          <cell r="A9897">
            <v>26530001</v>
          </cell>
          <cell r="B9897" t="str">
            <v>INT SCENT DUCK POTPOURRI</v>
          </cell>
          <cell r="C9897" t="str">
            <v>WI</v>
          </cell>
          <cell r="D9897">
            <v>0</v>
          </cell>
        </row>
        <row r="9898">
          <cell r="A9898">
            <v>26540001</v>
          </cell>
          <cell r="B9898" t="str">
            <v>INT SCENT DUCK CLEAR BLEACH</v>
          </cell>
          <cell r="C9898" t="str">
            <v>WI</v>
          </cell>
          <cell r="D9898">
            <v>0</v>
          </cell>
        </row>
        <row r="9899">
          <cell r="A9899">
            <v>26570101</v>
          </cell>
          <cell r="B9899" t="str">
            <v>INT ZIP OVEN/GRILL CLEANER</v>
          </cell>
          <cell r="C9899" t="str">
            <v>WI</v>
          </cell>
          <cell r="D9899">
            <v>0</v>
          </cell>
        </row>
        <row r="9900">
          <cell r="A9900">
            <v>26570102</v>
          </cell>
          <cell r="B9900" t="str">
            <v>INT ZIP/MM OVEN CLEANER</v>
          </cell>
          <cell r="C9900" t="str">
            <v>WI</v>
          </cell>
          <cell r="D9900">
            <v>0</v>
          </cell>
        </row>
        <row r="9901">
          <cell r="A9901">
            <v>26600001</v>
          </cell>
          <cell r="B9901" t="str">
            <v>INT Japan Shut Jasmine</v>
          </cell>
          <cell r="C9901" t="str">
            <v>WI</v>
          </cell>
          <cell r="D9901">
            <v>0</v>
          </cell>
        </row>
        <row r="9902">
          <cell r="A9902">
            <v>26610001</v>
          </cell>
          <cell r="B9902" t="str">
            <v>Int Japan Shut Lemon</v>
          </cell>
          <cell r="C9902" t="str">
            <v>WI</v>
          </cell>
          <cell r="D9902">
            <v>0</v>
          </cell>
        </row>
        <row r="9903">
          <cell r="A9903">
            <v>26620001</v>
          </cell>
          <cell r="B9903" t="str">
            <v>INT Japan Shut Kinmokusei</v>
          </cell>
          <cell r="C9903" t="str">
            <v>WI</v>
          </cell>
          <cell r="D9903">
            <v>0</v>
          </cell>
        </row>
        <row r="9904">
          <cell r="A9904">
            <v>26621001</v>
          </cell>
          <cell r="B9904" t="str">
            <v>INT MACHINE DISHWASHING LIQUID</v>
          </cell>
          <cell r="C9904" t="str">
            <v>WI</v>
          </cell>
          <cell r="D9904">
            <v>0</v>
          </cell>
        </row>
        <row r="9905">
          <cell r="A9905">
            <v>26621002</v>
          </cell>
          <cell r="B9905" t="str">
            <v>INT MACHINE DISHWASHING LIQUID</v>
          </cell>
          <cell r="C9905" t="str">
            <v>WI</v>
          </cell>
          <cell r="D9905">
            <v>0</v>
          </cell>
        </row>
        <row r="9906">
          <cell r="A9906">
            <v>26621003</v>
          </cell>
          <cell r="B9906" t="str">
            <v>INT DISHWASHING DET 132</v>
          </cell>
          <cell r="C9906" t="str">
            <v>WI</v>
          </cell>
          <cell r="D9906">
            <v>0</v>
          </cell>
        </row>
        <row r="9907">
          <cell r="A9907">
            <v>26621004</v>
          </cell>
          <cell r="B9907" t="str">
            <v>INT DISHWASHING DET 132</v>
          </cell>
          <cell r="C9907" t="str">
            <v>WI</v>
          </cell>
          <cell r="D9907">
            <v>0</v>
          </cell>
        </row>
        <row r="9908">
          <cell r="A9908">
            <v>26621005</v>
          </cell>
          <cell r="B9908" t="str">
            <v>INT DETERGENT 132</v>
          </cell>
          <cell r="C9908" t="str">
            <v>WI</v>
          </cell>
          <cell r="D9908">
            <v>0</v>
          </cell>
        </row>
        <row r="9909">
          <cell r="A9909">
            <v>26631001</v>
          </cell>
          <cell r="B9909" t="str">
            <v>INT RINSE AID 163</v>
          </cell>
          <cell r="C9909" t="str">
            <v>WI</v>
          </cell>
          <cell r="D9909">
            <v>0</v>
          </cell>
        </row>
        <row r="9910">
          <cell r="A9910">
            <v>26661001</v>
          </cell>
          <cell r="B9910" t="str">
            <v>INT EMERALD</v>
          </cell>
          <cell r="C9910" t="str">
            <v>WI</v>
          </cell>
          <cell r="D9910">
            <v>0</v>
          </cell>
        </row>
        <row r="9911">
          <cell r="A9911">
            <v>26661002</v>
          </cell>
          <cell r="B9911" t="str">
            <v>INT EMERALD</v>
          </cell>
          <cell r="C9911" t="str">
            <v>WI</v>
          </cell>
          <cell r="D9911">
            <v>0</v>
          </cell>
        </row>
        <row r="9912">
          <cell r="A9912">
            <v>26661003</v>
          </cell>
          <cell r="B9912" t="str">
            <v>INT EMERALD</v>
          </cell>
          <cell r="C9912" t="str">
            <v>WI</v>
          </cell>
          <cell r="D9912">
            <v>0</v>
          </cell>
        </row>
        <row r="9913">
          <cell r="A9913">
            <v>26671001</v>
          </cell>
          <cell r="B9913" t="str">
            <v>INT MULTI SURFACE SPRAY 500ML</v>
          </cell>
          <cell r="C9913" t="str">
            <v>WI</v>
          </cell>
          <cell r="D9913">
            <v>0</v>
          </cell>
        </row>
        <row r="9914">
          <cell r="A9914">
            <v>26761002</v>
          </cell>
          <cell r="B9914" t="str">
            <v>INT HD DETERGENT</v>
          </cell>
          <cell r="C9914" t="str">
            <v>WI</v>
          </cell>
          <cell r="D9914">
            <v>0</v>
          </cell>
        </row>
        <row r="9915">
          <cell r="A9915">
            <v>26761003</v>
          </cell>
          <cell r="B9915" t="str">
            <v>INT BLUE SUDS HD DETERGENT</v>
          </cell>
          <cell r="C9915" t="str">
            <v>WI</v>
          </cell>
          <cell r="D9915">
            <v>0</v>
          </cell>
        </row>
        <row r="9916">
          <cell r="A9916">
            <v>26762001</v>
          </cell>
          <cell r="B9916" t="str">
            <v>INT TILE &amp; GROUT CLEANER</v>
          </cell>
          <cell r="C9916" t="str">
            <v>WI</v>
          </cell>
          <cell r="D9916">
            <v>0</v>
          </cell>
        </row>
        <row r="9917">
          <cell r="A9917">
            <v>26762002</v>
          </cell>
          <cell r="B9917" t="str">
            <v>INT TILE MAGIC</v>
          </cell>
          <cell r="C9917" t="str">
            <v>WI</v>
          </cell>
          <cell r="D9917">
            <v>0</v>
          </cell>
        </row>
        <row r="9918">
          <cell r="A9918">
            <v>26762003</v>
          </cell>
          <cell r="B9918" t="str">
            <v>INT TILE MAGIC</v>
          </cell>
          <cell r="C9918" t="str">
            <v>WI</v>
          </cell>
          <cell r="D9918">
            <v>0</v>
          </cell>
        </row>
        <row r="9919">
          <cell r="A9919">
            <v>26861301</v>
          </cell>
          <cell r="B9919" t="str">
            <v>INT DRY CLEAN</v>
          </cell>
          <cell r="C9919" t="str">
            <v>WI</v>
          </cell>
          <cell r="D9919">
            <v>0</v>
          </cell>
        </row>
        <row r="9920">
          <cell r="A9920">
            <v>26910001</v>
          </cell>
          <cell r="B9920" t="str">
            <v>INT SUB PERF F/D C/GRDN STD</v>
          </cell>
          <cell r="C9920" t="str">
            <v>WI</v>
          </cell>
          <cell r="D9920">
            <v>0</v>
          </cell>
        </row>
        <row r="9921">
          <cell r="A9921">
            <v>26920001</v>
          </cell>
          <cell r="B9921" t="str">
            <v>INT SUB PERF F/D WILD/BQT</v>
          </cell>
          <cell r="C9921" t="str">
            <v>WI</v>
          </cell>
          <cell r="D9921">
            <v>0</v>
          </cell>
        </row>
        <row r="9922">
          <cell r="A9922">
            <v>26930001</v>
          </cell>
          <cell r="B9922" t="str">
            <v>INT SUB PERF F/D O/BRZE</v>
          </cell>
          <cell r="C9922" t="str">
            <v>WI</v>
          </cell>
          <cell r="D9922">
            <v>0</v>
          </cell>
        </row>
        <row r="9923">
          <cell r="A9923">
            <v>26930002</v>
          </cell>
          <cell r="B9923" t="str">
            <v>INT SUB PERF F/D O/BRZE</v>
          </cell>
          <cell r="C9923" t="str">
            <v>WI</v>
          </cell>
          <cell r="D9923">
            <v>0</v>
          </cell>
        </row>
        <row r="9924">
          <cell r="A9924">
            <v>26931001</v>
          </cell>
          <cell r="B9924" t="str">
            <v>INT PERFUME F/DUCK PEACH BLOSS</v>
          </cell>
          <cell r="C9924" t="str">
            <v>WI</v>
          </cell>
          <cell r="D9924">
            <v>0</v>
          </cell>
        </row>
        <row r="9925">
          <cell r="A9925">
            <v>26931002</v>
          </cell>
          <cell r="B9925" t="str">
            <v>INT PERFUME F/DUCK PEACH BLOSS</v>
          </cell>
          <cell r="C9925" t="str">
            <v>WI</v>
          </cell>
          <cell r="D9925">
            <v>0</v>
          </cell>
        </row>
        <row r="9926">
          <cell r="A9926">
            <v>26940001</v>
          </cell>
          <cell r="B9926" t="str">
            <v>INT PERFUME F/DUCK CITRUS FRSH</v>
          </cell>
          <cell r="C9926" t="str">
            <v>WI</v>
          </cell>
          <cell r="D9926">
            <v>0</v>
          </cell>
        </row>
        <row r="9927">
          <cell r="A9927">
            <v>26940002</v>
          </cell>
          <cell r="B9927" t="str">
            <v>INT PERFUME F/DUCK CITRUS FRSH</v>
          </cell>
          <cell r="C9927" t="str">
            <v>WI</v>
          </cell>
          <cell r="D9927">
            <v>0</v>
          </cell>
        </row>
        <row r="9928">
          <cell r="A9928">
            <v>26950001</v>
          </cell>
          <cell r="B9928" t="str">
            <v>INT SUB PERF F/D WD/PINE</v>
          </cell>
          <cell r="C9928" t="str">
            <v>WI</v>
          </cell>
          <cell r="D9928">
            <v>0</v>
          </cell>
        </row>
        <row r="9929">
          <cell r="A9929">
            <v>26960001</v>
          </cell>
          <cell r="B9929" t="str">
            <v>INT PERFUME F/DUCK WILD FLWRS</v>
          </cell>
          <cell r="C9929" t="str">
            <v>WI</v>
          </cell>
          <cell r="D9929">
            <v>0</v>
          </cell>
        </row>
        <row r="9930">
          <cell r="A9930">
            <v>26970001</v>
          </cell>
          <cell r="B9930" t="str">
            <v>INT SUB PERF F/D FLD/FLWRS</v>
          </cell>
          <cell r="C9930" t="str">
            <v>WI</v>
          </cell>
          <cell r="D9930">
            <v>0</v>
          </cell>
        </row>
        <row r="9931">
          <cell r="A9931">
            <v>26980001</v>
          </cell>
          <cell r="B9931" t="str">
            <v>INT UNFRAGRANCED BLEACH BLOCK</v>
          </cell>
          <cell r="C9931" t="str">
            <v>WI</v>
          </cell>
          <cell r="D9931">
            <v>0</v>
          </cell>
        </row>
        <row r="9932">
          <cell r="A9932">
            <v>26990001</v>
          </cell>
          <cell r="B9932" t="str">
            <v>INT PERF F/DUCK BlEACH/FRESH</v>
          </cell>
          <cell r="C9932" t="str">
            <v>WI</v>
          </cell>
          <cell r="D9932">
            <v>0</v>
          </cell>
        </row>
        <row r="9933">
          <cell r="A9933">
            <v>26990002</v>
          </cell>
          <cell r="B9933" t="str">
            <v>INT PERF F/D BlEACH FRESH</v>
          </cell>
          <cell r="C9933" t="str">
            <v>WI</v>
          </cell>
          <cell r="D9933">
            <v>0</v>
          </cell>
        </row>
        <row r="9934">
          <cell r="A9934">
            <v>26991001</v>
          </cell>
          <cell r="B9934" t="str">
            <v>INT PERF F/DUCK ROSE BOUQUET</v>
          </cell>
          <cell r="C9934" t="str">
            <v>WI</v>
          </cell>
          <cell r="D9934">
            <v>0</v>
          </cell>
        </row>
        <row r="9935">
          <cell r="A9935">
            <v>26992001</v>
          </cell>
          <cell r="B9935" t="str">
            <v>INT SUB PERF F/D ALPINE BLEACH</v>
          </cell>
          <cell r="C9935" t="str">
            <v>WI</v>
          </cell>
          <cell r="D9935">
            <v>0</v>
          </cell>
        </row>
        <row r="9936">
          <cell r="A9936">
            <v>26993001</v>
          </cell>
          <cell r="B9936" t="str">
            <v>INT PERF F/D WHITE/WATER BLEAC</v>
          </cell>
          <cell r="C9936" t="str">
            <v>WI</v>
          </cell>
          <cell r="D9936">
            <v>0</v>
          </cell>
        </row>
        <row r="9937">
          <cell r="A9937">
            <v>26994001</v>
          </cell>
          <cell r="B9937" t="str">
            <v>INT PERF BLEACH SCENT DUCK</v>
          </cell>
          <cell r="C9937" t="str">
            <v>WI</v>
          </cell>
          <cell r="D9937">
            <v>0</v>
          </cell>
        </row>
        <row r="9938">
          <cell r="A9938">
            <v>27060602</v>
          </cell>
          <cell r="B9938" t="str">
            <v>INT CARPET SHAMPOO</v>
          </cell>
          <cell r="C9938" t="str">
            <v>WI</v>
          </cell>
          <cell r="D9938">
            <v>0</v>
          </cell>
        </row>
        <row r="9939">
          <cell r="A9939">
            <v>27060603</v>
          </cell>
          <cell r="B9939" t="str">
            <v>INT RUGBEE CARPET SHAMPOO</v>
          </cell>
          <cell r="C9939" t="str">
            <v>WI</v>
          </cell>
          <cell r="D9939">
            <v>0</v>
          </cell>
        </row>
        <row r="9940">
          <cell r="A9940">
            <v>27110305</v>
          </cell>
          <cell r="B9940" t="str">
            <v>INT FREEDOM/CARPET MAINTAINER</v>
          </cell>
          <cell r="C9940" t="str">
            <v>WI</v>
          </cell>
          <cell r="D9940">
            <v>0</v>
          </cell>
        </row>
        <row r="9941">
          <cell r="A9941">
            <v>27140301</v>
          </cell>
          <cell r="B9941" t="str">
            <v>INT FREEDOM/POTPOURRI</v>
          </cell>
          <cell r="C9941" t="str">
            <v>WI</v>
          </cell>
          <cell r="D9941">
            <v>0</v>
          </cell>
        </row>
        <row r="9942">
          <cell r="A9942">
            <v>27140302</v>
          </cell>
          <cell r="B9942" t="str">
            <v>INT FREEDOM/POTPOURRI</v>
          </cell>
          <cell r="C9942" t="str">
            <v>WI</v>
          </cell>
          <cell r="D9942">
            <v>0</v>
          </cell>
        </row>
        <row r="9943">
          <cell r="A9943">
            <v>27140303</v>
          </cell>
          <cell r="B9943" t="str">
            <v>INT FREEDOM AERO with TEFLON</v>
          </cell>
          <cell r="C9943" t="str">
            <v>WI</v>
          </cell>
          <cell r="D9943">
            <v>0</v>
          </cell>
        </row>
        <row r="9944">
          <cell r="A9944">
            <v>27141001</v>
          </cell>
          <cell r="B9944" t="str">
            <v>INT FREEDOM CARPET SCIENCE TRG</v>
          </cell>
          <cell r="C9944" t="str">
            <v>WI</v>
          </cell>
          <cell r="D9944">
            <v>0</v>
          </cell>
        </row>
        <row r="9945">
          <cell r="A9945">
            <v>27141002</v>
          </cell>
          <cell r="B9945" t="str">
            <v>INT FREEDOM CARPET SCIENCE</v>
          </cell>
          <cell r="C9945" t="str">
            <v>WI</v>
          </cell>
          <cell r="D9945">
            <v>0</v>
          </cell>
        </row>
        <row r="9946">
          <cell r="A9946">
            <v>27160301</v>
          </cell>
          <cell r="B9946" t="str">
            <v>INT RUGBEE C&amp;V CLNER (NZ)</v>
          </cell>
          <cell r="C9946" t="str">
            <v>WI</v>
          </cell>
          <cell r="D9946">
            <v>0</v>
          </cell>
        </row>
        <row r="9947">
          <cell r="A9947">
            <v>27170302</v>
          </cell>
          <cell r="B9947" t="str">
            <v>INT RUGBEE SPOT/STAIN REMOVER</v>
          </cell>
          <cell r="C9947" t="str">
            <v>WI</v>
          </cell>
          <cell r="D9947">
            <v>0</v>
          </cell>
        </row>
        <row r="9948">
          <cell r="A9948">
            <v>27170303</v>
          </cell>
          <cell r="B9948" t="str">
            <v>INT C/S HD SPOTTER</v>
          </cell>
          <cell r="C9948" t="str">
            <v>WI</v>
          </cell>
          <cell r="D9948">
            <v>0</v>
          </cell>
        </row>
        <row r="9949">
          <cell r="A9949">
            <v>27180302</v>
          </cell>
          <cell r="B9949" t="str">
            <v>INT SOIL RELEASE CONCENTRATE</v>
          </cell>
          <cell r="C9949" t="str">
            <v>WI</v>
          </cell>
          <cell r="D9949">
            <v>0</v>
          </cell>
        </row>
        <row r="9950">
          <cell r="A9950">
            <v>27180303</v>
          </cell>
          <cell r="B9950" t="str">
            <v>INT SOIL RELEASE CONCENTRATE</v>
          </cell>
          <cell r="C9950" t="str">
            <v>WI</v>
          </cell>
          <cell r="D9950">
            <v>0</v>
          </cell>
        </row>
        <row r="9951">
          <cell r="A9951">
            <v>27180304</v>
          </cell>
          <cell r="B9951" t="str">
            <v>INT RUGBEE SOIL RELEASE CONC</v>
          </cell>
          <cell r="C9951" t="str">
            <v>WI</v>
          </cell>
          <cell r="D9951">
            <v>0</v>
          </cell>
        </row>
        <row r="9952">
          <cell r="A9952">
            <v>27180305</v>
          </cell>
          <cell r="B9952" t="str">
            <v>INT RUGBEE SOIL RELEASE CONC</v>
          </cell>
          <cell r="C9952" t="str">
            <v>WI</v>
          </cell>
          <cell r="D9952">
            <v>0</v>
          </cell>
        </row>
        <row r="9953">
          <cell r="A9953">
            <v>27180306</v>
          </cell>
          <cell r="B9953" t="str">
            <v>INT C/S BONNET CLEANER</v>
          </cell>
          <cell r="C9953" t="str">
            <v>WI</v>
          </cell>
          <cell r="D9953">
            <v>0</v>
          </cell>
        </row>
        <row r="9954">
          <cell r="A9954">
            <v>27221901</v>
          </cell>
          <cell r="B9954" t="str">
            <v>INT REFRESH ELEGANCE</v>
          </cell>
          <cell r="C9954" t="str">
            <v>WI</v>
          </cell>
          <cell r="D9954">
            <v>0</v>
          </cell>
        </row>
        <row r="9955">
          <cell r="A9955">
            <v>27221902</v>
          </cell>
          <cell r="B9955" t="str">
            <v>INT SHAKE N VAC ELEGANCE</v>
          </cell>
          <cell r="C9955" t="str">
            <v>WI</v>
          </cell>
          <cell r="D9955">
            <v>0</v>
          </cell>
        </row>
        <row r="9956">
          <cell r="A9956">
            <v>27222605</v>
          </cell>
          <cell r="B9956" t="str">
            <v>INT REFRESH GLADE LAVENDER</v>
          </cell>
          <cell r="C9956" t="str">
            <v>WI</v>
          </cell>
          <cell r="D9956">
            <v>0</v>
          </cell>
        </row>
        <row r="9957">
          <cell r="A9957">
            <v>27225603</v>
          </cell>
          <cell r="B9957" t="str">
            <v>INT REFRESH GLADE EARLY SPRING</v>
          </cell>
          <cell r="C9957" t="str">
            <v>WI</v>
          </cell>
          <cell r="D9957">
            <v>0</v>
          </cell>
        </row>
        <row r="9958">
          <cell r="A9958">
            <v>27225604</v>
          </cell>
          <cell r="B9958" t="str">
            <v>INT SHAKE N VAC EARLY SPRING</v>
          </cell>
          <cell r="C9958" t="str">
            <v>WI</v>
          </cell>
          <cell r="D9958">
            <v>0</v>
          </cell>
        </row>
        <row r="9959">
          <cell r="A9959">
            <v>27225605</v>
          </cell>
          <cell r="B9959" t="str">
            <v>INT SHAKE N VAC E/SPRING PLUS</v>
          </cell>
          <cell r="C9959" t="str">
            <v>WI</v>
          </cell>
          <cell r="D9959">
            <v>0</v>
          </cell>
        </row>
        <row r="9960">
          <cell r="A9960">
            <v>27225606</v>
          </cell>
          <cell r="B9960" t="str">
            <v>INT SHAKE N VAC E/SPRING/LAVDR</v>
          </cell>
          <cell r="C9960" t="str">
            <v>WI</v>
          </cell>
          <cell r="D9960">
            <v>0</v>
          </cell>
        </row>
        <row r="9961">
          <cell r="A9961">
            <v>27225607</v>
          </cell>
          <cell r="B9961" t="str">
            <v>INT SHAKE N VAC E/SPRING/ELEGN</v>
          </cell>
          <cell r="C9961" t="str">
            <v>WI</v>
          </cell>
          <cell r="D9961">
            <v>0</v>
          </cell>
        </row>
        <row r="9962">
          <cell r="A9962">
            <v>27225608</v>
          </cell>
          <cell r="B9962" t="str">
            <v>INT SHAKE N VAC E/SPRING/ELEGN</v>
          </cell>
          <cell r="C9962" t="str">
            <v>WI</v>
          </cell>
          <cell r="D9962">
            <v>0</v>
          </cell>
        </row>
        <row r="9963">
          <cell r="A9963">
            <v>27225609</v>
          </cell>
          <cell r="B9963" t="str">
            <v>INT SHAKE N VAC E/SPRING POT/P</v>
          </cell>
          <cell r="C9963" t="str">
            <v>WI</v>
          </cell>
          <cell r="D9963">
            <v>0</v>
          </cell>
        </row>
        <row r="9964">
          <cell r="A9964">
            <v>27225802</v>
          </cell>
          <cell r="B9964" t="str">
            <v>INT REFRESH MYSTIQUE</v>
          </cell>
          <cell r="C9964" t="str">
            <v>WI</v>
          </cell>
          <cell r="D9964">
            <v>0</v>
          </cell>
        </row>
        <row r="9965">
          <cell r="A9965">
            <v>27225803</v>
          </cell>
          <cell r="B9965" t="str">
            <v>INT SHAKE N VAC MYSTIQUE</v>
          </cell>
          <cell r="C9965" t="str">
            <v>WI</v>
          </cell>
          <cell r="D9965">
            <v>0</v>
          </cell>
        </row>
        <row r="9966">
          <cell r="A9966">
            <v>27225804</v>
          </cell>
          <cell r="B9966" t="str">
            <v>INT SHAKE N VAC MYSTIQUE</v>
          </cell>
          <cell r="C9966" t="str">
            <v>WI</v>
          </cell>
          <cell r="D9966">
            <v>0</v>
          </cell>
        </row>
        <row r="9967">
          <cell r="A9967">
            <v>27225805</v>
          </cell>
          <cell r="B9967" t="str">
            <v>INT SHAKE N VAC MYSTIQUE</v>
          </cell>
          <cell r="C9967" t="str">
            <v>WI</v>
          </cell>
          <cell r="D9967">
            <v>0</v>
          </cell>
        </row>
        <row r="9968">
          <cell r="A9968">
            <v>27226001</v>
          </cell>
          <cell r="B9968" t="str">
            <v>INT SHAKE N VAC WILD BOUQUET</v>
          </cell>
          <cell r="C9968" t="str">
            <v>WI</v>
          </cell>
          <cell r="D9968">
            <v>0</v>
          </cell>
        </row>
        <row r="9969">
          <cell r="A9969">
            <v>27226002</v>
          </cell>
          <cell r="B9969" t="str">
            <v>INT S N V WILD BQT/EARLY SPRIN</v>
          </cell>
          <cell r="C9969" t="str">
            <v>WI</v>
          </cell>
          <cell r="D9969">
            <v>0</v>
          </cell>
        </row>
        <row r="9970">
          <cell r="A9970">
            <v>27226003</v>
          </cell>
          <cell r="B9970" t="str">
            <v>INT SHAKE N VAC WILD BOUQUET</v>
          </cell>
          <cell r="C9970" t="str">
            <v>WI</v>
          </cell>
          <cell r="D9970">
            <v>0</v>
          </cell>
        </row>
        <row r="9971">
          <cell r="A9971">
            <v>27226004</v>
          </cell>
          <cell r="B9971" t="str">
            <v>INT S N V WILD BOUQUET</v>
          </cell>
          <cell r="C9971" t="str">
            <v>WI</v>
          </cell>
          <cell r="D9971">
            <v>0</v>
          </cell>
        </row>
        <row r="9972">
          <cell r="A9972">
            <v>27226701</v>
          </cell>
          <cell r="B9972" t="str">
            <v>INT SHAKE N VAC MEADOW FLOWERS</v>
          </cell>
          <cell r="C9972" t="str">
            <v>WI</v>
          </cell>
          <cell r="D9972">
            <v>0</v>
          </cell>
        </row>
        <row r="9973">
          <cell r="A9973">
            <v>27226702</v>
          </cell>
          <cell r="B9973" t="str">
            <v>INT SHAKE N VAC MEADOW FLOWERS</v>
          </cell>
          <cell r="C9973" t="str">
            <v>WI</v>
          </cell>
          <cell r="D9973">
            <v>0</v>
          </cell>
        </row>
        <row r="9974">
          <cell r="A9974">
            <v>27226801</v>
          </cell>
          <cell r="B9974" t="str">
            <v>INT REFRESH ORCHARD SPICE</v>
          </cell>
          <cell r="C9974" t="str">
            <v>WI</v>
          </cell>
          <cell r="D9974">
            <v>0</v>
          </cell>
        </row>
        <row r="9975">
          <cell r="A9975">
            <v>27226802</v>
          </cell>
          <cell r="B9975" t="str">
            <v>INT REFRESH ORCHARD SPICE</v>
          </cell>
          <cell r="C9975" t="str">
            <v>WI</v>
          </cell>
          <cell r="D9975">
            <v>0</v>
          </cell>
        </row>
        <row r="9976">
          <cell r="A9976">
            <v>27226803</v>
          </cell>
          <cell r="B9976" t="str">
            <v>INT REFRESH ORCHARD SPICE</v>
          </cell>
          <cell r="C9976" t="str">
            <v>WI</v>
          </cell>
          <cell r="D9976">
            <v>0</v>
          </cell>
        </row>
        <row r="9977">
          <cell r="A9977">
            <v>27226804</v>
          </cell>
          <cell r="B9977" t="str">
            <v>INT SHAKE N VAC ORCHARD SPICE</v>
          </cell>
          <cell r="C9977" t="str">
            <v>WI</v>
          </cell>
          <cell r="D9977">
            <v>0</v>
          </cell>
        </row>
        <row r="9978">
          <cell r="A9978">
            <v>27226805</v>
          </cell>
          <cell r="B9978" t="str">
            <v>INT SHAKE N VAC ORCHARD SPICE</v>
          </cell>
          <cell r="C9978" t="str">
            <v>WI</v>
          </cell>
          <cell r="D9978">
            <v>0</v>
          </cell>
        </row>
        <row r="9979">
          <cell r="A9979">
            <v>27226806</v>
          </cell>
          <cell r="B9979" t="str">
            <v>INT SHAKE N VAC ORCH/SPS/ELEGN</v>
          </cell>
          <cell r="C9979" t="str">
            <v>WI</v>
          </cell>
          <cell r="D9979">
            <v>0</v>
          </cell>
        </row>
        <row r="9980">
          <cell r="A9980">
            <v>27226807</v>
          </cell>
          <cell r="B9980" t="str">
            <v>INT SHAKE N VAC ORCHARD SPICE</v>
          </cell>
          <cell r="C9980" t="str">
            <v>WI</v>
          </cell>
          <cell r="D9980">
            <v>0</v>
          </cell>
        </row>
        <row r="9981">
          <cell r="A9981">
            <v>27226901</v>
          </cell>
          <cell r="B9981" t="str">
            <v>INT GLADE MEADOW FLOWERS</v>
          </cell>
          <cell r="C9981" t="str">
            <v>WI</v>
          </cell>
          <cell r="D9981">
            <v>0</v>
          </cell>
        </row>
        <row r="9982">
          <cell r="A9982">
            <v>27227001</v>
          </cell>
          <cell r="B9982" t="str">
            <v>INT SHAKE N VAC CTRY GDN</v>
          </cell>
          <cell r="C9982" t="str">
            <v>WI</v>
          </cell>
          <cell r="D9982">
            <v>0</v>
          </cell>
        </row>
        <row r="9983">
          <cell r="A9983">
            <v>27227002</v>
          </cell>
          <cell r="B9983" t="str">
            <v>INT SHAKE N VAC CNTRY GDN</v>
          </cell>
          <cell r="C9983" t="str">
            <v>WI</v>
          </cell>
          <cell r="D9983">
            <v>0</v>
          </cell>
        </row>
        <row r="9984">
          <cell r="A9984">
            <v>27227003</v>
          </cell>
          <cell r="B9984" t="str">
            <v>INT SHAKE N VAC CNTRY GARDEN</v>
          </cell>
          <cell r="C9984" t="str">
            <v>WI</v>
          </cell>
          <cell r="D9984">
            <v>0</v>
          </cell>
        </row>
        <row r="9985">
          <cell r="A9985">
            <v>27227004</v>
          </cell>
          <cell r="B9985" t="str">
            <v>INT SHAKE N VAC CNTRY GARDEN</v>
          </cell>
          <cell r="C9985" t="str">
            <v>WI</v>
          </cell>
          <cell r="D9985">
            <v>0</v>
          </cell>
        </row>
        <row r="9986">
          <cell r="A9986">
            <v>27227005</v>
          </cell>
          <cell r="B9986" t="str">
            <v>INT SHAKE N VAC CNTRY GARDEN</v>
          </cell>
          <cell r="C9986" t="str">
            <v>WI</v>
          </cell>
          <cell r="D9986">
            <v>0</v>
          </cell>
        </row>
        <row r="9987">
          <cell r="A9987">
            <v>27227006</v>
          </cell>
          <cell r="B9987" t="str">
            <v>INT SHAKE N VAC CNTRY GARDEN</v>
          </cell>
          <cell r="C9987" t="str">
            <v>WI</v>
          </cell>
          <cell r="D9987">
            <v>0</v>
          </cell>
        </row>
        <row r="9988">
          <cell r="A9988">
            <v>27227201</v>
          </cell>
          <cell r="B9988" t="str">
            <v>INT SHAKE N VAC PEACH BLOSSOM</v>
          </cell>
          <cell r="C9988" t="str">
            <v>WI</v>
          </cell>
          <cell r="D9988">
            <v>0</v>
          </cell>
        </row>
        <row r="9989">
          <cell r="A9989">
            <v>27227202</v>
          </cell>
          <cell r="B9989" t="str">
            <v>INT SHAKE N VAC PEACH BLOSSOM</v>
          </cell>
          <cell r="C9989" t="str">
            <v>WI</v>
          </cell>
          <cell r="D9989">
            <v>0</v>
          </cell>
        </row>
        <row r="9990">
          <cell r="A9990">
            <v>27227203</v>
          </cell>
          <cell r="B9990" t="str">
            <v>INT SHAKE N VAC PEACH BLOSSOM</v>
          </cell>
          <cell r="C9990" t="str">
            <v>WI</v>
          </cell>
          <cell r="D9990">
            <v>0</v>
          </cell>
        </row>
        <row r="9991">
          <cell r="A9991">
            <v>27227204</v>
          </cell>
          <cell r="B9991" t="str">
            <v>INT SHAKE N VAC PEACH BLOSSOM</v>
          </cell>
          <cell r="C9991" t="str">
            <v>WI</v>
          </cell>
          <cell r="D9991">
            <v>0</v>
          </cell>
        </row>
        <row r="9992">
          <cell r="A9992">
            <v>27228101</v>
          </cell>
          <cell r="B9992" t="str">
            <v>INT SHAKE N VAC ODOUR NEUTRAL</v>
          </cell>
          <cell r="C9992" t="str">
            <v>WI</v>
          </cell>
          <cell r="D9992">
            <v>0</v>
          </cell>
        </row>
        <row r="9993">
          <cell r="A9993">
            <v>27228102</v>
          </cell>
          <cell r="B9993" t="str">
            <v>INT SHAKE N VAC ODOUR NEUTRAL</v>
          </cell>
          <cell r="C9993" t="str">
            <v>WI</v>
          </cell>
          <cell r="D9993">
            <v>0</v>
          </cell>
        </row>
        <row r="9994">
          <cell r="A9994">
            <v>27228103</v>
          </cell>
          <cell r="B9994" t="str">
            <v>INT SHAKE N VAC ODOUR NEUTRAL</v>
          </cell>
          <cell r="C9994" t="str">
            <v>WI</v>
          </cell>
          <cell r="D9994">
            <v>0</v>
          </cell>
        </row>
        <row r="9995">
          <cell r="A9995">
            <v>27229101</v>
          </cell>
          <cell r="B9995" t="str">
            <v>INT SHAKE N VAC ROSE GARDEN</v>
          </cell>
          <cell r="C9995" t="str">
            <v>WI</v>
          </cell>
          <cell r="D9995">
            <v>0</v>
          </cell>
        </row>
        <row r="9996">
          <cell r="A9996">
            <v>27229102</v>
          </cell>
          <cell r="B9996" t="str">
            <v>INT SHAKE N VAC ROSE GARDEN</v>
          </cell>
          <cell r="C9996" t="str">
            <v>WI</v>
          </cell>
          <cell r="D9996">
            <v>0</v>
          </cell>
        </row>
        <row r="9997">
          <cell r="A9997">
            <v>27230001</v>
          </cell>
          <cell r="B9997" t="str">
            <v>INT SHAKE 'N VAC WILD LAVENDER</v>
          </cell>
          <cell r="C9997" t="str">
            <v>WI</v>
          </cell>
          <cell r="D9997">
            <v>0</v>
          </cell>
        </row>
        <row r="9998">
          <cell r="A9998">
            <v>27240001</v>
          </cell>
          <cell r="B9998" t="str">
            <v>INT SHAKE'N VAC CITRUS BLOSSOM</v>
          </cell>
          <cell r="C9998" t="str">
            <v>WI</v>
          </cell>
          <cell r="D9998">
            <v>0</v>
          </cell>
        </row>
        <row r="9999">
          <cell r="A9999">
            <v>27243102</v>
          </cell>
          <cell r="B9999" t="str">
            <v>INT REFRESH GLADE SUPER TOUGH</v>
          </cell>
          <cell r="C9999" t="str">
            <v>WI</v>
          </cell>
          <cell r="D9999">
            <v>0</v>
          </cell>
        </row>
        <row r="10000">
          <cell r="A10000">
            <v>27243103</v>
          </cell>
          <cell r="B10000" t="str">
            <v>INT SHAKE N VAC SUPER STRENGTH</v>
          </cell>
          <cell r="C10000" t="str">
            <v>WI</v>
          </cell>
          <cell r="D10000">
            <v>0</v>
          </cell>
        </row>
        <row r="10001">
          <cell r="A10001">
            <v>27243104</v>
          </cell>
          <cell r="B10001" t="str">
            <v>INT SHAKE N VAC SUPER TOUGH</v>
          </cell>
          <cell r="C10001" t="str">
            <v>WI</v>
          </cell>
          <cell r="D10001">
            <v>0</v>
          </cell>
        </row>
        <row r="10002">
          <cell r="A10002">
            <v>27243105</v>
          </cell>
          <cell r="B10002" t="str">
            <v>INT SHAKE N VAC SUPER TOUGH</v>
          </cell>
          <cell r="C10002" t="str">
            <v>WI</v>
          </cell>
          <cell r="D10002">
            <v>0</v>
          </cell>
        </row>
        <row r="10003">
          <cell r="A10003">
            <v>27243106</v>
          </cell>
          <cell r="B10003" t="str">
            <v>INT SHAKE N VAC SUPER TOUGH</v>
          </cell>
          <cell r="C10003" t="str">
            <v>WI</v>
          </cell>
          <cell r="D10003">
            <v>0</v>
          </cell>
        </row>
        <row r="10004">
          <cell r="A10004">
            <v>27243107</v>
          </cell>
          <cell r="B10004" t="str">
            <v>INT SHAKE N VAC SUPER TOUGH</v>
          </cell>
          <cell r="C10004" t="str">
            <v>WI</v>
          </cell>
          <cell r="D10004">
            <v>0</v>
          </cell>
        </row>
        <row r="10005">
          <cell r="A10005">
            <v>27260301</v>
          </cell>
          <cell r="B10005" t="str">
            <v>INT SILVER POLISH</v>
          </cell>
          <cell r="C10005" t="str">
            <v>WI</v>
          </cell>
          <cell r="D10005">
            <v>0</v>
          </cell>
        </row>
        <row r="10006">
          <cell r="A10006">
            <v>27310701</v>
          </cell>
          <cell r="B10006" t="str">
            <v>INT SILVER FOAM</v>
          </cell>
          <cell r="C10006" t="str">
            <v>WI</v>
          </cell>
          <cell r="D10006">
            <v>0</v>
          </cell>
        </row>
        <row r="10007">
          <cell r="A10007">
            <v>27410104</v>
          </cell>
          <cell r="B10007" t="str">
            <v>INT GODDARDS CABI MAKER POLISH</v>
          </cell>
          <cell r="C10007" t="str">
            <v>WI</v>
          </cell>
          <cell r="D10007">
            <v>0</v>
          </cell>
        </row>
        <row r="10008">
          <cell r="A10008">
            <v>27410204</v>
          </cell>
          <cell r="B10008" t="str">
            <v>INT GODDARDS FURNITURE OIL</v>
          </cell>
          <cell r="C10008" t="str">
            <v>WI</v>
          </cell>
          <cell r="D10008">
            <v>0</v>
          </cell>
        </row>
        <row r="10009">
          <cell r="A10009">
            <v>27410302</v>
          </cell>
          <cell r="B10009" t="str">
            <v>INT GODDARDS SILVER DIP</v>
          </cell>
          <cell r="C10009" t="str">
            <v>WI</v>
          </cell>
          <cell r="D10009">
            <v>0</v>
          </cell>
        </row>
        <row r="10010">
          <cell r="A10010">
            <v>27410303</v>
          </cell>
          <cell r="B10010" t="str">
            <v>INT GODDARDS SIL DIP CONSUMER</v>
          </cell>
          <cell r="C10010" t="str">
            <v>WI</v>
          </cell>
          <cell r="D10010">
            <v>0</v>
          </cell>
        </row>
        <row r="10011">
          <cell r="A10011">
            <v>27410304</v>
          </cell>
          <cell r="B10011" t="str">
            <v>INT GODDARDS SIL DIP</v>
          </cell>
          <cell r="C10011" t="str">
            <v>WI</v>
          </cell>
          <cell r="D10011">
            <v>0</v>
          </cell>
        </row>
        <row r="10012">
          <cell r="A10012">
            <v>27410404</v>
          </cell>
          <cell r="B10012" t="str">
            <v>INT GODDARDS SILVER POLISH</v>
          </cell>
          <cell r="C10012" t="str">
            <v>WI</v>
          </cell>
          <cell r="D10012">
            <v>0</v>
          </cell>
        </row>
        <row r="10013">
          <cell r="A10013">
            <v>27410504</v>
          </cell>
          <cell r="B10013" t="str">
            <v>INT GODDARD SILVER FOAM</v>
          </cell>
          <cell r="C10013" t="str">
            <v>WI</v>
          </cell>
          <cell r="D10013">
            <v>0</v>
          </cell>
        </row>
        <row r="10014">
          <cell r="A10014">
            <v>27410604</v>
          </cell>
          <cell r="B10014" t="str">
            <v>INT GODDARDS JEWELLERY CARE</v>
          </cell>
          <cell r="C10014" t="str">
            <v>WI</v>
          </cell>
          <cell r="D10014">
            <v>0</v>
          </cell>
        </row>
        <row r="10015">
          <cell r="A10015">
            <v>27460603</v>
          </cell>
          <cell r="B10015" t="str">
            <v>INT GODDARDS SIL DIP INNOCHEM</v>
          </cell>
          <cell r="C10015" t="str">
            <v>WI</v>
          </cell>
          <cell r="D10015">
            <v>0</v>
          </cell>
        </row>
        <row r="10016">
          <cell r="A10016">
            <v>27525601</v>
          </cell>
          <cell r="B10016" t="str">
            <v>INT SHAKE N VAC FIELD OF FLWRS</v>
          </cell>
          <cell r="C10016" t="str">
            <v>WI</v>
          </cell>
          <cell r="D10016">
            <v>0</v>
          </cell>
        </row>
        <row r="10017">
          <cell r="A10017">
            <v>27525602</v>
          </cell>
          <cell r="B10017" t="str">
            <v>INT SHAKE N VAC FIELD OF FLWRS</v>
          </cell>
          <cell r="C10017" t="str">
            <v>WI</v>
          </cell>
          <cell r="D10017">
            <v>0</v>
          </cell>
        </row>
        <row r="10018">
          <cell r="A10018">
            <v>27525701</v>
          </cell>
          <cell r="B10018" t="str">
            <v>INT SHAKE N VAC MNT. MEADOW</v>
          </cell>
          <cell r="C10018" t="str">
            <v>WI</v>
          </cell>
          <cell r="D10018">
            <v>0</v>
          </cell>
        </row>
        <row r="10019">
          <cell r="A10019">
            <v>27560202</v>
          </cell>
          <cell r="B10019" t="str">
            <v>INT GODDARDS JEWELLERY CARE</v>
          </cell>
          <cell r="C10019" t="str">
            <v>WI</v>
          </cell>
          <cell r="D10019">
            <v>0</v>
          </cell>
        </row>
        <row r="10020">
          <cell r="A10020">
            <v>27570101</v>
          </cell>
          <cell r="B10020" t="str">
            <v>INT GODDARDS CABI MAKER POLISH</v>
          </cell>
          <cell r="C10020" t="str">
            <v>WI</v>
          </cell>
          <cell r="D10020">
            <v>0</v>
          </cell>
        </row>
        <row r="10021">
          <cell r="A10021">
            <v>27570102</v>
          </cell>
          <cell r="B10021" t="str">
            <v>INT GODDARD CABINET MAKERS POL</v>
          </cell>
          <cell r="C10021" t="str">
            <v>WI</v>
          </cell>
          <cell r="D10021">
            <v>0</v>
          </cell>
        </row>
        <row r="10022">
          <cell r="A10022">
            <v>27570201</v>
          </cell>
          <cell r="B10022" t="str">
            <v>INT GODDARDS FURNITURE OIL</v>
          </cell>
          <cell r="C10022" t="str">
            <v>WI</v>
          </cell>
          <cell r="D10022">
            <v>0</v>
          </cell>
        </row>
        <row r="10023">
          <cell r="A10023">
            <v>27710001</v>
          </cell>
          <cell r="B10023" t="str">
            <v>INT SHOUT REG FABRIC REFRESHER</v>
          </cell>
          <cell r="C10023" t="str">
            <v>WI</v>
          </cell>
          <cell r="D10023">
            <v>0</v>
          </cell>
        </row>
        <row r="10024">
          <cell r="A10024">
            <v>27710002</v>
          </cell>
          <cell r="B10024" t="str">
            <v>INT SHOUT REG FABRIC REFRESHER</v>
          </cell>
          <cell r="C10024" t="str">
            <v>WI</v>
          </cell>
          <cell r="D10024">
            <v>0</v>
          </cell>
        </row>
        <row r="10025">
          <cell r="A10025">
            <v>27710101</v>
          </cell>
          <cell r="B10025" t="str">
            <v>INT GLADE AROMA AERO CITRUS</v>
          </cell>
          <cell r="C10025" t="str">
            <v>WI</v>
          </cell>
          <cell r="D10025">
            <v>0</v>
          </cell>
        </row>
        <row r="10026">
          <cell r="A10026">
            <v>27720001</v>
          </cell>
          <cell r="B10026" t="str">
            <v>INT SHOUT EXTRA STR FABRIC REF</v>
          </cell>
          <cell r="C10026" t="str">
            <v>WI</v>
          </cell>
          <cell r="D10026">
            <v>0</v>
          </cell>
        </row>
        <row r="10027">
          <cell r="A10027">
            <v>27720002</v>
          </cell>
          <cell r="B10027" t="str">
            <v>INT SHOUT EXTRA STR FABRIC REF</v>
          </cell>
          <cell r="C10027" t="str">
            <v>WI</v>
          </cell>
          <cell r="D10027">
            <v>0</v>
          </cell>
        </row>
        <row r="10028">
          <cell r="A10028">
            <v>27720101</v>
          </cell>
          <cell r="B10028" t="str">
            <v>INT GLADE AROMA AERO LAVENDER</v>
          </cell>
          <cell r="C10028" t="str">
            <v>WI</v>
          </cell>
          <cell r="D10028">
            <v>0</v>
          </cell>
        </row>
        <row r="10029">
          <cell r="A10029">
            <v>27730001</v>
          </cell>
          <cell r="B10029" t="str">
            <v>INT GLADE P/INS LIQ CITRUS BLO</v>
          </cell>
          <cell r="C10029" t="str">
            <v>RC</v>
          </cell>
          <cell r="D10029">
            <v>0</v>
          </cell>
        </row>
        <row r="10030">
          <cell r="A10030">
            <v>27730101</v>
          </cell>
          <cell r="B10030" t="str">
            <v>INT GLADE AROMA AERO ROSE</v>
          </cell>
          <cell r="C10030" t="str">
            <v>WI</v>
          </cell>
          <cell r="D10030">
            <v>0</v>
          </cell>
        </row>
        <row r="10031">
          <cell r="A10031">
            <v>27740001</v>
          </cell>
          <cell r="B10031" t="str">
            <v>INT GLADE P/INS LIQ VANIL/MAGN</v>
          </cell>
          <cell r="C10031" t="str">
            <v>RC</v>
          </cell>
          <cell r="D10031">
            <v>0</v>
          </cell>
        </row>
        <row r="10032">
          <cell r="A10032">
            <v>27740101</v>
          </cell>
          <cell r="B10032" t="str">
            <v>INT GLADE AROMA CERAM LAVENDER</v>
          </cell>
          <cell r="C10032" t="str">
            <v>RC</v>
          </cell>
          <cell r="D10032">
            <v>0</v>
          </cell>
        </row>
        <row r="10033">
          <cell r="A10033">
            <v>27750001</v>
          </cell>
          <cell r="B10033" t="str">
            <v>INT GLADE AROMA LIQ REF CITRUS</v>
          </cell>
          <cell r="C10033" t="str">
            <v>RC</v>
          </cell>
          <cell r="D10033">
            <v>0</v>
          </cell>
        </row>
        <row r="10034">
          <cell r="A10034">
            <v>27750101</v>
          </cell>
          <cell r="B10034" t="str">
            <v>INT GLADE AROMA CERAM CITRUS</v>
          </cell>
          <cell r="C10034" t="str">
            <v>RC</v>
          </cell>
          <cell r="D10034">
            <v>0</v>
          </cell>
        </row>
        <row r="10035">
          <cell r="A10035">
            <v>27751401</v>
          </cell>
          <cell r="B10035" t="str">
            <v>INT CHARGE PREWASH LIQUID EUC*</v>
          </cell>
          <cell r="C10035" t="str">
            <v>WI</v>
          </cell>
          <cell r="D10035">
            <v>0</v>
          </cell>
        </row>
        <row r="10036">
          <cell r="A10036">
            <v>27751402</v>
          </cell>
          <cell r="B10036" t="str">
            <v>INT CHARGE BIO P/W LIQ EUCALYP</v>
          </cell>
          <cell r="C10036" t="str">
            <v>WI</v>
          </cell>
          <cell r="D10036">
            <v>0</v>
          </cell>
        </row>
        <row r="10037">
          <cell r="A10037">
            <v>27751403</v>
          </cell>
          <cell r="B10037" t="str">
            <v>INT CHARGE BIO P/W EUACALYPT</v>
          </cell>
          <cell r="C10037" t="str">
            <v>WI</v>
          </cell>
          <cell r="D10037">
            <v>0</v>
          </cell>
        </row>
        <row r="10038">
          <cell r="A10038">
            <v>27751404</v>
          </cell>
          <cell r="B10038" t="str">
            <v>INT CHARGE BIO P/W EUCALYPTUS</v>
          </cell>
          <cell r="C10038" t="str">
            <v>WI</v>
          </cell>
          <cell r="D10038">
            <v>0</v>
          </cell>
        </row>
        <row r="10039">
          <cell r="A10039">
            <v>27751405</v>
          </cell>
          <cell r="B10039" t="str">
            <v>INT CHARGE DOUBLE EUCA BIO PW</v>
          </cell>
          <cell r="C10039" t="str">
            <v>WI</v>
          </cell>
          <cell r="D10039">
            <v>0</v>
          </cell>
        </row>
        <row r="10040">
          <cell r="A10040">
            <v>27751406</v>
          </cell>
          <cell r="B10040" t="str">
            <v>INT CHARGE DOUBLE EUCA BIO PW</v>
          </cell>
          <cell r="C10040" t="str">
            <v>WI</v>
          </cell>
          <cell r="D10040">
            <v>0</v>
          </cell>
        </row>
        <row r="10041">
          <cell r="A10041">
            <v>27751407</v>
          </cell>
          <cell r="B10041" t="str">
            <v>INT CHARGE DOUBLE EUCA BIO PW</v>
          </cell>
          <cell r="C10041" t="str">
            <v>WI</v>
          </cell>
          <cell r="D10041">
            <v>0</v>
          </cell>
        </row>
        <row r="10042">
          <cell r="A10042">
            <v>27751408</v>
          </cell>
          <cell r="B10042" t="str">
            <v>INT CHARGE DOUBLE EUCA BIO PW</v>
          </cell>
          <cell r="C10042" t="str">
            <v>WI</v>
          </cell>
          <cell r="D10042">
            <v>0</v>
          </cell>
        </row>
        <row r="10043">
          <cell r="A10043">
            <v>27751409</v>
          </cell>
          <cell r="B10043" t="str">
            <v>INT CHARGE ENZ DOUBLE EUC PW</v>
          </cell>
          <cell r="C10043" t="str">
            <v>WI</v>
          </cell>
          <cell r="D10043">
            <v>0</v>
          </cell>
        </row>
        <row r="10044">
          <cell r="A10044">
            <v>27751410</v>
          </cell>
          <cell r="B10044" t="str">
            <v>INT CHARGE ENZ DOUBLE EUC PW</v>
          </cell>
          <cell r="C10044" t="str">
            <v>WI</v>
          </cell>
          <cell r="D10044">
            <v>0</v>
          </cell>
        </row>
        <row r="10045">
          <cell r="A10045">
            <v>27760001</v>
          </cell>
          <cell r="B10045" t="str">
            <v>INT GLADE AROMA LIQ CALM LAVEN</v>
          </cell>
          <cell r="C10045" t="str">
            <v>RC</v>
          </cell>
          <cell r="D10045">
            <v>0</v>
          </cell>
        </row>
        <row r="10046">
          <cell r="A10046">
            <v>27760101</v>
          </cell>
          <cell r="B10046" t="str">
            <v>INT GLADE AROMA CERAM ROSE</v>
          </cell>
          <cell r="C10046" t="str">
            <v>RC</v>
          </cell>
          <cell r="D10046">
            <v>0</v>
          </cell>
        </row>
        <row r="10047">
          <cell r="A10047">
            <v>27761502</v>
          </cell>
          <cell r="B10047" t="str">
            <v>INT CHARGE PREWASH LIQUID</v>
          </cell>
          <cell r="C10047" t="str">
            <v>WI</v>
          </cell>
          <cell r="D10047">
            <v>0</v>
          </cell>
        </row>
        <row r="10048">
          <cell r="A10048">
            <v>27761503</v>
          </cell>
          <cell r="B10048" t="str">
            <v>INT CHARGE BIO P/W LIQ LEMON</v>
          </cell>
          <cell r="C10048" t="str">
            <v>WI</v>
          </cell>
          <cell r="D10048">
            <v>0</v>
          </cell>
        </row>
        <row r="10049">
          <cell r="A10049">
            <v>27761504</v>
          </cell>
          <cell r="B10049" t="str">
            <v>INT CHARGE BIO P/W LIQ LEMON</v>
          </cell>
          <cell r="C10049" t="str">
            <v>WI</v>
          </cell>
          <cell r="D10049">
            <v>0</v>
          </cell>
        </row>
        <row r="10050">
          <cell r="A10050">
            <v>27761505</v>
          </cell>
          <cell r="B10050" t="str">
            <v>INT CHARGE BIO P/W LIQ LEMON</v>
          </cell>
          <cell r="C10050" t="str">
            <v>WI</v>
          </cell>
          <cell r="D10050">
            <v>0</v>
          </cell>
        </row>
        <row r="10051">
          <cell r="A10051">
            <v>27761506</v>
          </cell>
          <cell r="B10051" t="str">
            <v>INT CHARGE LEMON EUCA BIO PW</v>
          </cell>
          <cell r="C10051" t="str">
            <v>WI</v>
          </cell>
          <cell r="D10051">
            <v>0</v>
          </cell>
        </row>
        <row r="10052">
          <cell r="A10052">
            <v>27761507</v>
          </cell>
          <cell r="B10052" t="str">
            <v>INT CHARGE LEMON EUCA BIO PW</v>
          </cell>
          <cell r="C10052" t="str">
            <v>WI</v>
          </cell>
          <cell r="D10052">
            <v>0</v>
          </cell>
        </row>
        <row r="10053">
          <cell r="A10053">
            <v>27761508</v>
          </cell>
          <cell r="B10053" t="str">
            <v>INT CHARGE LEMON EUCA BIO PW</v>
          </cell>
          <cell r="C10053" t="str">
            <v>WI</v>
          </cell>
          <cell r="D10053">
            <v>0</v>
          </cell>
        </row>
        <row r="10054">
          <cell r="A10054">
            <v>27761509</v>
          </cell>
          <cell r="B10054" t="str">
            <v>INT CHARGE LEMON EUCA BIO PW</v>
          </cell>
          <cell r="C10054" t="str">
            <v>WI</v>
          </cell>
          <cell r="D10054">
            <v>0</v>
          </cell>
        </row>
        <row r="10055">
          <cell r="A10055">
            <v>27761510</v>
          </cell>
          <cell r="B10055" t="str">
            <v>INT CHARGE ENZ LEMON EUC PW</v>
          </cell>
          <cell r="C10055" t="str">
            <v>WI</v>
          </cell>
          <cell r="D10055">
            <v>0</v>
          </cell>
        </row>
        <row r="10056">
          <cell r="A10056">
            <v>27761511</v>
          </cell>
          <cell r="B10056" t="str">
            <v>INT CHARGE ENZ LEMON EUC PW</v>
          </cell>
          <cell r="C10056" t="str">
            <v>WI</v>
          </cell>
          <cell r="D10056">
            <v>0</v>
          </cell>
        </row>
        <row r="10057">
          <cell r="A10057">
            <v>27761512</v>
          </cell>
          <cell r="B10057" t="str">
            <v>INT CHARGE ENZ LEMON EUC PW</v>
          </cell>
          <cell r="C10057" t="str">
            <v>WI</v>
          </cell>
          <cell r="D10057">
            <v>0</v>
          </cell>
        </row>
        <row r="10058">
          <cell r="A10058">
            <v>27761513</v>
          </cell>
          <cell r="B10058" t="str">
            <v>INT CHARGE ENZ LEMON EUC PW</v>
          </cell>
          <cell r="C10058" t="str">
            <v>WI</v>
          </cell>
          <cell r="D10058">
            <v>0</v>
          </cell>
        </row>
        <row r="10059">
          <cell r="A10059">
            <v>27761514</v>
          </cell>
          <cell r="B10059" t="str">
            <v>INT CHARGE PREWASH TERIC GN5</v>
          </cell>
          <cell r="C10059" t="str">
            <v>WI</v>
          </cell>
          <cell r="D10059">
            <v>0</v>
          </cell>
        </row>
        <row r="10060">
          <cell r="A10060">
            <v>27761515</v>
          </cell>
          <cell r="B10060" t="str">
            <v>INT CHARGE PREWASH LEMON</v>
          </cell>
          <cell r="C10060" t="str">
            <v>WI</v>
          </cell>
          <cell r="D10060">
            <v>0</v>
          </cell>
        </row>
        <row r="10061">
          <cell r="A10061">
            <v>27761601</v>
          </cell>
          <cell r="B10061" t="str">
            <v>INT CHARGE ENZ COLD WATER PW</v>
          </cell>
          <cell r="C10061" t="str">
            <v>WI</v>
          </cell>
          <cell r="D10061">
            <v>0</v>
          </cell>
        </row>
        <row r="10062">
          <cell r="A10062">
            <v>27761602</v>
          </cell>
          <cell r="B10062" t="str">
            <v>INT CHARGE ENZ COLD WATER PW</v>
          </cell>
          <cell r="C10062" t="str">
            <v>WI</v>
          </cell>
          <cell r="D10062">
            <v>0</v>
          </cell>
        </row>
        <row r="10063">
          <cell r="A10063">
            <v>27761603</v>
          </cell>
          <cell r="B10063" t="str">
            <v>INT CHARGE ENZ COLD WATER PW</v>
          </cell>
          <cell r="C10063" t="str">
            <v>WI</v>
          </cell>
          <cell r="D10063">
            <v>0</v>
          </cell>
        </row>
        <row r="10064">
          <cell r="A10064">
            <v>27762001</v>
          </cell>
          <cell r="B10064" t="str">
            <v>Int Shout Gel</v>
          </cell>
          <cell r="C10064" t="str">
            <v>WI</v>
          </cell>
          <cell r="D10064">
            <v>0</v>
          </cell>
        </row>
        <row r="10065">
          <cell r="A10065">
            <v>27770001</v>
          </cell>
          <cell r="B10065" t="str">
            <v>INT GLADE AROMA LIQ REL JASMIN</v>
          </cell>
          <cell r="C10065" t="str">
            <v>RC</v>
          </cell>
          <cell r="D10065">
            <v>0</v>
          </cell>
        </row>
        <row r="10066">
          <cell r="A10066">
            <v>27771304</v>
          </cell>
          <cell r="B10066" t="str">
            <v>INT CHARGE AEROSOL</v>
          </cell>
          <cell r="C10066" t="str">
            <v>WI</v>
          </cell>
          <cell r="D10066">
            <v>0</v>
          </cell>
        </row>
        <row r="10067">
          <cell r="A10067">
            <v>27780805</v>
          </cell>
          <cell r="B10067" t="str">
            <v>INT CHARGE IRONING AID</v>
          </cell>
          <cell r="C10067" t="str">
            <v>WI</v>
          </cell>
          <cell r="D10067">
            <v>0</v>
          </cell>
        </row>
        <row r="10068">
          <cell r="A10068">
            <v>27780806</v>
          </cell>
          <cell r="B10068" t="str">
            <v>INT CHARGE I/AID BIODEGRADABLE</v>
          </cell>
          <cell r="C10068" t="str">
            <v>WI</v>
          </cell>
          <cell r="D10068">
            <v>0</v>
          </cell>
        </row>
        <row r="10069">
          <cell r="A10069">
            <v>27780807</v>
          </cell>
          <cell r="B10069" t="str">
            <v>INT CHARGE I/AID BIODEGRADABLE</v>
          </cell>
          <cell r="C10069" t="str">
            <v>WI</v>
          </cell>
          <cell r="D10069">
            <v>0</v>
          </cell>
        </row>
        <row r="10070">
          <cell r="A10070">
            <v>27780808</v>
          </cell>
          <cell r="B10070" t="str">
            <v>INT CHARGE I/AID BIODEGRADABLE</v>
          </cell>
          <cell r="C10070" t="str">
            <v>WI</v>
          </cell>
          <cell r="D10070">
            <v>0</v>
          </cell>
        </row>
        <row r="10071">
          <cell r="A10071">
            <v>27780809</v>
          </cell>
          <cell r="B10071" t="str">
            <v>INT CHARGE I/AID BIODEGRADABLE</v>
          </cell>
          <cell r="C10071" t="str">
            <v>WI</v>
          </cell>
          <cell r="D10071">
            <v>0</v>
          </cell>
        </row>
        <row r="10072">
          <cell r="A10072">
            <v>27801001</v>
          </cell>
          <cell r="B10072" t="str">
            <v>INT CHARGE STAIN REM STK EUCAL</v>
          </cell>
          <cell r="C10072" t="str">
            <v>WI</v>
          </cell>
          <cell r="D10072">
            <v>0</v>
          </cell>
        </row>
        <row r="10073">
          <cell r="A10073">
            <v>27811001</v>
          </cell>
          <cell r="B10073" t="str">
            <v>INT CHARGE STAIN REM STK LEMON</v>
          </cell>
          <cell r="C10073" t="str">
            <v>WI</v>
          </cell>
          <cell r="D10073">
            <v>0</v>
          </cell>
        </row>
        <row r="10074">
          <cell r="A10074">
            <v>27860301</v>
          </cell>
          <cell r="B10074" t="str">
            <v>INT JOHNSON LAUNDRY DET POWDER</v>
          </cell>
          <cell r="C10074" t="str">
            <v>WI</v>
          </cell>
          <cell r="D10074">
            <v>0</v>
          </cell>
        </row>
        <row r="10075">
          <cell r="A10075">
            <v>27900101</v>
          </cell>
          <cell r="B10075" t="str">
            <v>INT JOHNSON PASTE WAX</v>
          </cell>
          <cell r="C10075" t="str">
            <v>WI</v>
          </cell>
          <cell r="D10075">
            <v>0</v>
          </cell>
        </row>
        <row r="10076">
          <cell r="A10076">
            <v>27980001</v>
          </cell>
          <cell r="B10076" t="str">
            <v>INT FIN F/D ALPINE BLEACH BLOC</v>
          </cell>
          <cell r="C10076" t="str">
            <v>WI</v>
          </cell>
          <cell r="D10076">
            <v>0</v>
          </cell>
        </row>
        <row r="10077">
          <cell r="A10077">
            <v>27990001</v>
          </cell>
          <cell r="B10077" t="str">
            <v>INT F/D WHITE WATER Bleach BLO</v>
          </cell>
          <cell r="C10077" t="str">
            <v>WI</v>
          </cell>
          <cell r="D10077">
            <v>0</v>
          </cell>
        </row>
        <row r="10078">
          <cell r="A10078">
            <v>28000101</v>
          </cell>
          <cell r="B10078" t="str">
            <v>INT DUROSIL PASTE WAX</v>
          </cell>
          <cell r="C10078" t="str">
            <v>WI</v>
          </cell>
          <cell r="D10078">
            <v>0</v>
          </cell>
        </row>
        <row r="10079">
          <cell r="A10079">
            <v>28114001</v>
          </cell>
          <cell r="B10079" t="str">
            <v>INT JONPRO DETERGENT</v>
          </cell>
          <cell r="C10079" t="str">
            <v>WI</v>
          </cell>
          <cell r="D10079">
            <v>1400</v>
          </cell>
        </row>
        <row r="10080">
          <cell r="A10080">
            <v>28123001</v>
          </cell>
          <cell r="B10080" t="str">
            <v>INT JONPRO SOUR</v>
          </cell>
          <cell r="C10080" t="str">
            <v>WI</v>
          </cell>
          <cell r="D10080">
            <v>1400</v>
          </cell>
        </row>
        <row r="10081">
          <cell r="A10081">
            <v>28135001</v>
          </cell>
          <cell r="B10081" t="str">
            <v>INT JONPRO ANTICHLOR</v>
          </cell>
          <cell r="C10081" t="str">
            <v>WI</v>
          </cell>
          <cell r="D10081">
            <v>1400</v>
          </cell>
        </row>
        <row r="10082">
          <cell r="A10082">
            <v>28142001</v>
          </cell>
          <cell r="B10082" t="str">
            <v>INT JONPRO SOFTENER</v>
          </cell>
          <cell r="C10082" t="str">
            <v>WI</v>
          </cell>
          <cell r="D10082">
            <v>0</v>
          </cell>
        </row>
        <row r="10083">
          <cell r="A10083">
            <v>28153001</v>
          </cell>
          <cell r="B10083" t="str">
            <v>INT JONPRO SPOT &amp; STAIN REMOVE</v>
          </cell>
          <cell r="C10083" t="str">
            <v>WI</v>
          </cell>
          <cell r="D10083">
            <v>0</v>
          </cell>
        </row>
        <row r="10084">
          <cell r="A10084">
            <v>28212001</v>
          </cell>
          <cell r="B10084" t="str">
            <v>INT CHARGE LAUNDRY POWDER</v>
          </cell>
          <cell r="C10084" t="str">
            <v>WI</v>
          </cell>
          <cell r="D10084">
            <v>0</v>
          </cell>
        </row>
        <row r="10085">
          <cell r="A10085">
            <v>28225001</v>
          </cell>
          <cell r="B10085" t="str">
            <v>INT JONPRO LAUNDRY POWDER</v>
          </cell>
          <cell r="C10085" t="str">
            <v>WI</v>
          </cell>
          <cell r="D10085">
            <v>0</v>
          </cell>
        </row>
        <row r="10086">
          <cell r="A10086">
            <v>28580101</v>
          </cell>
          <cell r="B10086" t="str">
            <v>INT WAX PLATE 12</v>
          </cell>
          <cell r="C10086" t="str">
            <v>WI</v>
          </cell>
          <cell r="D10086">
            <v>0</v>
          </cell>
        </row>
        <row r="10087">
          <cell r="A10087">
            <v>28702001</v>
          </cell>
          <cell r="B10087" t="str">
            <v>INT CLOSET CAMEL</v>
          </cell>
          <cell r="C10087" t="str">
            <v>WI</v>
          </cell>
          <cell r="D10087">
            <v>0</v>
          </cell>
        </row>
        <row r="10088">
          <cell r="A10088">
            <v>28702002</v>
          </cell>
          <cell r="B10088" t="str">
            <v>INT CLOSET CAMEL</v>
          </cell>
          <cell r="C10088" t="str">
            <v>WI</v>
          </cell>
          <cell r="D10088">
            <v>0</v>
          </cell>
        </row>
        <row r="10089">
          <cell r="A10089">
            <v>28900305</v>
          </cell>
          <cell r="B10089" t="str">
            <v>INT AGREE CD SOAP STREAM</v>
          </cell>
          <cell r="C10089" t="str">
            <v>WI</v>
          </cell>
          <cell r="D10089">
            <v>0</v>
          </cell>
        </row>
        <row r="10090">
          <cell r="A10090">
            <v>28900306</v>
          </cell>
          <cell r="B10090" t="str">
            <v>INT AGREE CD SOAP STREAM</v>
          </cell>
          <cell r="C10090" t="str">
            <v>WI</v>
          </cell>
          <cell r="D10090">
            <v>0</v>
          </cell>
        </row>
        <row r="10091">
          <cell r="A10091">
            <v>28900401</v>
          </cell>
          <cell r="B10091" t="str">
            <v>INT AGREE CD SOAP STREAM</v>
          </cell>
          <cell r="C10091" t="str">
            <v>WI</v>
          </cell>
          <cell r="D10091">
            <v>0</v>
          </cell>
        </row>
        <row r="10092">
          <cell r="A10092">
            <v>28900402</v>
          </cell>
          <cell r="B10092" t="str">
            <v>INT AGREE CD SOAP STREAM</v>
          </cell>
          <cell r="C10092" t="str">
            <v>WI</v>
          </cell>
          <cell r="D10092">
            <v>0</v>
          </cell>
        </row>
        <row r="10093">
          <cell r="A10093">
            <v>28900403</v>
          </cell>
          <cell r="B10093" t="str">
            <v>INT AGREE CD SOAP STREAM</v>
          </cell>
          <cell r="C10093" t="str">
            <v>WI</v>
          </cell>
          <cell r="D10093">
            <v>0</v>
          </cell>
        </row>
        <row r="10094">
          <cell r="A10094">
            <v>28900404</v>
          </cell>
          <cell r="B10094" t="str">
            <v>INT AGREE CD SOAP STREAM</v>
          </cell>
          <cell r="C10094" t="str">
            <v>WI</v>
          </cell>
          <cell r="D10094">
            <v>0</v>
          </cell>
        </row>
        <row r="10095">
          <cell r="A10095">
            <v>28900405</v>
          </cell>
          <cell r="B10095" t="str">
            <v>INT AGREE CD SOAP STREAM</v>
          </cell>
          <cell r="C10095" t="str">
            <v>WI</v>
          </cell>
          <cell r="D10095">
            <v>0</v>
          </cell>
        </row>
        <row r="10096">
          <cell r="A10096">
            <v>28900406</v>
          </cell>
          <cell r="B10096" t="str">
            <v>INT AGREE CD SOAP STREAM</v>
          </cell>
          <cell r="C10096" t="str">
            <v>WI</v>
          </cell>
          <cell r="D10096">
            <v>0</v>
          </cell>
        </row>
        <row r="10097">
          <cell r="A10097">
            <v>28900407</v>
          </cell>
          <cell r="B10097" t="str">
            <v>INT AGREE CD SOAP STREAM</v>
          </cell>
          <cell r="C10097" t="str">
            <v>WI</v>
          </cell>
          <cell r="D10097">
            <v>0</v>
          </cell>
        </row>
        <row r="10098">
          <cell r="A10098">
            <v>28900408</v>
          </cell>
          <cell r="B10098" t="str">
            <v>INT AGREE CD SOAP STREAM</v>
          </cell>
          <cell r="C10098" t="str">
            <v>WI</v>
          </cell>
          <cell r="D10098">
            <v>0</v>
          </cell>
        </row>
        <row r="10099">
          <cell r="A10099">
            <v>28901001</v>
          </cell>
          <cell r="B10099" t="str">
            <v>INT PLEDGE LANFRAX\BEESWAX</v>
          </cell>
          <cell r="C10099" t="str">
            <v>WI</v>
          </cell>
          <cell r="D10099">
            <v>0</v>
          </cell>
        </row>
        <row r="10100">
          <cell r="A10100">
            <v>28902001</v>
          </cell>
          <cell r="B10100" t="str">
            <v>INT CLOSET CAMEL SUB</v>
          </cell>
          <cell r="C10100" t="str">
            <v>WI</v>
          </cell>
          <cell r="D10100">
            <v>0</v>
          </cell>
        </row>
        <row r="10101">
          <cell r="A10101">
            <v>28902002</v>
          </cell>
          <cell r="B10101" t="str">
            <v>INT CLOSET CAMEL SUB</v>
          </cell>
          <cell r="C10101" t="str">
            <v>WI</v>
          </cell>
          <cell r="D10101">
            <v>0</v>
          </cell>
        </row>
        <row r="10102">
          <cell r="A10102">
            <v>28902101</v>
          </cell>
          <cell r="B10102" t="str">
            <v>INT COND NATROSOL CUT ST 2</v>
          </cell>
          <cell r="C10102" t="str">
            <v>WI</v>
          </cell>
          <cell r="D10102">
            <v>0</v>
          </cell>
        </row>
        <row r="10103">
          <cell r="A10103">
            <v>28903301</v>
          </cell>
          <cell r="B10103" t="str">
            <v>INT AGREE CD DYE CONC DRY</v>
          </cell>
          <cell r="C10103" t="str">
            <v>WI</v>
          </cell>
          <cell r="D10103">
            <v>0</v>
          </cell>
        </row>
        <row r="10104">
          <cell r="A10104">
            <v>28903302</v>
          </cell>
          <cell r="B10104" t="str">
            <v>INT AGREE CD DYE CONC DRY</v>
          </cell>
          <cell r="C10104" t="str">
            <v>WI</v>
          </cell>
          <cell r="D10104">
            <v>0</v>
          </cell>
        </row>
        <row r="10105">
          <cell r="A10105">
            <v>28903501</v>
          </cell>
          <cell r="B10105" t="str">
            <v>INT AGREE CD DYE CONC NORMAL</v>
          </cell>
          <cell r="C10105" t="str">
            <v>WI</v>
          </cell>
          <cell r="D10105">
            <v>0</v>
          </cell>
        </row>
        <row r="10106">
          <cell r="A10106">
            <v>28903903</v>
          </cell>
          <cell r="B10106" t="str">
            <v>INT AGREE CD DYE CONC PERM/DAM</v>
          </cell>
          <cell r="C10106" t="str">
            <v>WI</v>
          </cell>
          <cell r="D10106">
            <v>0</v>
          </cell>
        </row>
        <row r="10107">
          <cell r="A10107">
            <v>28904302</v>
          </cell>
          <cell r="B10107" t="str">
            <v>INT AGREE CD DYE CONC EVERYDAY</v>
          </cell>
          <cell r="C10107" t="str">
            <v>WI</v>
          </cell>
          <cell r="D10107">
            <v>0</v>
          </cell>
        </row>
        <row r="10108">
          <cell r="A10108">
            <v>28904401</v>
          </cell>
          <cell r="B10108" t="str">
            <v>INT AGREE CD DYE CONC EXTRA BY</v>
          </cell>
          <cell r="C10108" t="str">
            <v>WI</v>
          </cell>
          <cell r="D10108">
            <v>0</v>
          </cell>
        </row>
        <row r="10109">
          <cell r="A10109">
            <v>28914301</v>
          </cell>
          <cell r="B10109" t="str">
            <v>INT AGREE CD DYE CONC DRY</v>
          </cell>
          <cell r="C10109" t="str">
            <v>WI</v>
          </cell>
          <cell r="D10109">
            <v>0</v>
          </cell>
        </row>
        <row r="10110">
          <cell r="A10110">
            <v>28914401</v>
          </cell>
          <cell r="B10110" t="str">
            <v>INT AGREE CD DYE CONC NORM</v>
          </cell>
          <cell r="C10110" t="str">
            <v>WI</v>
          </cell>
          <cell r="D10110">
            <v>0</v>
          </cell>
        </row>
        <row r="10111">
          <cell r="A10111">
            <v>28914402</v>
          </cell>
          <cell r="B10111" t="str">
            <v>INT AGREE CD DYE CONC NORM</v>
          </cell>
          <cell r="C10111" t="str">
            <v>WI</v>
          </cell>
          <cell r="D10111">
            <v>0</v>
          </cell>
        </row>
        <row r="10112">
          <cell r="A10112">
            <v>28914403</v>
          </cell>
          <cell r="B10112" t="str">
            <v>INT AGREE CD DYE CONC NORM</v>
          </cell>
          <cell r="C10112" t="str">
            <v>WI</v>
          </cell>
          <cell r="D10112">
            <v>0</v>
          </cell>
        </row>
        <row r="10113">
          <cell r="A10113">
            <v>28914404</v>
          </cell>
          <cell r="B10113" t="str">
            <v>INT AGREE CD DYE CONC NORM</v>
          </cell>
          <cell r="C10113" t="str">
            <v>WI</v>
          </cell>
          <cell r="D10113">
            <v>0</v>
          </cell>
        </row>
        <row r="10114">
          <cell r="A10114">
            <v>28914405</v>
          </cell>
          <cell r="B10114" t="str">
            <v>INT AGREE CD DYE CONC NORM</v>
          </cell>
          <cell r="C10114" t="str">
            <v>WI</v>
          </cell>
          <cell r="D10114">
            <v>0</v>
          </cell>
        </row>
        <row r="10115">
          <cell r="A10115">
            <v>28914501</v>
          </cell>
          <cell r="B10115" t="str">
            <v>INT AGREE CD DYE CONC PERM/DAM</v>
          </cell>
          <cell r="C10115" t="str">
            <v>WI</v>
          </cell>
          <cell r="D10115">
            <v>0</v>
          </cell>
        </row>
        <row r="10116">
          <cell r="A10116">
            <v>28914502</v>
          </cell>
          <cell r="B10116" t="str">
            <v>INT AGREE CD DYE CONC PERM/DAM</v>
          </cell>
          <cell r="C10116" t="str">
            <v>WI</v>
          </cell>
          <cell r="D10116">
            <v>0</v>
          </cell>
        </row>
        <row r="10117">
          <cell r="A10117">
            <v>28914503</v>
          </cell>
          <cell r="B10117" t="str">
            <v>INT AGREE CD DYE CONC PERM/DAM</v>
          </cell>
          <cell r="C10117" t="str">
            <v>WI</v>
          </cell>
          <cell r="D10117">
            <v>0</v>
          </cell>
        </row>
        <row r="10118">
          <cell r="A10118">
            <v>28914504</v>
          </cell>
          <cell r="B10118" t="str">
            <v>INT AGREE CD DYE CONC PERM/DAM</v>
          </cell>
          <cell r="C10118" t="str">
            <v>WI</v>
          </cell>
          <cell r="D10118">
            <v>0</v>
          </cell>
        </row>
        <row r="10119">
          <cell r="A10119">
            <v>28914601</v>
          </cell>
          <cell r="B10119" t="str">
            <v>INT AGREE CD DYE CONC E/DAY</v>
          </cell>
          <cell r="C10119" t="str">
            <v>WI</v>
          </cell>
          <cell r="D10119">
            <v>0</v>
          </cell>
        </row>
        <row r="10120">
          <cell r="A10120">
            <v>28914602</v>
          </cell>
          <cell r="B10120" t="str">
            <v>INT AGREE CD DYE CONC E/DAY</v>
          </cell>
          <cell r="C10120" t="str">
            <v>WI</v>
          </cell>
          <cell r="D10120">
            <v>0</v>
          </cell>
        </row>
        <row r="10121">
          <cell r="A10121">
            <v>28914603</v>
          </cell>
          <cell r="B10121" t="str">
            <v>INT AGREE CD DYE CONC E/DAY</v>
          </cell>
          <cell r="C10121" t="str">
            <v>WI</v>
          </cell>
          <cell r="D10121">
            <v>0</v>
          </cell>
        </row>
        <row r="10122">
          <cell r="A10122">
            <v>28914604</v>
          </cell>
          <cell r="B10122" t="str">
            <v>INT AGREE CD DYE CONC E/DAY</v>
          </cell>
          <cell r="C10122" t="str">
            <v>WI</v>
          </cell>
          <cell r="D10122">
            <v>0</v>
          </cell>
        </row>
        <row r="10123">
          <cell r="A10123">
            <v>28914605</v>
          </cell>
          <cell r="B10123" t="str">
            <v>INT AGREE CD DYE CONC E/DAY</v>
          </cell>
          <cell r="C10123" t="str">
            <v>WI</v>
          </cell>
          <cell r="D10123">
            <v>0</v>
          </cell>
        </row>
        <row r="10124">
          <cell r="A10124">
            <v>28914701</v>
          </cell>
          <cell r="B10124" t="str">
            <v>INT AGREE CD DYE CONC X/BODY</v>
          </cell>
          <cell r="C10124" t="str">
            <v>WI</v>
          </cell>
          <cell r="D10124">
            <v>0</v>
          </cell>
        </row>
        <row r="10125">
          <cell r="A10125">
            <v>28920102</v>
          </cell>
          <cell r="B10125" t="str">
            <v>INT SW/EB CITRIC ACID SOLUTION</v>
          </cell>
          <cell r="C10125" t="str">
            <v>WI</v>
          </cell>
          <cell r="D10125">
            <v>0</v>
          </cell>
        </row>
        <row r="10126">
          <cell r="A10126">
            <v>28920103</v>
          </cell>
          <cell r="B10126" t="str">
            <v>INT S/WASH CITRIC ACID SOLUTIT</v>
          </cell>
          <cell r="C10126" t="str">
            <v>WI</v>
          </cell>
          <cell r="D10126">
            <v>0</v>
          </cell>
        </row>
        <row r="10127">
          <cell r="A10127">
            <v>28922001</v>
          </cell>
          <cell r="B10127" t="str">
            <v>INT AGREE CITRIC ACID SOLUTION</v>
          </cell>
          <cell r="C10127" t="str">
            <v>WI</v>
          </cell>
          <cell r="D10127">
            <v>0</v>
          </cell>
        </row>
        <row r="10128">
          <cell r="A10128">
            <v>28922102</v>
          </cell>
          <cell r="B10128" t="str">
            <v>INT SOFTWASH SALT SOLUTION</v>
          </cell>
          <cell r="C10128" t="str">
            <v>WI</v>
          </cell>
          <cell r="D10128">
            <v>0</v>
          </cell>
        </row>
        <row r="10129">
          <cell r="A10129">
            <v>28922103</v>
          </cell>
          <cell r="B10129" t="str">
            <v>INT SOFTWASH SALT SOLUTION</v>
          </cell>
          <cell r="C10129" t="str">
            <v>WI</v>
          </cell>
          <cell r="D10129">
            <v>0</v>
          </cell>
        </row>
        <row r="10130">
          <cell r="A10130">
            <v>28923503</v>
          </cell>
          <cell r="B10130" t="str">
            <v>INT AGREE SH DYE CONC NORMAL</v>
          </cell>
          <cell r="C10130" t="str">
            <v>WI</v>
          </cell>
          <cell r="D10130">
            <v>0</v>
          </cell>
        </row>
        <row r="10131">
          <cell r="A10131">
            <v>28923905</v>
          </cell>
          <cell r="B10131" t="str">
            <v>INT AGREE SH DYE CONC PERM/DAM</v>
          </cell>
          <cell r="C10131" t="str">
            <v>WI</v>
          </cell>
          <cell r="D10131">
            <v>0</v>
          </cell>
        </row>
        <row r="10132">
          <cell r="A10132">
            <v>28923906</v>
          </cell>
          <cell r="B10132" t="str">
            <v>INT AGREE SH DYE CONC PERM/DAM</v>
          </cell>
          <cell r="C10132" t="str">
            <v>WI</v>
          </cell>
          <cell r="D10132">
            <v>0</v>
          </cell>
        </row>
        <row r="10133">
          <cell r="A10133">
            <v>28924306</v>
          </cell>
          <cell r="B10133" t="str">
            <v>INT AGREE SH DYE CONC EVERYDAY</v>
          </cell>
          <cell r="C10133" t="str">
            <v>WI</v>
          </cell>
          <cell r="D10133">
            <v>0</v>
          </cell>
        </row>
        <row r="10134">
          <cell r="A10134">
            <v>28925302</v>
          </cell>
          <cell r="B10134" t="str">
            <v>INT AGREE SH DYE CONC DRY</v>
          </cell>
          <cell r="C10134" t="str">
            <v>WI</v>
          </cell>
          <cell r="D10134">
            <v>0</v>
          </cell>
        </row>
        <row r="10135">
          <cell r="A10135">
            <v>28925402</v>
          </cell>
          <cell r="B10135" t="str">
            <v>INT AGREE SH DYE CONC NORM</v>
          </cell>
          <cell r="C10135" t="str">
            <v>WI</v>
          </cell>
          <cell r="D10135">
            <v>0</v>
          </cell>
        </row>
        <row r="10136">
          <cell r="A10136">
            <v>28925403</v>
          </cell>
          <cell r="B10136" t="str">
            <v>INT AGREE SH DYE CONC NORM</v>
          </cell>
          <cell r="C10136" t="str">
            <v>WI</v>
          </cell>
          <cell r="D10136">
            <v>0</v>
          </cell>
        </row>
        <row r="10137">
          <cell r="A10137">
            <v>28925404</v>
          </cell>
          <cell r="B10137" t="str">
            <v>INT AGREE SH DYE CONC NORM</v>
          </cell>
          <cell r="C10137" t="str">
            <v>WI</v>
          </cell>
          <cell r="D10137">
            <v>0</v>
          </cell>
        </row>
        <row r="10138">
          <cell r="A10138">
            <v>28925405</v>
          </cell>
          <cell r="B10138" t="str">
            <v>INT AGREE SH DYE CONC NORM</v>
          </cell>
          <cell r="C10138" t="str">
            <v>WI</v>
          </cell>
          <cell r="D10138">
            <v>0</v>
          </cell>
        </row>
        <row r="10139">
          <cell r="A10139">
            <v>28925406</v>
          </cell>
          <cell r="B10139" t="str">
            <v>INT AGREE SH DYE CONC NORM</v>
          </cell>
          <cell r="C10139" t="str">
            <v>WI</v>
          </cell>
          <cell r="D10139">
            <v>0</v>
          </cell>
        </row>
        <row r="10140">
          <cell r="A10140">
            <v>28925407</v>
          </cell>
          <cell r="B10140" t="str">
            <v>INT AGREE SH DYE CONC NORM</v>
          </cell>
          <cell r="C10140" t="str">
            <v>WI</v>
          </cell>
          <cell r="D10140">
            <v>0</v>
          </cell>
        </row>
        <row r="10141">
          <cell r="A10141">
            <v>28925408</v>
          </cell>
          <cell r="B10141" t="str">
            <v>INT AGREE SH DYE CONC NORM</v>
          </cell>
          <cell r="C10141" t="str">
            <v>WI</v>
          </cell>
          <cell r="D10141">
            <v>0</v>
          </cell>
        </row>
        <row r="10142">
          <cell r="A10142">
            <v>28925409</v>
          </cell>
          <cell r="B10142" t="str">
            <v>INT AGREE SH DYE CONC NORM</v>
          </cell>
          <cell r="C10142" t="str">
            <v>WI</v>
          </cell>
          <cell r="D10142">
            <v>0</v>
          </cell>
        </row>
        <row r="10143">
          <cell r="A10143">
            <v>28925502</v>
          </cell>
          <cell r="B10143" t="str">
            <v>INT AGREE SH DYE CONC PERM/DAM</v>
          </cell>
          <cell r="C10143" t="str">
            <v>WI</v>
          </cell>
          <cell r="D10143">
            <v>0</v>
          </cell>
        </row>
        <row r="10144">
          <cell r="A10144">
            <v>28925503</v>
          </cell>
          <cell r="B10144" t="str">
            <v>INT AGREE SH DYE CONC PERM/DAM</v>
          </cell>
          <cell r="C10144" t="str">
            <v>WI</v>
          </cell>
          <cell r="D10144">
            <v>0</v>
          </cell>
        </row>
        <row r="10145">
          <cell r="A10145">
            <v>28925504</v>
          </cell>
          <cell r="B10145" t="str">
            <v>INT AGREE SH DYE CONC PERM/DAM</v>
          </cell>
          <cell r="C10145" t="str">
            <v>WI</v>
          </cell>
          <cell r="D10145">
            <v>0</v>
          </cell>
        </row>
        <row r="10146">
          <cell r="A10146">
            <v>28925505</v>
          </cell>
          <cell r="B10146" t="str">
            <v>INT AGREE SH DYE CONC PERM/DAM</v>
          </cell>
          <cell r="C10146" t="str">
            <v>WI</v>
          </cell>
          <cell r="D10146">
            <v>0</v>
          </cell>
        </row>
        <row r="10147">
          <cell r="A10147">
            <v>28925506</v>
          </cell>
          <cell r="B10147" t="str">
            <v>INT AGREE SH DYE CONC PERM/DAM</v>
          </cell>
          <cell r="C10147" t="str">
            <v>WI</v>
          </cell>
          <cell r="D10147">
            <v>0</v>
          </cell>
        </row>
        <row r="10148">
          <cell r="A10148">
            <v>28925507</v>
          </cell>
          <cell r="B10148" t="str">
            <v>INT AGREE SH DYE CON PERM/DAM</v>
          </cell>
          <cell r="C10148" t="str">
            <v>WI</v>
          </cell>
          <cell r="D10148">
            <v>0</v>
          </cell>
        </row>
        <row r="10149">
          <cell r="A10149">
            <v>28925508</v>
          </cell>
          <cell r="B10149" t="str">
            <v>INT AGREE SH DYE CON PERM/DAM</v>
          </cell>
          <cell r="C10149" t="str">
            <v>WI</v>
          </cell>
          <cell r="D10149">
            <v>0</v>
          </cell>
        </row>
        <row r="10150">
          <cell r="A10150">
            <v>28925509</v>
          </cell>
          <cell r="B10150" t="str">
            <v>INT AGREE SH DYE CON PERM/DAM</v>
          </cell>
          <cell r="C10150" t="str">
            <v>WI</v>
          </cell>
          <cell r="D10150">
            <v>0</v>
          </cell>
        </row>
        <row r="10151">
          <cell r="A10151">
            <v>28925602</v>
          </cell>
          <cell r="B10151" t="str">
            <v>INT AGREE SH DYE CONC E/DAY</v>
          </cell>
          <cell r="C10151" t="str">
            <v>WI</v>
          </cell>
          <cell r="D10151">
            <v>0</v>
          </cell>
        </row>
        <row r="10152">
          <cell r="A10152">
            <v>28925603</v>
          </cell>
          <cell r="B10152" t="str">
            <v>INT AGREE SH DYE CONC E/DAY</v>
          </cell>
          <cell r="C10152" t="str">
            <v>WI</v>
          </cell>
          <cell r="D10152">
            <v>0</v>
          </cell>
        </row>
        <row r="10153">
          <cell r="A10153">
            <v>28925604</v>
          </cell>
          <cell r="B10153" t="str">
            <v>INT AGREE SH DYE CONC E/DAY</v>
          </cell>
          <cell r="C10153" t="str">
            <v>WI</v>
          </cell>
          <cell r="D10153">
            <v>0</v>
          </cell>
        </row>
        <row r="10154">
          <cell r="A10154">
            <v>28925605</v>
          </cell>
          <cell r="B10154" t="str">
            <v>INT AGREE SH DYE CONC E/DAY</v>
          </cell>
          <cell r="C10154" t="str">
            <v>WI</v>
          </cell>
          <cell r="D10154">
            <v>0</v>
          </cell>
        </row>
        <row r="10155">
          <cell r="A10155">
            <v>28925606</v>
          </cell>
          <cell r="B10155" t="str">
            <v>INT AGREE SH DYE CONC E/DAY</v>
          </cell>
          <cell r="C10155" t="str">
            <v>WI</v>
          </cell>
          <cell r="D10155">
            <v>0</v>
          </cell>
        </row>
        <row r="10156">
          <cell r="A10156">
            <v>28925607</v>
          </cell>
          <cell r="B10156" t="str">
            <v>INT AGREE SH DYE CONC E/DAY</v>
          </cell>
          <cell r="C10156" t="str">
            <v>WI</v>
          </cell>
          <cell r="D10156">
            <v>0</v>
          </cell>
        </row>
        <row r="10157">
          <cell r="A10157">
            <v>28925608</v>
          </cell>
          <cell r="B10157" t="str">
            <v>INT AGREE SH DYE CONC E/DAY</v>
          </cell>
          <cell r="C10157" t="str">
            <v>WI</v>
          </cell>
          <cell r="D10157">
            <v>0</v>
          </cell>
        </row>
        <row r="10158">
          <cell r="A10158">
            <v>28925609</v>
          </cell>
          <cell r="B10158" t="str">
            <v>INT AGREE SH DYE CONC E/DAY</v>
          </cell>
          <cell r="C10158" t="str">
            <v>WI</v>
          </cell>
          <cell r="D10158">
            <v>0</v>
          </cell>
        </row>
        <row r="10159">
          <cell r="A10159">
            <v>28925610</v>
          </cell>
          <cell r="B10159" t="str">
            <v>INT AGREE SH DYE CONC E/DAY</v>
          </cell>
          <cell r="C10159" t="str">
            <v>WI</v>
          </cell>
          <cell r="D10159">
            <v>0</v>
          </cell>
        </row>
        <row r="10160">
          <cell r="A10160">
            <v>28925702</v>
          </cell>
          <cell r="B10160" t="str">
            <v>INT AGREE SH DYE CONC X/BODY</v>
          </cell>
          <cell r="C10160" t="str">
            <v>WI</v>
          </cell>
          <cell r="D10160">
            <v>0</v>
          </cell>
        </row>
        <row r="10161">
          <cell r="A10161">
            <v>28925703</v>
          </cell>
          <cell r="B10161" t="str">
            <v>INT AGREE SH DYE CONC X/BODY</v>
          </cell>
          <cell r="C10161" t="str">
            <v>WI</v>
          </cell>
          <cell r="D10161">
            <v>0</v>
          </cell>
        </row>
        <row r="10162">
          <cell r="A10162">
            <v>28930104</v>
          </cell>
          <cell r="B10162" t="str">
            <v>INT SOFTWASH FRENCH BQT CONC</v>
          </cell>
          <cell r="C10162" t="str">
            <v>WI</v>
          </cell>
          <cell r="D10162">
            <v>0</v>
          </cell>
        </row>
        <row r="10163">
          <cell r="A10163">
            <v>28930105</v>
          </cell>
          <cell r="B10163" t="str">
            <v>INT SOFTWASH FRENCH BQT CONC</v>
          </cell>
          <cell r="C10163" t="str">
            <v>WI</v>
          </cell>
          <cell r="D10163">
            <v>0</v>
          </cell>
        </row>
        <row r="10164">
          <cell r="A10164">
            <v>28930106</v>
          </cell>
          <cell r="B10164" t="str">
            <v>INT SOFTWASH FRENCH BQT CONC</v>
          </cell>
          <cell r="C10164" t="str">
            <v>WI</v>
          </cell>
          <cell r="D10164">
            <v>0</v>
          </cell>
        </row>
        <row r="10165">
          <cell r="A10165">
            <v>28930107</v>
          </cell>
          <cell r="B10165" t="str">
            <v>INT SOFTWASH WITH LANOLIN</v>
          </cell>
          <cell r="C10165" t="str">
            <v>WI</v>
          </cell>
          <cell r="D10165">
            <v>0</v>
          </cell>
        </row>
        <row r="10166">
          <cell r="A10166">
            <v>28930108</v>
          </cell>
          <cell r="B10166" t="str">
            <v>INT SOFTWASH WITH LANOLIN</v>
          </cell>
          <cell r="C10166" t="str">
            <v>WI</v>
          </cell>
          <cell r="D10166">
            <v>0</v>
          </cell>
        </row>
        <row r="10167">
          <cell r="A10167">
            <v>28930109</v>
          </cell>
          <cell r="B10167" t="str">
            <v>INT SOFTWASH WITH LANOLIN</v>
          </cell>
          <cell r="C10167" t="str">
            <v>WI</v>
          </cell>
          <cell r="D10167">
            <v>0</v>
          </cell>
        </row>
        <row r="10168">
          <cell r="A10168">
            <v>28931104</v>
          </cell>
          <cell r="B10168" t="str">
            <v>INT SOFTWASH FLORAL FRESH CONC</v>
          </cell>
          <cell r="C10168" t="str">
            <v>WI</v>
          </cell>
          <cell r="D10168">
            <v>0</v>
          </cell>
        </row>
        <row r="10169">
          <cell r="A10169">
            <v>28931105</v>
          </cell>
          <cell r="B10169" t="str">
            <v>INT SOFTWASH FLORAL FRESH CONC</v>
          </cell>
          <cell r="C10169" t="str">
            <v>WI</v>
          </cell>
          <cell r="D10169">
            <v>0</v>
          </cell>
        </row>
        <row r="10170">
          <cell r="A10170">
            <v>28931106</v>
          </cell>
          <cell r="B10170" t="str">
            <v>INT SOFTWASH FLORAL FRESH CONC</v>
          </cell>
          <cell r="C10170" t="str">
            <v>WI</v>
          </cell>
          <cell r="D10170">
            <v>0</v>
          </cell>
        </row>
        <row r="10171">
          <cell r="A10171">
            <v>28931107</v>
          </cell>
          <cell r="B10171" t="str">
            <v>INT SOFTWASH VITAMIN E CONC</v>
          </cell>
          <cell r="C10171" t="str">
            <v>WI</v>
          </cell>
          <cell r="D10171">
            <v>0</v>
          </cell>
        </row>
        <row r="10172">
          <cell r="A10172">
            <v>28932206</v>
          </cell>
          <cell r="B10172" t="str">
            <v>INT SOFTWASH EXTRA CARE CONC</v>
          </cell>
          <cell r="C10172" t="str">
            <v>WI</v>
          </cell>
          <cell r="D10172">
            <v>0</v>
          </cell>
        </row>
        <row r="10173">
          <cell r="A10173">
            <v>28932207</v>
          </cell>
          <cell r="B10173" t="str">
            <v>INT SOFTWASH EXTRA CARE CONC</v>
          </cell>
          <cell r="C10173" t="str">
            <v>WI</v>
          </cell>
          <cell r="D10173">
            <v>0</v>
          </cell>
        </row>
        <row r="10174">
          <cell r="A10174">
            <v>28932208</v>
          </cell>
          <cell r="B10174" t="str">
            <v>INT SOFTWASH EXTRA CARE CONC</v>
          </cell>
          <cell r="C10174" t="str">
            <v>WI</v>
          </cell>
          <cell r="D10174">
            <v>0</v>
          </cell>
        </row>
        <row r="10175">
          <cell r="A10175">
            <v>28932209</v>
          </cell>
          <cell r="B10175" t="str">
            <v>INT SOFTWASH EXTRA CARE CONC</v>
          </cell>
          <cell r="C10175" t="str">
            <v>WI</v>
          </cell>
          <cell r="D10175">
            <v>0</v>
          </cell>
        </row>
        <row r="10176">
          <cell r="A10176">
            <v>28932210</v>
          </cell>
          <cell r="B10176" t="str">
            <v>INT SOFTWASH EXTRA CARE CONC</v>
          </cell>
          <cell r="C10176" t="str">
            <v>WI</v>
          </cell>
          <cell r="D10176">
            <v>0</v>
          </cell>
        </row>
        <row r="10177">
          <cell r="A10177">
            <v>28932211</v>
          </cell>
          <cell r="B10177" t="str">
            <v>INT SOFTWASH ALOE VERA  CONC</v>
          </cell>
          <cell r="C10177" t="str">
            <v>WI</v>
          </cell>
          <cell r="D10177">
            <v>0</v>
          </cell>
        </row>
        <row r="10178">
          <cell r="A10178">
            <v>28940001</v>
          </cell>
          <cell r="B10178" t="str">
            <v>INT CITRIC ACID SOLUTION</v>
          </cell>
          <cell r="C10178" t="str">
            <v>WI</v>
          </cell>
          <cell r="D10178">
            <v>0</v>
          </cell>
        </row>
        <row r="10179">
          <cell r="A10179">
            <v>28940002</v>
          </cell>
          <cell r="B10179" t="str">
            <v>INT CITRIC ACID SOUTION</v>
          </cell>
          <cell r="C10179" t="str">
            <v>WI</v>
          </cell>
          <cell r="D10179">
            <v>0</v>
          </cell>
        </row>
        <row r="10180">
          <cell r="A10180">
            <v>28941001</v>
          </cell>
          <cell r="B10180" t="str">
            <v>INT E.B/AGR/HAL SH SOL AMMN CH</v>
          </cell>
          <cell r="C10180" t="str">
            <v>WI</v>
          </cell>
          <cell r="D10180">
            <v>0</v>
          </cell>
        </row>
        <row r="10181">
          <cell r="A10181">
            <v>28941002</v>
          </cell>
          <cell r="B10181" t="str">
            <v>INT EB/AGR/HAL SH SOL AMMN CH</v>
          </cell>
          <cell r="C10181" t="str">
            <v>WI</v>
          </cell>
          <cell r="D10181">
            <v>0</v>
          </cell>
        </row>
        <row r="10182">
          <cell r="A10182">
            <v>28943003</v>
          </cell>
          <cell r="B10182" t="str">
            <v>INT HALSA CHAMOMILE SH DYE CON</v>
          </cell>
          <cell r="C10182" t="str">
            <v>WI</v>
          </cell>
          <cell r="D10182">
            <v>0</v>
          </cell>
        </row>
        <row r="10183">
          <cell r="A10183">
            <v>28943004</v>
          </cell>
          <cell r="B10183" t="str">
            <v>INT HALSA CHAMOMILE SH DYE CON</v>
          </cell>
          <cell r="C10183" t="str">
            <v>WI</v>
          </cell>
          <cell r="D10183">
            <v>0</v>
          </cell>
        </row>
        <row r="10184">
          <cell r="A10184">
            <v>28943005</v>
          </cell>
          <cell r="B10184" t="str">
            <v>INT HALSA CHAMOMILE SH DYE CON</v>
          </cell>
          <cell r="C10184" t="str">
            <v>WI</v>
          </cell>
          <cell r="D10184">
            <v>0</v>
          </cell>
        </row>
        <row r="10185">
          <cell r="A10185">
            <v>28943305</v>
          </cell>
          <cell r="B10185" t="str">
            <v>INT HALSA MARIGOLD SH DYE CONC</v>
          </cell>
          <cell r="C10185" t="str">
            <v>WI</v>
          </cell>
          <cell r="D10185">
            <v>0</v>
          </cell>
        </row>
        <row r="10186">
          <cell r="A10186">
            <v>28943306</v>
          </cell>
          <cell r="B10186" t="str">
            <v>INT HALSA MARIGOLD SH DYE CONC</v>
          </cell>
          <cell r="C10186" t="str">
            <v>WI</v>
          </cell>
          <cell r="D10186">
            <v>0</v>
          </cell>
        </row>
        <row r="10187">
          <cell r="A10187">
            <v>28943602</v>
          </cell>
          <cell r="B10187" t="str">
            <v>INT HALSA GINGER RT SH DYE CON</v>
          </cell>
          <cell r="C10187" t="str">
            <v>WI</v>
          </cell>
          <cell r="D10187">
            <v>0</v>
          </cell>
        </row>
        <row r="10188">
          <cell r="A10188">
            <v>28943603</v>
          </cell>
          <cell r="B10188" t="str">
            <v>INT HALSA GINGER RI SH DYE CON</v>
          </cell>
          <cell r="C10188" t="str">
            <v>WI</v>
          </cell>
          <cell r="D10188">
            <v>0</v>
          </cell>
        </row>
        <row r="10189">
          <cell r="A10189">
            <v>28943903</v>
          </cell>
          <cell r="B10189" t="str">
            <v>INT HALSA WALNUT SH DYE CONC</v>
          </cell>
          <cell r="C10189" t="str">
            <v>WI</v>
          </cell>
          <cell r="D10189">
            <v>0</v>
          </cell>
        </row>
        <row r="10190">
          <cell r="A10190">
            <v>28943904</v>
          </cell>
          <cell r="B10190" t="str">
            <v>INT HALSA WALNUT SH DYE CONC</v>
          </cell>
          <cell r="C10190" t="str">
            <v>WI</v>
          </cell>
          <cell r="D10190">
            <v>0</v>
          </cell>
        </row>
        <row r="10191">
          <cell r="A10191">
            <v>28945003</v>
          </cell>
          <cell r="B10191" t="str">
            <v>INT HALSA COND SOAP STREAM</v>
          </cell>
          <cell r="C10191" t="str">
            <v>WI</v>
          </cell>
          <cell r="D10191">
            <v>0</v>
          </cell>
        </row>
        <row r="10192">
          <cell r="A10192">
            <v>28945004</v>
          </cell>
          <cell r="B10192" t="str">
            <v>INT HALSA COND SOAP STREAM</v>
          </cell>
          <cell r="C10192" t="str">
            <v>WI</v>
          </cell>
          <cell r="D10192">
            <v>0</v>
          </cell>
        </row>
        <row r="10193">
          <cell r="A10193">
            <v>28945005</v>
          </cell>
          <cell r="B10193" t="str">
            <v>INT HALSA COND SOAP STREAM</v>
          </cell>
          <cell r="C10193" t="str">
            <v>WI</v>
          </cell>
          <cell r="D10193">
            <v>0</v>
          </cell>
        </row>
        <row r="10194">
          <cell r="A10194">
            <v>28947002</v>
          </cell>
          <cell r="B10194" t="str">
            <v>INT HALSA CHAMOMILE CD DYE SOL</v>
          </cell>
          <cell r="C10194" t="str">
            <v>WI</v>
          </cell>
          <cell r="D10194">
            <v>0</v>
          </cell>
        </row>
        <row r="10195">
          <cell r="A10195">
            <v>28947003</v>
          </cell>
          <cell r="B10195" t="str">
            <v>INT HALSA CHAMOMILE CD DYE CON</v>
          </cell>
          <cell r="C10195" t="str">
            <v>WI</v>
          </cell>
          <cell r="D10195">
            <v>0</v>
          </cell>
        </row>
        <row r="10196">
          <cell r="A10196">
            <v>28947305</v>
          </cell>
          <cell r="B10196" t="str">
            <v>INT HALSA MARIGOLD CD DYE CONC</v>
          </cell>
          <cell r="C10196" t="str">
            <v>WI</v>
          </cell>
          <cell r="D10196">
            <v>0</v>
          </cell>
        </row>
        <row r="10197">
          <cell r="A10197">
            <v>28947603</v>
          </cell>
          <cell r="B10197" t="str">
            <v>INT HALSA GINGER CD CONC</v>
          </cell>
          <cell r="C10197" t="str">
            <v>WI</v>
          </cell>
          <cell r="D10197">
            <v>0</v>
          </cell>
        </row>
        <row r="10198">
          <cell r="A10198">
            <v>28947902</v>
          </cell>
          <cell r="B10198" t="str">
            <v>INT HALSA WALNUT COND DYE CONC</v>
          </cell>
          <cell r="C10198" t="str">
            <v>WI</v>
          </cell>
          <cell r="D10198">
            <v>0</v>
          </cell>
        </row>
        <row r="10199">
          <cell r="A10199">
            <v>28947903</v>
          </cell>
          <cell r="B10199" t="str">
            <v>INT HALSA WALNUT COND DYE CONC</v>
          </cell>
          <cell r="C10199" t="str">
            <v>WI</v>
          </cell>
          <cell r="D10199">
            <v>0</v>
          </cell>
        </row>
        <row r="10200">
          <cell r="A10200">
            <v>28948001</v>
          </cell>
          <cell r="B10200" t="str">
            <v>INT HALSA 2IN 1 SOAP STREAM</v>
          </cell>
          <cell r="C10200" t="str">
            <v>WI</v>
          </cell>
          <cell r="D10200">
            <v>0</v>
          </cell>
        </row>
        <row r="10201">
          <cell r="A10201">
            <v>28948101</v>
          </cell>
          <cell r="B10201" t="str">
            <v>INT HALSA 2IN1 P/DAM DYE CONC</v>
          </cell>
          <cell r="C10201" t="str">
            <v>WI</v>
          </cell>
          <cell r="D10201">
            <v>0</v>
          </cell>
        </row>
        <row r="10202">
          <cell r="A10202">
            <v>28948201</v>
          </cell>
          <cell r="B10202" t="str">
            <v>INT HALSA 2IN1 X/BDY DYE CONC</v>
          </cell>
          <cell r="C10202" t="str">
            <v>WI</v>
          </cell>
          <cell r="D10202">
            <v>0</v>
          </cell>
        </row>
        <row r="10203">
          <cell r="A10203">
            <v>28948301</v>
          </cell>
          <cell r="B10203" t="str">
            <v>INT HALSA 2IN1 NORM DYE CONC</v>
          </cell>
          <cell r="C10203" t="str">
            <v>WI</v>
          </cell>
          <cell r="D10203">
            <v>0</v>
          </cell>
        </row>
        <row r="10204">
          <cell r="A10204">
            <v>28950003</v>
          </cell>
          <cell r="B10204" t="str">
            <v>INT EB SHAM EVERYDAY DYE CON</v>
          </cell>
          <cell r="C10204" t="str">
            <v>WI</v>
          </cell>
          <cell r="D10204">
            <v>0</v>
          </cell>
        </row>
        <row r="10205">
          <cell r="A10205">
            <v>28950004</v>
          </cell>
          <cell r="B10205" t="str">
            <v>INT EB SHAM EVERYDAY DYE CONC</v>
          </cell>
          <cell r="C10205" t="str">
            <v>WI</v>
          </cell>
          <cell r="D10205">
            <v>0</v>
          </cell>
        </row>
        <row r="10206">
          <cell r="A10206">
            <v>28951003</v>
          </cell>
          <cell r="B10206" t="str">
            <v>INT EB SHAM NORMAL DYE CON</v>
          </cell>
          <cell r="C10206" t="str">
            <v>WI</v>
          </cell>
          <cell r="D10206">
            <v>0</v>
          </cell>
        </row>
        <row r="10207">
          <cell r="A10207">
            <v>28951004</v>
          </cell>
          <cell r="B10207" t="str">
            <v>INT EB SHAM NORMAL DYE CONC</v>
          </cell>
          <cell r="C10207" t="str">
            <v>WI</v>
          </cell>
          <cell r="D10207">
            <v>0</v>
          </cell>
        </row>
        <row r="10208">
          <cell r="A10208">
            <v>28952003</v>
          </cell>
          <cell r="B10208" t="str">
            <v>INT EB SHAM DRY/PERM DYE CON</v>
          </cell>
          <cell r="C10208" t="str">
            <v>WI</v>
          </cell>
          <cell r="D10208">
            <v>0</v>
          </cell>
        </row>
        <row r="10209">
          <cell r="A10209">
            <v>28952004</v>
          </cell>
          <cell r="B10209" t="str">
            <v>INT EB SHAM DRY/PERM DYE CONC</v>
          </cell>
          <cell r="C10209" t="str">
            <v>WI</v>
          </cell>
          <cell r="D10209">
            <v>0</v>
          </cell>
        </row>
        <row r="10210">
          <cell r="A10210">
            <v>28955003</v>
          </cell>
          <cell r="B10210" t="str">
            <v>INT EB COND SOAP STREAM</v>
          </cell>
          <cell r="C10210" t="str">
            <v>WI</v>
          </cell>
          <cell r="D10210">
            <v>0</v>
          </cell>
        </row>
        <row r="10211">
          <cell r="A10211">
            <v>28955502</v>
          </cell>
          <cell r="B10211" t="str">
            <v>INT EB COND EVERYDAY DYE CON</v>
          </cell>
          <cell r="C10211" t="str">
            <v>WI</v>
          </cell>
          <cell r="D10211">
            <v>0</v>
          </cell>
        </row>
        <row r="10212">
          <cell r="A10212">
            <v>28956502</v>
          </cell>
          <cell r="B10212" t="str">
            <v>INT EB COND DRY/PERMED DYE CON</v>
          </cell>
          <cell r="C10212" t="str">
            <v>WI</v>
          </cell>
          <cell r="D10212">
            <v>0</v>
          </cell>
        </row>
        <row r="10213">
          <cell r="A10213">
            <v>28957502</v>
          </cell>
          <cell r="B10213" t="str">
            <v>INT EB COND NORMAL DYE CON</v>
          </cell>
          <cell r="C10213" t="str">
            <v>WI</v>
          </cell>
          <cell r="D10213">
            <v>0</v>
          </cell>
        </row>
        <row r="10214">
          <cell r="A10214">
            <v>29002001</v>
          </cell>
          <cell r="B10214" t="str">
            <v>INT AGREE EX/HOLD STYLING GEL</v>
          </cell>
          <cell r="C10214" t="str">
            <v>WI</v>
          </cell>
          <cell r="D10214">
            <v>0</v>
          </cell>
        </row>
        <row r="10215">
          <cell r="A10215">
            <v>29003001</v>
          </cell>
          <cell r="B10215" t="str">
            <v>INT AGREE LEAVE IN CD RE189870</v>
          </cell>
          <cell r="C10215" t="str">
            <v>WI</v>
          </cell>
          <cell r="D10215">
            <v>0</v>
          </cell>
        </row>
        <row r="10216">
          <cell r="A10216">
            <v>29004001</v>
          </cell>
          <cell r="B10216" t="str">
            <v>INT INTENSE PROT PACK RE189890</v>
          </cell>
          <cell r="C10216" t="str">
            <v>WI</v>
          </cell>
          <cell r="D10216">
            <v>0</v>
          </cell>
        </row>
        <row r="10217">
          <cell r="A10217">
            <v>29005001</v>
          </cell>
          <cell r="B10217" t="str">
            <v>INT AGREE GEL SPRAY   RE189880</v>
          </cell>
          <cell r="C10217" t="str">
            <v>WI</v>
          </cell>
          <cell r="D10217">
            <v>0</v>
          </cell>
        </row>
        <row r="10218">
          <cell r="A10218">
            <v>29010105</v>
          </cell>
          <cell r="B10218" t="str">
            <v>INT AGREE SH DRY</v>
          </cell>
          <cell r="C10218" t="str">
            <v>WI</v>
          </cell>
          <cell r="D10218">
            <v>0</v>
          </cell>
        </row>
        <row r="10219">
          <cell r="A10219">
            <v>29010106</v>
          </cell>
          <cell r="B10219" t="str">
            <v>INT AGREE SH DRY</v>
          </cell>
          <cell r="C10219" t="str">
            <v>WI</v>
          </cell>
          <cell r="D10219">
            <v>0</v>
          </cell>
        </row>
        <row r="10220">
          <cell r="A10220">
            <v>29011307</v>
          </cell>
          <cell r="B10220" t="str">
            <v>INT AGREE SH EVERYDAY</v>
          </cell>
          <cell r="C10220" t="str">
            <v>WI</v>
          </cell>
          <cell r="D10220">
            <v>0</v>
          </cell>
        </row>
        <row r="10221">
          <cell r="A10221">
            <v>29012003</v>
          </cell>
          <cell r="B10221" t="str">
            <v>INT AGREE CD EXTRA BODY</v>
          </cell>
          <cell r="C10221" t="str">
            <v>WI</v>
          </cell>
          <cell r="D10221">
            <v>0</v>
          </cell>
        </row>
        <row r="10222">
          <cell r="A10222">
            <v>29012004</v>
          </cell>
          <cell r="B10222" t="str">
            <v>INT AGREE CD EXTRA BODY</v>
          </cell>
          <cell r="C10222" t="str">
            <v>WI</v>
          </cell>
          <cell r="D10222">
            <v>0</v>
          </cell>
        </row>
        <row r="10223">
          <cell r="A10223">
            <v>29012405</v>
          </cell>
          <cell r="B10223" t="str">
            <v>INT AGREE CD NORMAL</v>
          </cell>
          <cell r="C10223" t="str">
            <v>WI</v>
          </cell>
          <cell r="D10223">
            <v>0</v>
          </cell>
        </row>
        <row r="10224">
          <cell r="A10224">
            <v>29012406</v>
          </cell>
          <cell r="B10224" t="str">
            <v>INT AGREE CD NORMAL</v>
          </cell>
          <cell r="C10224" t="str">
            <v>WI</v>
          </cell>
          <cell r="D10224">
            <v>0</v>
          </cell>
        </row>
        <row r="10225">
          <cell r="A10225">
            <v>29013006</v>
          </cell>
          <cell r="B10225" t="str">
            <v>INT AGREE CD PERM/DAMAGED</v>
          </cell>
          <cell r="C10225" t="str">
            <v>WI</v>
          </cell>
          <cell r="D10225">
            <v>0</v>
          </cell>
        </row>
        <row r="10226">
          <cell r="A10226">
            <v>29013007</v>
          </cell>
          <cell r="B10226" t="str">
            <v>INT AGREE CD PERM/DAMAGED</v>
          </cell>
          <cell r="C10226" t="str">
            <v>WI</v>
          </cell>
          <cell r="D10226">
            <v>0</v>
          </cell>
        </row>
        <row r="10227">
          <cell r="A10227">
            <v>29013305</v>
          </cell>
          <cell r="B10227" t="str">
            <v>INT AGREE CD EVERYDAY</v>
          </cell>
          <cell r="C10227" t="str">
            <v>WI</v>
          </cell>
          <cell r="D10227">
            <v>0</v>
          </cell>
        </row>
        <row r="10228">
          <cell r="A10228">
            <v>29013306</v>
          </cell>
          <cell r="B10228" t="str">
            <v>INT AGREE CD EVERYDAY</v>
          </cell>
          <cell r="C10228" t="str">
            <v>WI</v>
          </cell>
          <cell r="D10228">
            <v>0</v>
          </cell>
        </row>
        <row r="10229">
          <cell r="A10229">
            <v>29014102</v>
          </cell>
          <cell r="B10229" t="str">
            <v>INT AGREE SH DRY</v>
          </cell>
          <cell r="C10229" t="str">
            <v>WI</v>
          </cell>
          <cell r="D10229">
            <v>0</v>
          </cell>
        </row>
        <row r="10230">
          <cell r="A10230">
            <v>29014202</v>
          </cell>
          <cell r="B10230" t="str">
            <v>INT AGREE SH NORM</v>
          </cell>
          <cell r="C10230" t="str">
            <v>WI</v>
          </cell>
          <cell r="D10230">
            <v>0</v>
          </cell>
        </row>
        <row r="10231">
          <cell r="A10231">
            <v>29014203</v>
          </cell>
          <cell r="B10231" t="str">
            <v>INT AGREE SH NORMAL</v>
          </cell>
          <cell r="C10231" t="str">
            <v>WI</v>
          </cell>
          <cell r="D10231">
            <v>0</v>
          </cell>
        </row>
        <row r="10232">
          <cell r="A10232">
            <v>29014204</v>
          </cell>
          <cell r="B10232" t="str">
            <v>INT AGREE SH NORMAL</v>
          </cell>
          <cell r="C10232" t="str">
            <v>WI</v>
          </cell>
          <cell r="D10232">
            <v>0</v>
          </cell>
        </row>
        <row r="10233">
          <cell r="A10233">
            <v>29014205</v>
          </cell>
          <cell r="B10233" t="str">
            <v>INT AGREE SH NORMAL</v>
          </cell>
          <cell r="C10233" t="str">
            <v>WI</v>
          </cell>
          <cell r="D10233">
            <v>0</v>
          </cell>
        </row>
        <row r="10234">
          <cell r="A10234">
            <v>29014206</v>
          </cell>
          <cell r="B10234" t="str">
            <v>INT AGREE SH NORMAL</v>
          </cell>
          <cell r="C10234" t="str">
            <v>WI</v>
          </cell>
          <cell r="D10234">
            <v>0</v>
          </cell>
        </row>
        <row r="10235">
          <cell r="A10235">
            <v>29014207</v>
          </cell>
          <cell r="B10235" t="str">
            <v>INT AGREE SH NORMAL</v>
          </cell>
          <cell r="C10235" t="str">
            <v>WI</v>
          </cell>
          <cell r="D10235">
            <v>0</v>
          </cell>
        </row>
        <row r="10236">
          <cell r="A10236">
            <v>29014208</v>
          </cell>
          <cell r="B10236" t="str">
            <v>INT AGREE SH NORMAL</v>
          </cell>
          <cell r="C10236" t="str">
            <v>WI</v>
          </cell>
          <cell r="D10236">
            <v>0</v>
          </cell>
        </row>
        <row r="10237">
          <cell r="A10237">
            <v>29014209</v>
          </cell>
          <cell r="B10237" t="str">
            <v>INT AGREE SH NORMAL</v>
          </cell>
          <cell r="C10237" t="str">
            <v>WI</v>
          </cell>
          <cell r="D10237">
            <v>0</v>
          </cell>
        </row>
        <row r="10238">
          <cell r="A10238">
            <v>29014210</v>
          </cell>
          <cell r="B10238" t="str">
            <v>INT AGREE SH NORMAL</v>
          </cell>
          <cell r="C10238" t="str">
            <v>WI</v>
          </cell>
          <cell r="D10238">
            <v>0</v>
          </cell>
        </row>
        <row r="10239">
          <cell r="A10239">
            <v>29014211</v>
          </cell>
          <cell r="B10239" t="str">
            <v>INT AGREE SH NORMAL</v>
          </cell>
          <cell r="C10239" t="str">
            <v>WI</v>
          </cell>
          <cell r="D10239">
            <v>0</v>
          </cell>
        </row>
        <row r="10240">
          <cell r="A10240">
            <v>29014302</v>
          </cell>
          <cell r="B10240" t="str">
            <v>INT AGREE SH PERM/DAM</v>
          </cell>
          <cell r="C10240" t="str">
            <v>WI</v>
          </cell>
          <cell r="D10240">
            <v>0</v>
          </cell>
        </row>
        <row r="10241">
          <cell r="A10241">
            <v>29014303</v>
          </cell>
          <cell r="B10241" t="str">
            <v>INT AGREE SH PERM/DAM</v>
          </cell>
          <cell r="C10241" t="str">
            <v>WI</v>
          </cell>
          <cell r="D10241">
            <v>0</v>
          </cell>
        </row>
        <row r="10242">
          <cell r="A10242">
            <v>29014304</v>
          </cell>
          <cell r="B10242" t="str">
            <v>INT AGREE SH PERM/DAM</v>
          </cell>
          <cell r="C10242" t="str">
            <v>WI</v>
          </cell>
          <cell r="D10242">
            <v>0</v>
          </cell>
        </row>
        <row r="10243">
          <cell r="A10243">
            <v>29014305</v>
          </cell>
          <cell r="B10243" t="str">
            <v>INT AGREE SH PERM/DAM</v>
          </cell>
          <cell r="C10243" t="str">
            <v>WI</v>
          </cell>
          <cell r="D10243">
            <v>0</v>
          </cell>
        </row>
        <row r="10244">
          <cell r="A10244">
            <v>29014306</v>
          </cell>
          <cell r="B10244" t="str">
            <v>INT AGREE SH PERM/DAM</v>
          </cell>
          <cell r="C10244" t="str">
            <v>WI</v>
          </cell>
          <cell r="D10244">
            <v>0</v>
          </cell>
        </row>
        <row r="10245">
          <cell r="A10245">
            <v>29014307</v>
          </cell>
          <cell r="B10245" t="str">
            <v>INT AGREE SH PERM/DAM</v>
          </cell>
          <cell r="C10245" t="str">
            <v>WI</v>
          </cell>
          <cell r="D10245">
            <v>0</v>
          </cell>
        </row>
        <row r="10246">
          <cell r="A10246">
            <v>29014308</v>
          </cell>
          <cell r="B10246" t="str">
            <v>INT AGREE SH PERM/DAM</v>
          </cell>
          <cell r="C10246" t="str">
            <v>WI</v>
          </cell>
          <cell r="D10246">
            <v>0</v>
          </cell>
        </row>
        <row r="10247">
          <cell r="A10247">
            <v>29014309</v>
          </cell>
          <cell r="B10247" t="str">
            <v>INT AGREE SH PREM/DAM</v>
          </cell>
          <cell r="C10247" t="str">
            <v>WI</v>
          </cell>
          <cell r="D10247">
            <v>0</v>
          </cell>
        </row>
        <row r="10248">
          <cell r="A10248">
            <v>29014310</v>
          </cell>
          <cell r="B10248" t="str">
            <v>INT AGREE SH PREM/DAM</v>
          </cell>
          <cell r="C10248" t="str">
            <v>WI</v>
          </cell>
          <cell r="D10248">
            <v>0</v>
          </cell>
        </row>
        <row r="10249">
          <cell r="A10249">
            <v>29014311</v>
          </cell>
          <cell r="B10249" t="str">
            <v>INT AGREE SH PREM/DAM</v>
          </cell>
          <cell r="C10249" t="str">
            <v>WI</v>
          </cell>
          <cell r="D10249">
            <v>0</v>
          </cell>
        </row>
        <row r="10250">
          <cell r="A10250">
            <v>29014403</v>
          </cell>
          <cell r="B10250" t="str">
            <v>INT AGREE SH E/DAY</v>
          </cell>
          <cell r="C10250" t="str">
            <v>WI</v>
          </cell>
          <cell r="D10250">
            <v>0</v>
          </cell>
        </row>
        <row r="10251">
          <cell r="A10251">
            <v>29014404</v>
          </cell>
          <cell r="B10251" t="str">
            <v>INT AGREE SH E/DAY</v>
          </cell>
          <cell r="C10251" t="str">
            <v>WI</v>
          </cell>
          <cell r="D10251">
            <v>0</v>
          </cell>
        </row>
        <row r="10252">
          <cell r="A10252">
            <v>29014405</v>
          </cell>
          <cell r="B10252" t="str">
            <v>INT AGREE SH E/DAY</v>
          </cell>
          <cell r="C10252" t="str">
            <v>WI</v>
          </cell>
          <cell r="D10252">
            <v>0</v>
          </cell>
        </row>
        <row r="10253">
          <cell r="A10253">
            <v>29014406</v>
          </cell>
          <cell r="B10253" t="str">
            <v>INT AGREE SH E/DAY</v>
          </cell>
          <cell r="C10253" t="str">
            <v>WI</v>
          </cell>
          <cell r="D10253">
            <v>0</v>
          </cell>
        </row>
        <row r="10254">
          <cell r="A10254">
            <v>29014407</v>
          </cell>
          <cell r="B10254" t="str">
            <v>INT AGREE SH E/DAY</v>
          </cell>
          <cell r="C10254" t="str">
            <v>WI</v>
          </cell>
          <cell r="D10254">
            <v>0</v>
          </cell>
        </row>
        <row r="10255">
          <cell r="A10255">
            <v>29014408</v>
          </cell>
          <cell r="B10255" t="str">
            <v>INT AGREE SH E/DAY</v>
          </cell>
          <cell r="C10255" t="str">
            <v>WI</v>
          </cell>
          <cell r="D10255">
            <v>0</v>
          </cell>
        </row>
        <row r="10256">
          <cell r="A10256">
            <v>29014409</v>
          </cell>
          <cell r="B10256" t="str">
            <v>INT AGREE SH E/DAY</v>
          </cell>
          <cell r="C10256" t="str">
            <v>WI</v>
          </cell>
          <cell r="D10256">
            <v>0</v>
          </cell>
        </row>
        <row r="10257">
          <cell r="A10257">
            <v>29014410</v>
          </cell>
          <cell r="B10257" t="str">
            <v>INT AGREE SH E/DAY</v>
          </cell>
          <cell r="C10257" t="str">
            <v>WI</v>
          </cell>
          <cell r="D10257">
            <v>0</v>
          </cell>
        </row>
        <row r="10258">
          <cell r="A10258">
            <v>29014411</v>
          </cell>
          <cell r="B10258" t="str">
            <v>INT AGREE SH E/DAY</v>
          </cell>
          <cell r="C10258" t="str">
            <v>WI</v>
          </cell>
          <cell r="D10258">
            <v>0</v>
          </cell>
        </row>
        <row r="10259">
          <cell r="A10259">
            <v>29014412</v>
          </cell>
          <cell r="B10259" t="str">
            <v>INT AGREE SH E/DAY</v>
          </cell>
          <cell r="C10259" t="str">
            <v>WI</v>
          </cell>
          <cell r="D10259">
            <v>0</v>
          </cell>
        </row>
        <row r="10260">
          <cell r="A10260">
            <v>29014503</v>
          </cell>
          <cell r="B10260" t="str">
            <v>INT AGREE SH X/BODY</v>
          </cell>
          <cell r="C10260" t="str">
            <v>WI</v>
          </cell>
          <cell r="D10260">
            <v>0</v>
          </cell>
        </row>
        <row r="10261">
          <cell r="A10261">
            <v>29015101</v>
          </cell>
          <cell r="B10261" t="str">
            <v>INT AGREE CD DRY</v>
          </cell>
          <cell r="C10261" t="str">
            <v>WI</v>
          </cell>
          <cell r="D10261">
            <v>0</v>
          </cell>
        </row>
        <row r="10262">
          <cell r="A10262">
            <v>29015102</v>
          </cell>
          <cell r="B10262" t="str">
            <v>INT AGREE CD DRY</v>
          </cell>
          <cell r="C10262" t="str">
            <v>WI</v>
          </cell>
          <cell r="D10262">
            <v>0</v>
          </cell>
        </row>
        <row r="10263">
          <cell r="A10263">
            <v>29015103</v>
          </cell>
          <cell r="B10263" t="str">
            <v>INT AGREE CD DRY</v>
          </cell>
          <cell r="C10263" t="str">
            <v>WI</v>
          </cell>
          <cell r="D10263">
            <v>0</v>
          </cell>
        </row>
        <row r="10264">
          <cell r="A10264">
            <v>29015201</v>
          </cell>
          <cell r="B10264" t="str">
            <v>INT AGREE CD NORM</v>
          </cell>
          <cell r="C10264" t="str">
            <v>WI</v>
          </cell>
          <cell r="D10264">
            <v>0</v>
          </cell>
        </row>
        <row r="10265">
          <cell r="A10265">
            <v>29015202</v>
          </cell>
          <cell r="B10265" t="str">
            <v>INT AGREE CD NORMAL</v>
          </cell>
          <cell r="C10265" t="str">
            <v>WI</v>
          </cell>
          <cell r="D10265">
            <v>0</v>
          </cell>
        </row>
        <row r="10266">
          <cell r="A10266">
            <v>29015203</v>
          </cell>
          <cell r="B10266" t="str">
            <v>INT AGREE CD NORMAL</v>
          </cell>
          <cell r="C10266" t="str">
            <v>WI</v>
          </cell>
          <cell r="D10266">
            <v>0</v>
          </cell>
        </row>
        <row r="10267">
          <cell r="A10267">
            <v>29015204</v>
          </cell>
          <cell r="B10267" t="str">
            <v>INT AGREE CD NORMAL</v>
          </cell>
          <cell r="C10267" t="str">
            <v>WI</v>
          </cell>
          <cell r="D10267">
            <v>0</v>
          </cell>
        </row>
        <row r="10268">
          <cell r="A10268">
            <v>29015205</v>
          </cell>
          <cell r="B10268" t="str">
            <v>INT AGREE CD NORMAL</v>
          </cell>
          <cell r="C10268" t="str">
            <v>WI</v>
          </cell>
          <cell r="D10268">
            <v>0</v>
          </cell>
        </row>
        <row r="10269">
          <cell r="A10269">
            <v>29015206</v>
          </cell>
          <cell r="B10269" t="str">
            <v>INT AGREE CD NORMAL</v>
          </cell>
          <cell r="C10269" t="str">
            <v>WI</v>
          </cell>
          <cell r="D10269">
            <v>0</v>
          </cell>
        </row>
        <row r="10270">
          <cell r="A10270">
            <v>29015207</v>
          </cell>
          <cell r="B10270" t="str">
            <v>INT AGREE CD NORMAL</v>
          </cell>
          <cell r="C10270" t="str">
            <v>WI</v>
          </cell>
          <cell r="D10270">
            <v>0</v>
          </cell>
        </row>
        <row r="10271">
          <cell r="A10271">
            <v>29015208</v>
          </cell>
          <cell r="B10271" t="str">
            <v>INT AGREE CD NORMAL</v>
          </cell>
          <cell r="C10271" t="str">
            <v>WI</v>
          </cell>
          <cell r="D10271">
            <v>0</v>
          </cell>
        </row>
        <row r="10272">
          <cell r="A10272">
            <v>29015209</v>
          </cell>
          <cell r="B10272" t="str">
            <v>INT AGREE CD NORMAL</v>
          </cell>
          <cell r="C10272" t="str">
            <v>WI</v>
          </cell>
          <cell r="D10272">
            <v>0</v>
          </cell>
        </row>
        <row r="10273">
          <cell r="A10273">
            <v>29015210</v>
          </cell>
          <cell r="B10273" t="str">
            <v>INT AGREE CD NORMAL</v>
          </cell>
          <cell r="C10273" t="str">
            <v>WI</v>
          </cell>
          <cell r="D10273">
            <v>0</v>
          </cell>
        </row>
        <row r="10274">
          <cell r="A10274">
            <v>29015301</v>
          </cell>
          <cell r="B10274" t="str">
            <v>INT AGREE CD PERM/DAM</v>
          </cell>
          <cell r="C10274" t="str">
            <v>WI</v>
          </cell>
          <cell r="D10274">
            <v>0</v>
          </cell>
        </row>
        <row r="10275">
          <cell r="A10275">
            <v>29015302</v>
          </cell>
          <cell r="B10275" t="str">
            <v>INT AGREE CD PERM/DAM</v>
          </cell>
          <cell r="C10275" t="str">
            <v>WI</v>
          </cell>
          <cell r="D10275">
            <v>0</v>
          </cell>
        </row>
        <row r="10276">
          <cell r="A10276">
            <v>29015303</v>
          </cell>
          <cell r="B10276" t="str">
            <v>INT AGREE CD PERM/DAMAGED</v>
          </cell>
          <cell r="C10276" t="str">
            <v>WI</v>
          </cell>
          <cell r="D10276">
            <v>0</v>
          </cell>
        </row>
        <row r="10277">
          <cell r="A10277">
            <v>29015304</v>
          </cell>
          <cell r="B10277" t="str">
            <v>INT AGREE CD PERM/DAM</v>
          </cell>
          <cell r="C10277" t="str">
            <v>WI</v>
          </cell>
          <cell r="D10277">
            <v>0</v>
          </cell>
        </row>
        <row r="10278">
          <cell r="A10278">
            <v>29015305</v>
          </cell>
          <cell r="B10278" t="str">
            <v>INT AGREE CD PERM/DAM</v>
          </cell>
          <cell r="C10278" t="str">
            <v>WI</v>
          </cell>
          <cell r="D10278">
            <v>0</v>
          </cell>
        </row>
        <row r="10279">
          <cell r="A10279">
            <v>29015306</v>
          </cell>
          <cell r="B10279" t="str">
            <v>INT AGREE CD PERM/DAM</v>
          </cell>
          <cell r="C10279" t="str">
            <v>WI</v>
          </cell>
          <cell r="D10279">
            <v>0</v>
          </cell>
        </row>
        <row r="10280">
          <cell r="A10280">
            <v>29015307</v>
          </cell>
          <cell r="B10280" t="str">
            <v>INT AGREE CD PERM/DAM</v>
          </cell>
          <cell r="C10280" t="str">
            <v>WI</v>
          </cell>
          <cell r="D10280">
            <v>0</v>
          </cell>
        </row>
        <row r="10281">
          <cell r="A10281">
            <v>29015308</v>
          </cell>
          <cell r="B10281" t="str">
            <v>INT AGREE CD PERM/DAM</v>
          </cell>
          <cell r="C10281" t="str">
            <v>WI</v>
          </cell>
          <cell r="D10281">
            <v>0</v>
          </cell>
        </row>
        <row r="10282">
          <cell r="A10282">
            <v>29015309</v>
          </cell>
          <cell r="B10282" t="str">
            <v>INT AGREE CD PERM/DAM</v>
          </cell>
          <cell r="C10282" t="str">
            <v>WI</v>
          </cell>
          <cell r="D10282">
            <v>0</v>
          </cell>
        </row>
        <row r="10283">
          <cell r="A10283">
            <v>29015401</v>
          </cell>
          <cell r="B10283" t="str">
            <v>INT AGREE CD E/DAY</v>
          </cell>
          <cell r="C10283" t="str">
            <v>WI</v>
          </cell>
          <cell r="D10283">
            <v>0</v>
          </cell>
        </row>
        <row r="10284">
          <cell r="A10284">
            <v>29015402</v>
          </cell>
          <cell r="B10284" t="str">
            <v>INT AGREE CD E/DAY</v>
          </cell>
          <cell r="C10284" t="str">
            <v>WI</v>
          </cell>
          <cell r="D10284">
            <v>0</v>
          </cell>
        </row>
        <row r="10285">
          <cell r="A10285">
            <v>29015403</v>
          </cell>
          <cell r="B10285" t="str">
            <v>INT AGREE CD E/DAY</v>
          </cell>
          <cell r="C10285" t="str">
            <v>WI</v>
          </cell>
          <cell r="D10285">
            <v>0</v>
          </cell>
        </row>
        <row r="10286">
          <cell r="A10286">
            <v>29015404</v>
          </cell>
          <cell r="B10286" t="str">
            <v>INT AGREE CD E/DAY</v>
          </cell>
          <cell r="C10286" t="str">
            <v>WI</v>
          </cell>
          <cell r="D10286">
            <v>0</v>
          </cell>
        </row>
        <row r="10287">
          <cell r="A10287">
            <v>29015405</v>
          </cell>
          <cell r="B10287" t="str">
            <v>INT AGREE CD E/DAY</v>
          </cell>
          <cell r="C10287" t="str">
            <v>WI</v>
          </cell>
          <cell r="D10287">
            <v>0</v>
          </cell>
        </row>
        <row r="10288">
          <cell r="A10288">
            <v>29015406</v>
          </cell>
          <cell r="B10288" t="str">
            <v>INT AGREE CD E/DAY</v>
          </cell>
          <cell r="C10288" t="str">
            <v>WI</v>
          </cell>
          <cell r="D10288">
            <v>0</v>
          </cell>
        </row>
        <row r="10289">
          <cell r="A10289">
            <v>29015407</v>
          </cell>
          <cell r="B10289" t="str">
            <v>INT AGREE CD E/DAY</v>
          </cell>
          <cell r="C10289" t="str">
            <v>WI</v>
          </cell>
          <cell r="D10289">
            <v>0</v>
          </cell>
        </row>
        <row r="10290">
          <cell r="A10290">
            <v>29015408</v>
          </cell>
          <cell r="B10290" t="str">
            <v>INT AGREE CD E/DAY</v>
          </cell>
          <cell r="C10290" t="str">
            <v>WI</v>
          </cell>
          <cell r="D10290">
            <v>0</v>
          </cell>
        </row>
        <row r="10291">
          <cell r="A10291">
            <v>29015409</v>
          </cell>
          <cell r="B10291" t="str">
            <v>INT AGREE CD E/DAY</v>
          </cell>
          <cell r="C10291" t="str">
            <v>WI</v>
          </cell>
          <cell r="D10291">
            <v>0</v>
          </cell>
        </row>
        <row r="10292">
          <cell r="A10292">
            <v>29015410</v>
          </cell>
          <cell r="B10292" t="str">
            <v>INT AGREE CD E/DAY</v>
          </cell>
          <cell r="C10292" t="str">
            <v>WI</v>
          </cell>
          <cell r="D10292">
            <v>0</v>
          </cell>
        </row>
        <row r="10293">
          <cell r="A10293">
            <v>29015501</v>
          </cell>
          <cell r="B10293" t="str">
            <v>INT AGREE CD X/BODY</v>
          </cell>
          <cell r="C10293" t="str">
            <v>WI</v>
          </cell>
          <cell r="D10293">
            <v>0</v>
          </cell>
        </row>
        <row r="10294">
          <cell r="A10294">
            <v>29015502</v>
          </cell>
          <cell r="B10294" t="str">
            <v>INT AGREE CD X/BODY</v>
          </cell>
          <cell r="C10294" t="str">
            <v>WI</v>
          </cell>
          <cell r="D10294">
            <v>0</v>
          </cell>
        </row>
        <row r="10295">
          <cell r="A10295">
            <v>29015503</v>
          </cell>
          <cell r="B10295" t="str">
            <v>INT AGREE CD X/BODY</v>
          </cell>
          <cell r="C10295" t="str">
            <v>WI</v>
          </cell>
          <cell r="D10295">
            <v>0</v>
          </cell>
        </row>
        <row r="10296">
          <cell r="A10296">
            <v>29018001</v>
          </cell>
          <cell r="B10296" t="str">
            <v>INT AGREE HAIR MIST AEROSOL</v>
          </cell>
          <cell r="C10296" t="str">
            <v>WI</v>
          </cell>
          <cell r="D10296">
            <v>0</v>
          </cell>
        </row>
        <row r="10297">
          <cell r="A10297">
            <v>29018501</v>
          </cell>
          <cell r="B10297" t="str">
            <v>INT AGREE HAIR MIST PUMP</v>
          </cell>
          <cell r="C10297" t="str">
            <v>WI</v>
          </cell>
          <cell r="D10297">
            <v>0</v>
          </cell>
        </row>
        <row r="10298">
          <cell r="A10298">
            <v>29018601</v>
          </cell>
          <cell r="B10298" t="str">
            <v>INT AGREE HAIR MIST SPRITZ</v>
          </cell>
          <cell r="C10298" t="str">
            <v>WI</v>
          </cell>
          <cell r="D10298">
            <v>0</v>
          </cell>
        </row>
        <row r="10299">
          <cell r="A10299">
            <v>29020002</v>
          </cell>
          <cell r="B10299" t="str">
            <v>INT HALSA CHAMOMILE SHAMPOO</v>
          </cell>
          <cell r="C10299" t="str">
            <v>WI</v>
          </cell>
          <cell r="D10299">
            <v>0</v>
          </cell>
        </row>
        <row r="10300">
          <cell r="A10300">
            <v>29020003</v>
          </cell>
          <cell r="B10300" t="str">
            <v>INT HALSA SHAM CAMOMILE</v>
          </cell>
          <cell r="C10300" t="str">
            <v>WI</v>
          </cell>
          <cell r="D10300">
            <v>0</v>
          </cell>
        </row>
        <row r="10301">
          <cell r="A10301">
            <v>29020004</v>
          </cell>
          <cell r="B10301" t="str">
            <v>INT HALSA SHAM CHAMOMILE</v>
          </cell>
          <cell r="C10301" t="str">
            <v>WI</v>
          </cell>
          <cell r="D10301">
            <v>0</v>
          </cell>
        </row>
        <row r="10302">
          <cell r="A10302">
            <v>29020005</v>
          </cell>
          <cell r="B10302" t="str">
            <v>INT HALSA SHAM CHAMOMILE</v>
          </cell>
          <cell r="C10302" t="str">
            <v>WI</v>
          </cell>
          <cell r="D10302">
            <v>0</v>
          </cell>
        </row>
        <row r="10303">
          <cell r="A10303">
            <v>29020006</v>
          </cell>
          <cell r="B10303" t="str">
            <v>INT HALSA SHAM CHAMOMILE</v>
          </cell>
          <cell r="C10303" t="str">
            <v>WI</v>
          </cell>
          <cell r="D10303">
            <v>0</v>
          </cell>
        </row>
        <row r="10304">
          <cell r="A10304">
            <v>29020007</v>
          </cell>
          <cell r="B10304" t="str">
            <v>INT HALSA SHAM CHAMOMILE</v>
          </cell>
          <cell r="C10304" t="str">
            <v>WI</v>
          </cell>
          <cell r="D10304">
            <v>0</v>
          </cell>
        </row>
        <row r="10305">
          <cell r="A10305">
            <v>29020306</v>
          </cell>
          <cell r="B10305" t="str">
            <v>INT HALSA SHAM MARIGOLD</v>
          </cell>
          <cell r="C10305" t="str">
            <v>WI</v>
          </cell>
          <cell r="D10305">
            <v>0</v>
          </cell>
        </row>
        <row r="10306">
          <cell r="A10306">
            <v>29020307</v>
          </cell>
          <cell r="B10306" t="str">
            <v>INT HALSA SHAM MARIGOLD</v>
          </cell>
          <cell r="C10306" t="str">
            <v>WI</v>
          </cell>
          <cell r="D10306">
            <v>0</v>
          </cell>
        </row>
        <row r="10307">
          <cell r="A10307">
            <v>29020308</v>
          </cell>
          <cell r="B10307" t="str">
            <v>INT HALSA SHAM MARIGOLD</v>
          </cell>
          <cell r="C10307" t="str">
            <v>WI</v>
          </cell>
          <cell r="D10307">
            <v>0</v>
          </cell>
        </row>
        <row r="10308">
          <cell r="A10308">
            <v>29020603</v>
          </cell>
          <cell r="B10308" t="str">
            <v>INT HALSA SHAM GINGER ROOT</v>
          </cell>
          <cell r="C10308" t="str">
            <v>WI</v>
          </cell>
          <cell r="D10308">
            <v>0</v>
          </cell>
        </row>
        <row r="10309">
          <cell r="A10309">
            <v>29020604</v>
          </cell>
          <cell r="B10309" t="str">
            <v>INT HALSA SHAM GINGER ROOT</v>
          </cell>
          <cell r="C10309" t="str">
            <v>WI</v>
          </cell>
          <cell r="D10309">
            <v>0</v>
          </cell>
        </row>
        <row r="10310">
          <cell r="A10310">
            <v>29020704</v>
          </cell>
          <cell r="B10310" t="str">
            <v>INT HALSA SHAM WALNUT LVS</v>
          </cell>
          <cell r="C10310" t="str">
            <v>WI</v>
          </cell>
          <cell r="D10310">
            <v>0</v>
          </cell>
        </row>
        <row r="10311">
          <cell r="A10311">
            <v>29020705</v>
          </cell>
          <cell r="B10311" t="str">
            <v>INT HALSA SHAM WALNUT LEAVES</v>
          </cell>
          <cell r="C10311" t="str">
            <v>WI</v>
          </cell>
          <cell r="D10311">
            <v>0</v>
          </cell>
        </row>
        <row r="10312">
          <cell r="A10312">
            <v>29020706</v>
          </cell>
          <cell r="B10312" t="str">
            <v>INT HALSA SHAM WALNUT LEAVES</v>
          </cell>
          <cell r="C10312" t="str">
            <v>WI</v>
          </cell>
          <cell r="D10312">
            <v>0</v>
          </cell>
        </row>
        <row r="10313">
          <cell r="A10313">
            <v>29022005</v>
          </cell>
          <cell r="B10313" t="str">
            <v>INT HALSA COND CHAMOMILE</v>
          </cell>
          <cell r="C10313" t="str">
            <v>WI</v>
          </cell>
          <cell r="D10313">
            <v>0</v>
          </cell>
        </row>
        <row r="10314">
          <cell r="A10314">
            <v>29022006</v>
          </cell>
          <cell r="B10314" t="str">
            <v>INT HALSA COND CHAMOMILE</v>
          </cell>
          <cell r="C10314" t="str">
            <v>WI</v>
          </cell>
          <cell r="D10314">
            <v>0</v>
          </cell>
        </row>
        <row r="10315">
          <cell r="A10315">
            <v>29022007</v>
          </cell>
          <cell r="B10315" t="str">
            <v>INT HALSA COND CHAMOMILE</v>
          </cell>
          <cell r="C10315" t="str">
            <v>WI</v>
          </cell>
          <cell r="D10315">
            <v>0</v>
          </cell>
        </row>
        <row r="10316">
          <cell r="A10316">
            <v>29022307</v>
          </cell>
          <cell r="B10316" t="str">
            <v>INT HALSA COND MARIGOLD</v>
          </cell>
          <cell r="C10316" t="str">
            <v>WI</v>
          </cell>
          <cell r="D10316">
            <v>0</v>
          </cell>
        </row>
        <row r="10317">
          <cell r="A10317">
            <v>29022308</v>
          </cell>
          <cell r="B10317" t="str">
            <v>INT HALSA COND MARIGOLD</v>
          </cell>
          <cell r="C10317" t="str">
            <v>WI</v>
          </cell>
          <cell r="D10317">
            <v>0</v>
          </cell>
        </row>
        <row r="10318">
          <cell r="A10318">
            <v>29022606</v>
          </cell>
          <cell r="B10318" t="str">
            <v>INT HALSA COND GINGER ROOT</v>
          </cell>
          <cell r="C10318" t="str">
            <v>WI</v>
          </cell>
          <cell r="D10318">
            <v>0</v>
          </cell>
        </row>
        <row r="10319">
          <cell r="A10319">
            <v>29022905</v>
          </cell>
          <cell r="B10319" t="str">
            <v>INT HALSA COND WALNUT</v>
          </cell>
          <cell r="C10319" t="str">
            <v>WI</v>
          </cell>
          <cell r="D10319">
            <v>0</v>
          </cell>
        </row>
        <row r="10320">
          <cell r="A10320">
            <v>29022906</v>
          </cell>
          <cell r="B10320" t="str">
            <v>INT HALSA COND WALNUT</v>
          </cell>
          <cell r="C10320" t="str">
            <v>WI</v>
          </cell>
          <cell r="D10320">
            <v>0</v>
          </cell>
        </row>
        <row r="10321">
          <cell r="A10321">
            <v>29022907</v>
          </cell>
          <cell r="B10321" t="str">
            <v>INT HALSA COND WALNUT</v>
          </cell>
          <cell r="C10321" t="str">
            <v>WI</v>
          </cell>
          <cell r="D10321">
            <v>0</v>
          </cell>
        </row>
        <row r="10322">
          <cell r="A10322">
            <v>29023101</v>
          </cell>
          <cell r="B10322" t="str">
            <v>INT HALSA 2IN1 PERM/DAMAGED</v>
          </cell>
          <cell r="C10322" t="str">
            <v>WI</v>
          </cell>
          <cell r="D10322">
            <v>0</v>
          </cell>
        </row>
        <row r="10323">
          <cell r="A10323">
            <v>29023201</v>
          </cell>
          <cell r="B10323" t="str">
            <v>INT HALSA 2IN1 EXTRA BODY</v>
          </cell>
          <cell r="C10323" t="str">
            <v>WI</v>
          </cell>
          <cell r="D10323">
            <v>0</v>
          </cell>
        </row>
        <row r="10324">
          <cell r="A10324">
            <v>29023301</v>
          </cell>
          <cell r="B10324" t="str">
            <v>INT HALSA 2IN1 NORMAL</v>
          </cell>
          <cell r="C10324" t="str">
            <v>WI</v>
          </cell>
          <cell r="D10324">
            <v>0</v>
          </cell>
        </row>
        <row r="10325">
          <cell r="A10325">
            <v>29025205</v>
          </cell>
          <cell r="B10325" t="str">
            <v>INT SOFTWASH FLORAL FRESH</v>
          </cell>
          <cell r="C10325" t="str">
            <v>WI</v>
          </cell>
          <cell r="D10325">
            <v>0</v>
          </cell>
        </row>
        <row r="10326">
          <cell r="A10326">
            <v>29025206</v>
          </cell>
          <cell r="B10326" t="str">
            <v>INT SOFTWASH FLORAL FRESH</v>
          </cell>
          <cell r="C10326" t="str">
            <v>WI</v>
          </cell>
          <cell r="D10326">
            <v>0</v>
          </cell>
        </row>
        <row r="10327">
          <cell r="A10327">
            <v>29025207</v>
          </cell>
          <cell r="B10327" t="str">
            <v>INT SOFTWASH VIT E FLRL FRESH</v>
          </cell>
          <cell r="C10327" t="str">
            <v>WI</v>
          </cell>
          <cell r="D10327">
            <v>0</v>
          </cell>
        </row>
        <row r="10328">
          <cell r="A10328">
            <v>29025208</v>
          </cell>
          <cell r="B10328" t="str">
            <v>INT SOFTWASH VIT E FLRL FRESH</v>
          </cell>
          <cell r="C10328" t="str">
            <v>WI</v>
          </cell>
          <cell r="D10328">
            <v>0</v>
          </cell>
        </row>
        <row r="10329">
          <cell r="A10329">
            <v>29025209</v>
          </cell>
          <cell r="B10329" t="str">
            <v>INT SOFTWASH VIT E</v>
          </cell>
          <cell r="C10329" t="str">
            <v>WI</v>
          </cell>
          <cell r="D10329">
            <v>0</v>
          </cell>
        </row>
        <row r="10330">
          <cell r="A10330">
            <v>29026206</v>
          </cell>
          <cell r="B10330" t="str">
            <v>INT SOFTWASH FRENCH BOUQUET</v>
          </cell>
          <cell r="C10330" t="str">
            <v>WI</v>
          </cell>
          <cell r="D10330">
            <v>0</v>
          </cell>
        </row>
        <row r="10331">
          <cell r="A10331">
            <v>29026207</v>
          </cell>
          <cell r="B10331" t="str">
            <v>INT SOFTWASH FRENCH BOUQUET</v>
          </cell>
          <cell r="C10331" t="str">
            <v>WI</v>
          </cell>
          <cell r="D10331">
            <v>0</v>
          </cell>
        </row>
        <row r="10332">
          <cell r="A10332">
            <v>29026208</v>
          </cell>
          <cell r="B10332" t="str">
            <v>INT SOFTWASH FRENCH BOUQUET</v>
          </cell>
          <cell r="C10332" t="str">
            <v>WI</v>
          </cell>
          <cell r="D10332">
            <v>0</v>
          </cell>
        </row>
        <row r="10333">
          <cell r="A10333">
            <v>29026209</v>
          </cell>
          <cell r="B10333" t="str">
            <v>INT SOFTWASH LAN. FRENCH BQUT</v>
          </cell>
          <cell r="C10333" t="str">
            <v>WI</v>
          </cell>
          <cell r="D10333">
            <v>0</v>
          </cell>
        </row>
        <row r="10334">
          <cell r="A10334">
            <v>29026210</v>
          </cell>
          <cell r="B10334" t="str">
            <v>INT SOFTWASH WITH LANOLIN</v>
          </cell>
          <cell r="C10334" t="str">
            <v>WI</v>
          </cell>
          <cell r="D10334">
            <v>0</v>
          </cell>
        </row>
        <row r="10335">
          <cell r="A10335">
            <v>29026211</v>
          </cell>
          <cell r="B10335" t="str">
            <v>INT SOFTWASH WITH LANOLIN</v>
          </cell>
          <cell r="C10335" t="str">
            <v>WI</v>
          </cell>
          <cell r="D10335">
            <v>0</v>
          </cell>
        </row>
        <row r="10336">
          <cell r="A10336">
            <v>29026212</v>
          </cell>
          <cell r="B10336" t="str">
            <v>INT SOFTWASH WITH LANOLIN</v>
          </cell>
          <cell r="C10336" t="str">
            <v>WI</v>
          </cell>
          <cell r="D10336">
            <v>0</v>
          </cell>
        </row>
        <row r="10337">
          <cell r="A10337">
            <v>29027207</v>
          </cell>
          <cell r="B10337" t="str">
            <v>INT SOFTWASH EXTRA CARE</v>
          </cell>
          <cell r="C10337" t="str">
            <v>WI</v>
          </cell>
          <cell r="D10337">
            <v>0</v>
          </cell>
        </row>
        <row r="10338">
          <cell r="A10338">
            <v>29027208</v>
          </cell>
          <cell r="B10338" t="str">
            <v>INT SOFTWASH EXTRA CARE</v>
          </cell>
          <cell r="C10338" t="str">
            <v>WI</v>
          </cell>
          <cell r="D10338">
            <v>0</v>
          </cell>
        </row>
        <row r="10339">
          <cell r="A10339">
            <v>29027209</v>
          </cell>
          <cell r="B10339" t="str">
            <v>INT SOFTWASH EXTRA CARE</v>
          </cell>
          <cell r="C10339" t="str">
            <v>WI</v>
          </cell>
          <cell r="D10339">
            <v>0</v>
          </cell>
        </row>
        <row r="10340">
          <cell r="A10340">
            <v>29027210</v>
          </cell>
          <cell r="B10340" t="str">
            <v>INT SOFTWASH EXTRA CARE</v>
          </cell>
          <cell r="C10340" t="str">
            <v>WI</v>
          </cell>
          <cell r="D10340">
            <v>0</v>
          </cell>
        </row>
        <row r="10341">
          <cell r="A10341">
            <v>29027211</v>
          </cell>
          <cell r="B10341" t="str">
            <v>INT SOFTWASH ALOE EXTRA CARE</v>
          </cell>
          <cell r="C10341" t="str">
            <v>WI</v>
          </cell>
          <cell r="D10341">
            <v>0</v>
          </cell>
        </row>
        <row r="10342">
          <cell r="A10342">
            <v>29027212</v>
          </cell>
          <cell r="B10342" t="str">
            <v>INT SOFTWASH ALOE EXTRA CARE</v>
          </cell>
          <cell r="C10342" t="str">
            <v>WI</v>
          </cell>
          <cell r="D10342">
            <v>0</v>
          </cell>
        </row>
        <row r="10343">
          <cell r="A10343">
            <v>29027213</v>
          </cell>
          <cell r="B10343" t="str">
            <v>INT SOFTWASH ALOE VERA</v>
          </cell>
          <cell r="C10343" t="str">
            <v>WI</v>
          </cell>
          <cell r="D10343">
            <v>0</v>
          </cell>
        </row>
        <row r="10344">
          <cell r="A10344">
            <v>29027301</v>
          </cell>
          <cell r="B10344" t="str">
            <v>INT SOFTWASH EXTRA CARE FOTTLE</v>
          </cell>
          <cell r="C10344" t="str">
            <v>WI</v>
          </cell>
          <cell r="D10344">
            <v>0</v>
          </cell>
        </row>
        <row r="10345">
          <cell r="A10345">
            <v>29027302</v>
          </cell>
          <cell r="B10345" t="str">
            <v>1NT SOFTWASH EXTRA CARE FOTTLE</v>
          </cell>
          <cell r="C10345" t="str">
            <v>WI</v>
          </cell>
          <cell r="D10345">
            <v>0</v>
          </cell>
        </row>
        <row r="10346">
          <cell r="A10346">
            <v>29027303</v>
          </cell>
          <cell r="B10346" t="str">
            <v>INT SOFTWASH ALOE VERA  FOTTLE</v>
          </cell>
          <cell r="C10346" t="str">
            <v>WI</v>
          </cell>
          <cell r="D10346">
            <v>0</v>
          </cell>
        </row>
        <row r="10347">
          <cell r="A10347">
            <v>29040003</v>
          </cell>
          <cell r="B10347" t="str">
            <v>INT EB SHAMPOO NORMAL</v>
          </cell>
          <cell r="C10347" t="str">
            <v>WI</v>
          </cell>
          <cell r="D10347">
            <v>0</v>
          </cell>
        </row>
        <row r="10348">
          <cell r="A10348">
            <v>29040004</v>
          </cell>
          <cell r="B10348" t="str">
            <v>INT EB SHAMPOO NORMAL</v>
          </cell>
          <cell r="C10348" t="str">
            <v>WI</v>
          </cell>
          <cell r="D10348">
            <v>0</v>
          </cell>
        </row>
        <row r="10349">
          <cell r="A10349">
            <v>29041003</v>
          </cell>
          <cell r="B10349" t="str">
            <v>INT EB SHAMPOO DDRY/PERMED</v>
          </cell>
          <cell r="C10349" t="str">
            <v>WI</v>
          </cell>
          <cell r="D10349">
            <v>0</v>
          </cell>
        </row>
        <row r="10350">
          <cell r="A10350">
            <v>29041004</v>
          </cell>
          <cell r="B10350" t="str">
            <v>INT EB SHAMPOO DRY/PERMED</v>
          </cell>
          <cell r="C10350" t="str">
            <v>WI</v>
          </cell>
          <cell r="D10350">
            <v>0</v>
          </cell>
        </row>
        <row r="10351">
          <cell r="A10351">
            <v>29041301</v>
          </cell>
          <cell r="B10351" t="str">
            <v>INT AGREE SH PERM/DAM</v>
          </cell>
          <cell r="C10351" t="str">
            <v>WI</v>
          </cell>
          <cell r="D10351">
            <v>0</v>
          </cell>
        </row>
        <row r="10352">
          <cell r="A10352">
            <v>29042003</v>
          </cell>
          <cell r="B10352" t="str">
            <v>INT EB SHAMPOO EVERYDAY</v>
          </cell>
          <cell r="C10352" t="str">
            <v>WI</v>
          </cell>
          <cell r="D10352">
            <v>0</v>
          </cell>
        </row>
        <row r="10353">
          <cell r="A10353">
            <v>29042004</v>
          </cell>
          <cell r="B10353" t="str">
            <v>INT EB SHAMPOO EVERYDAY</v>
          </cell>
          <cell r="C10353" t="str">
            <v>WI</v>
          </cell>
          <cell r="D10353">
            <v>0</v>
          </cell>
        </row>
        <row r="10354">
          <cell r="A10354">
            <v>29045004</v>
          </cell>
          <cell r="B10354" t="str">
            <v>INT EB COND NORMAL</v>
          </cell>
          <cell r="C10354" t="str">
            <v>WI</v>
          </cell>
          <cell r="D10354">
            <v>0</v>
          </cell>
        </row>
        <row r="10355">
          <cell r="A10355">
            <v>29046004</v>
          </cell>
          <cell r="B10355" t="str">
            <v>INT EB COND DRY/PERMED</v>
          </cell>
          <cell r="C10355" t="str">
            <v>WI</v>
          </cell>
          <cell r="D10355">
            <v>0</v>
          </cell>
        </row>
        <row r="10356">
          <cell r="A10356">
            <v>29047004</v>
          </cell>
          <cell r="B10356" t="str">
            <v>INT EB COND EVERYDAY</v>
          </cell>
          <cell r="C10356" t="str">
            <v>WI</v>
          </cell>
          <cell r="D10356">
            <v>0</v>
          </cell>
        </row>
        <row r="10357">
          <cell r="A10357">
            <v>29048101</v>
          </cell>
          <cell r="B10357" t="str">
            <v>INT EB STYLING GEL</v>
          </cell>
          <cell r="C10357" t="str">
            <v>WI</v>
          </cell>
          <cell r="D10357">
            <v>0</v>
          </cell>
        </row>
        <row r="10358">
          <cell r="A10358">
            <v>29048201</v>
          </cell>
          <cell r="B10358" t="str">
            <v>INT EB HAIR MIST  (PUMP)</v>
          </cell>
          <cell r="C10358" t="str">
            <v>WI</v>
          </cell>
          <cell r="D10358">
            <v>0</v>
          </cell>
        </row>
        <row r="10359">
          <cell r="A10359">
            <v>29048301</v>
          </cell>
          <cell r="B10359" t="str">
            <v>INT E.B. MOUSSE</v>
          </cell>
          <cell r="C10359" t="str">
            <v>WI</v>
          </cell>
          <cell r="D10359">
            <v>0</v>
          </cell>
        </row>
        <row r="10360">
          <cell r="A10360">
            <v>29059101</v>
          </cell>
          <cell r="B10360" t="str">
            <v>INT AGREE STYLING MOUSSE COND</v>
          </cell>
          <cell r="C10360" t="str">
            <v>WI</v>
          </cell>
          <cell r="D10360">
            <v>0</v>
          </cell>
        </row>
        <row r="10361">
          <cell r="A10361">
            <v>29060001</v>
          </cell>
          <cell r="B10361" t="str">
            <v>INT AGREE STYLING MOUSSE E/DAY</v>
          </cell>
          <cell r="C10361" t="str">
            <v>WI</v>
          </cell>
          <cell r="D10361">
            <v>0</v>
          </cell>
        </row>
        <row r="10362">
          <cell r="A10362">
            <v>29060101</v>
          </cell>
          <cell r="B10362" t="str">
            <v>INT AGREE STYLING MOUSSE EXTRA</v>
          </cell>
          <cell r="C10362" t="str">
            <v>WI</v>
          </cell>
          <cell r="D10362">
            <v>0</v>
          </cell>
        </row>
        <row r="10363">
          <cell r="A10363">
            <v>29060201</v>
          </cell>
          <cell r="B10363" t="str">
            <v>INT BEFRESH CREAM</v>
          </cell>
          <cell r="C10363" t="str">
            <v>WI</v>
          </cell>
          <cell r="D10363">
            <v>0</v>
          </cell>
        </row>
        <row r="10364">
          <cell r="A10364">
            <v>29060202</v>
          </cell>
          <cell r="B10364" t="str">
            <v>INT BEFRESH CREAM</v>
          </cell>
          <cell r="C10364" t="str">
            <v>WI</v>
          </cell>
          <cell r="D10364">
            <v>0</v>
          </cell>
        </row>
        <row r="10365">
          <cell r="A10365">
            <v>29060203</v>
          </cell>
          <cell r="B10365" t="str">
            <v>INT BEFRESH CREAM</v>
          </cell>
          <cell r="C10365" t="str">
            <v>WI</v>
          </cell>
          <cell r="D10365">
            <v>0</v>
          </cell>
        </row>
        <row r="10366">
          <cell r="A10366">
            <v>29060204</v>
          </cell>
          <cell r="B10366" t="str">
            <v>INT ENHANCE HAND SOAP</v>
          </cell>
          <cell r="C10366" t="str">
            <v>WI</v>
          </cell>
          <cell r="D10366">
            <v>0</v>
          </cell>
        </row>
        <row r="10367">
          <cell r="A10367">
            <v>29060205</v>
          </cell>
          <cell r="B10367" t="str">
            <v>INT ENHANCE HAND SOAP</v>
          </cell>
          <cell r="C10367" t="str">
            <v>WI</v>
          </cell>
          <cell r="D10367">
            <v>0</v>
          </cell>
        </row>
        <row r="10368">
          <cell r="A10368">
            <v>29070001</v>
          </cell>
          <cell r="B10368" t="str">
            <v>INT T/DUCK PDR ACTIVE</v>
          </cell>
          <cell r="C10368" t="str">
            <v>WI</v>
          </cell>
          <cell r="D10368">
            <v>0</v>
          </cell>
        </row>
        <row r="10369">
          <cell r="A10369">
            <v>29070101</v>
          </cell>
          <cell r="B10369" t="str">
            <v>INT T/DUCK PDR FRESH</v>
          </cell>
          <cell r="C10369" t="str">
            <v>WI</v>
          </cell>
          <cell r="D10369">
            <v>0</v>
          </cell>
        </row>
        <row r="10370">
          <cell r="A10370">
            <v>29130001</v>
          </cell>
          <cell r="B10370" t="str">
            <v>INT FRESHEN UP</v>
          </cell>
          <cell r="C10370" t="str">
            <v>WI</v>
          </cell>
          <cell r="D10370">
            <v>0</v>
          </cell>
        </row>
        <row r="10371">
          <cell r="A10371">
            <v>29391001</v>
          </cell>
          <cell r="B10371" t="str">
            <v>INT CONSUMER DISIN PINE</v>
          </cell>
          <cell r="C10371" t="str">
            <v>WI</v>
          </cell>
          <cell r="D10371">
            <v>0</v>
          </cell>
        </row>
        <row r="10372">
          <cell r="A10372">
            <v>29391002</v>
          </cell>
          <cell r="B10372" t="str">
            <v>INT CONS DIS CNT FRESH +BITREX</v>
          </cell>
          <cell r="C10372" t="str">
            <v>WI</v>
          </cell>
          <cell r="D10372">
            <v>0</v>
          </cell>
        </row>
        <row r="10373">
          <cell r="A10373">
            <v>29391003</v>
          </cell>
          <cell r="B10373" t="str">
            <v>INT CONS DISIN PINE</v>
          </cell>
          <cell r="C10373" t="str">
            <v>WI</v>
          </cell>
          <cell r="D10373">
            <v>0</v>
          </cell>
        </row>
        <row r="10374">
          <cell r="A10374">
            <v>29392001</v>
          </cell>
          <cell r="B10374" t="str">
            <v>INT CONSUMER DISIN OCN\BRZ</v>
          </cell>
          <cell r="C10374" t="str">
            <v>WI</v>
          </cell>
          <cell r="D10374">
            <v>0</v>
          </cell>
        </row>
        <row r="10375">
          <cell r="A10375">
            <v>29392002</v>
          </cell>
          <cell r="B10375" t="str">
            <v>INT CONS DIS MTN SPRIG +BITREX</v>
          </cell>
          <cell r="C10375" t="str">
            <v>WI</v>
          </cell>
          <cell r="D10375">
            <v>0</v>
          </cell>
        </row>
        <row r="10376">
          <cell r="A10376">
            <v>29392003</v>
          </cell>
          <cell r="B10376" t="str">
            <v>INT CONS DISIN OCN/BRZ</v>
          </cell>
          <cell r="C10376" t="str">
            <v>WI</v>
          </cell>
          <cell r="D10376">
            <v>0</v>
          </cell>
        </row>
        <row r="10377">
          <cell r="A10377">
            <v>29392101</v>
          </cell>
          <cell r="B10377" t="str">
            <v>Int DuckDis Inline Ocean Breez</v>
          </cell>
          <cell r="C10377" t="str">
            <v>WI</v>
          </cell>
          <cell r="D10377">
            <v>0</v>
          </cell>
        </row>
        <row r="10378">
          <cell r="A10378">
            <v>29392201</v>
          </cell>
          <cell r="B10378" t="str">
            <v>Int Vantoc stream D/Dis Oc Br</v>
          </cell>
          <cell r="C10378" t="str">
            <v>WI</v>
          </cell>
          <cell r="D10378">
            <v>0</v>
          </cell>
        </row>
        <row r="10379">
          <cell r="A10379">
            <v>29392301</v>
          </cell>
          <cell r="B10379" t="str">
            <v>Int Trilon B stream D/Dis OcBr</v>
          </cell>
          <cell r="C10379" t="str">
            <v>WI</v>
          </cell>
          <cell r="D10379">
            <v>0</v>
          </cell>
        </row>
        <row r="10380">
          <cell r="A10380">
            <v>29392401</v>
          </cell>
          <cell r="B10380" t="str">
            <v>Int Natrosol stream D/Dis OcBr</v>
          </cell>
          <cell r="C10380" t="str">
            <v>WI</v>
          </cell>
          <cell r="D10380">
            <v>0</v>
          </cell>
        </row>
        <row r="10381">
          <cell r="A10381">
            <v>29393001</v>
          </cell>
          <cell r="B10381" t="str">
            <v>INT CONSUMER DISIN PEACH</v>
          </cell>
          <cell r="C10381" t="str">
            <v>WI</v>
          </cell>
          <cell r="D10381">
            <v>0</v>
          </cell>
        </row>
        <row r="10382">
          <cell r="A10382">
            <v>29393002</v>
          </cell>
          <cell r="B10382" t="str">
            <v>INT CONS DIS PEACH BLOS+BITREX</v>
          </cell>
          <cell r="C10382" t="str">
            <v>WI</v>
          </cell>
          <cell r="D10382">
            <v>0</v>
          </cell>
        </row>
        <row r="10383">
          <cell r="A10383">
            <v>29393003</v>
          </cell>
          <cell r="B10383" t="str">
            <v>INT CONS DISIN PEACH</v>
          </cell>
          <cell r="C10383" t="str">
            <v>WI</v>
          </cell>
          <cell r="D10383">
            <v>0</v>
          </cell>
        </row>
        <row r="10384">
          <cell r="A10384">
            <v>29393301</v>
          </cell>
          <cell r="B10384" t="str">
            <v>INT CONS DIS.CTRY GDN P/P+BIT</v>
          </cell>
          <cell r="C10384" t="str">
            <v>WI</v>
          </cell>
          <cell r="D10384">
            <v>0</v>
          </cell>
        </row>
        <row r="10385">
          <cell r="A10385">
            <v>29393302</v>
          </cell>
          <cell r="B10385" t="str">
            <v>INT CONS DIS.CTRY GDN P/P+BIT</v>
          </cell>
          <cell r="C10385" t="str">
            <v>WI</v>
          </cell>
          <cell r="D10385">
            <v>0</v>
          </cell>
        </row>
        <row r="10386">
          <cell r="A10386">
            <v>29393303</v>
          </cell>
          <cell r="B10386" t="str">
            <v>INT CONS DIS.CTRY FR +BITREX</v>
          </cell>
          <cell r="C10386" t="str">
            <v>WI</v>
          </cell>
          <cell r="D10386">
            <v>0</v>
          </cell>
        </row>
        <row r="10387">
          <cell r="A10387">
            <v>29393304</v>
          </cell>
          <cell r="B10387" t="str">
            <v>INT JEYES DIS.FRST PINE+BITREX</v>
          </cell>
          <cell r="C10387" t="str">
            <v>WI</v>
          </cell>
          <cell r="D10387">
            <v>0</v>
          </cell>
        </row>
        <row r="10388">
          <cell r="A10388">
            <v>29393305</v>
          </cell>
          <cell r="B10388" t="str">
            <v>INT CONS DIS.MT SPRING+BITREX</v>
          </cell>
          <cell r="C10388" t="str">
            <v>WI</v>
          </cell>
          <cell r="D10388">
            <v>0</v>
          </cell>
        </row>
        <row r="10389">
          <cell r="A10389">
            <v>29393306</v>
          </cell>
          <cell r="B10389" t="str">
            <v>INT CONS DIS.PEACH BL +BITREX</v>
          </cell>
          <cell r="C10389" t="str">
            <v>WI</v>
          </cell>
          <cell r="D10389">
            <v>0</v>
          </cell>
        </row>
        <row r="10390">
          <cell r="A10390">
            <v>29394001</v>
          </cell>
          <cell r="B10390" t="str">
            <v>INT CONSUMER DISIN P\PRI</v>
          </cell>
          <cell r="C10390" t="str">
            <v>WI</v>
          </cell>
          <cell r="D10390">
            <v>0</v>
          </cell>
        </row>
        <row r="10391">
          <cell r="A10391">
            <v>29394002</v>
          </cell>
          <cell r="B10391" t="str">
            <v>INT CONS DIS CNT GDN P/PR+BITR</v>
          </cell>
          <cell r="C10391" t="str">
            <v>WI</v>
          </cell>
          <cell r="D10391">
            <v>0</v>
          </cell>
        </row>
        <row r="10392">
          <cell r="A10392">
            <v>29394003</v>
          </cell>
          <cell r="B10392" t="str">
            <v>INT CONS DISIN P/PRI</v>
          </cell>
          <cell r="C10392" t="str">
            <v>WI</v>
          </cell>
          <cell r="D10392">
            <v>0</v>
          </cell>
        </row>
        <row r="10393">
          <cell r="A10393">
            <v>29395001</v>
          </cell>
          <cell r="B10393" t="str">
            <v>INT CONS DIS FORS/PINE +BITREX</v>
          </cell>
          <cell r="C10393" t="str">
            <v>WI</v>
          </cell>
          <cell r="D10393">
            <v>0</v>
          </cell>
        </row>
        <row r="10394">
          <cell r="A10394">
            <v>29395002</v>
          </cell>
          <cell r="B10394" t="str">
            <v>INT CONS DIS FORS/PINE</v>
          </cell>
          <cell r="C10394" t="str">
            <v>WI</v>
          </cell>
          <cell r="D10394">
            <v>0</v>
          </cell>
        </row>
        <row r="10395">
          <cell r="A10395">
            <v>29395003</v>
          </cell>
          <cell r="B10395" t="str">
            <v>INT CONS DIS FORS/PINE</v>
          </cell>
          <cell r="C10395" t="str">
            <v>WI</v>
          </cell>
          <cell r="D10395">
            <v>0</v>
          </cell>
        </row>
        <row r="10396">
          <cell r="A10396">
            <v>29396001</v>
          </cell>
          <cell r="B10396" t="str">
            <v>INT CONSUMER DISIN EUCALYPTUS</v>
          </cell>
          <cell r="C10396" t="str">
            <v>WI</v>
          </cell>
          <cell r="D10396">
            <v>0</v>
          </cell>
        </row>
        <row r="10397">
          <cell r="A10397">
            <v>29910001</v>
          </cell>
          <cell r="B10397" t="str">
            <v>INT ROTOBIC MIRAGE</v>
          </cell>
          <cell r="C10397" t="str">
            <v>WI</v>
          </cell>
          <cell r="D10397">
            <v>0</v>
          </cell>
        </row>
        <row r="10398">
          <cell r="A10398">
            <v>29912501</v>
          </cell>
          <cell r="B10398" t="str">
            <v>INT ROTOBIC MIRRAGLOSS</v>
          </cell>
          <cell r="C10398" t="str">
            <v>WI</v>
          </cell>
          <cell r="D10398">
            <v>0</v>
          </cell>
        </row>
        <row r="10399">
          <cell r="A10399">
            <v>29912502</v>
          </cell>
          <cell r="B10399" t="str">
            <v>INT ROTOBIC MIRRAGLOSS</v>
          </cell>
          <cell r="C10399" t="str">
            <v>WI</v>
          </cell>
          <cell r="D10399">
            <v>0</v>
          </cell>
        </row>
        <row r="10400">
          <cell r="A10400">
            <v>29912503</v>
          </cell>
          <cell r="B10400" t="str">
            <v>INT ROTOBIC MIRRAGLOSS</v>
          </cell>
          <cell r="C10400" t="str">
            <v>WI</v>
          </cell>
          <cell r="D10400">
            <v>0</v>
          </cell>
        </row>
        <row r="10401">
          <cell r="A10401">
            <v>29913001</v>
          </cell>
          <cell r="B10401" t="str">
            <v>INT ROTOBIC TURBOGLOSS</v>
          </cell>
          <cell r="C10401" t="str">
            <v>WI</v>
          </cell>
          <cell r="D10401">
            <v>0</v>
          </cell>
        </row>
        <row r="10402">
          <cell r="A10402">
            <v>29913002</v>
          </cell>
          <cell r="B10402" t="str">
            <v>INT ROTOBIC TURBOGLOSS</v>
          </cell>
          <cell r="C10402" t="str">
            <v>WI</v>
          </cell>
          <cell r="D10402">
            <v>0</v>
          </cell>
        </row>
        <row r="10403">
          <cell r="A10403">
            <v>29913003</v>
          </cell>
          <cell r="B10403" t="str">
            <v>INT ROTOBIC TURBOGLOSS</v>
          </cell>
          <cell r="C10403" t="str">
            <v>WI</v>
          </cell>
          <cell r="D10403">
            <v>0</v>
          </cell>
        </row>
        <row r="10404">
          <cell r="A10404">
            <v>29913004</v>
          </cell>
          <cell r="B10404" t="str">
            <v>INT ROTOBIC TURBOGLOSS</v>
          </cell>
          <cell r="C10404" t="str">
            <v>WI</v>
          </cell>
          <cell r="D10404">
            <v>0</v>
          </cell>
        </row>
        <row r="10405">
          <cell r="A10405">
            <v>29914501</v>
          </cell>
          <cell r="B10405" t="str">
            <v>INT ROTOBIC MARATHON</v>
          </cell>
          <cell r="C10405" t="str">
            <v>WI</v>
          </cell>
          <cell r="D10405">
            <v>0</v>
          </cell>
        </row>
        <row r="10406">
          <cell r="A10406">
            <v>29915501</v>
          </cell>
          <cell r="B10406" t="str">
            <v>INT ROTOBIC REFLECTION/MARA'ON</v>
          </cell>
          <cell r="C10406" t="str">
            <v>WI</v>
          </cell>
          <cell r="D10406">
            <v>0</v>
          </cell>
        </row>
        <row r="10407">
          <cell r="A10407">
            <v>29915502</v>
          </cell>
          <cell r="B10407" t="str">
            <v>INT ROTOBIC REFLECTION/MARA'ON</v>
          </cell>
          <cell r="C10407" t="str">
            <v>WI</v>
          </cell>
          <cell r="D10407">
            <v>0</v>
          </cell>
        </row>
        <row r="10408">
          <cell r="A10408">
            <v>29915503</v>
          </cell>
          <cell r="B10408" t="str">
            <v>INT ROTOBIC REFLECTION/MARA'ON</v>
          </cell>
          <cell r="C10408" t="str">
            <v>WI</v>
          </cell>
          <cell r="D10408">
            <v>0</v>
          </cell>
        </row>
        <row r="10409">
          <cell r="A10409">
            <v>29915504</v>
          </cell>
          <cell r="B10409" t="str">
            <v>INT MARATHON</v>
          </cell>
          <cell r="C10409" t="str">
            <v>WI</v>
          </cell>
          <cell r="D10409">
            <v>0</v>
          </cell>
        </row>
        <row r="10410">
          <cell r="A10410">
            <v>29917001</v>
          </cell>
          <cell r="B10410" t="str">
            <v>INT BASECOTE</v>
          </cell>
          <cell r="C10410" t="str">
            <v>WI</v>
          </cell>
          <cell r="D10410">
            <v>0</v>
          </cell>
        </row>
        <row r="10411">
          <cell r="A10411">
            <v>29918001</v>
          </cell>
          <cell r="B10411" t="str">
            <v>INT ROTOBIC FUSION</v>
          </cell>
          <cell r="C10411" t="str">
            <v>WI</v>
          </cell>
          <cell r="D10411">
            <v>0</v>
          </cell>
        </row>
        <row r="10412">
          <cell r="A10412">
            <v>29922001</v>
          </cell>
          <cell r="B10412" t="str">
            <v>INT ROTOBIC FORTE</v>
          </cell>
          <cell r="C10412" t="str">
            <v>WI</v>
          </cell>
          <cell r="D10412">
            <v>0</v>
          </cell>
        </row>
        <row r="10413">
          <cell r="A10413">
            <v>29922002</v>
          </cell>
          <cell r="B10413" t="str">
            <v>INT ROTOBIC FORTE</v>
          </cell>
          <cell r="C10413" t="str">
            <v>WI</v>
          </cell>
          <cell r="D10413">
            <v>0</v>
          </cell>
        </row>
        <row r="10414">
          <cell r="A10414">
            <v>29922003</v>
          </cell>
          <cell r="B10414" t="str">
            <v>INT SNAPBACK ANZ</v>
          </cell>
          <cell r="C10414" t="str">
            <v>WI</v>
          </cell>
          <cell r="D10414">
            <v>0</v>
          </cell>
        </row>
        <row r="10415">
          <cell r="A10415">
            <v>29922004</v>
          </cell>
          <cell r="B10415" t="str">
            <v>INT SNAPBACK ANZ</v>
          </cell>
          <cell r="C10415" t="str">
            <v>WI</v>
          </cell>
          <cell r="D10415">
            <v>0</v>
          </cell>
        </row>
        <row r="10416">
          <cell r="A10416">
            <v>29923001</v>
          </cell>
          <cell r="B10416" t="str">
            <v>INT ROTOBIC SPRAYFILM</v>
          </cell>
          <cell r="C10416" t="str">
            <v>WI</v>
          </cell>
          <cell r="D10416">
            <v>0</v>
          </cell>
        </row>
        <row r="10417">
          <cell r="A10417">
            <v>29923002</v>
          </cell>
          <cell r="B10417" t="str">
            <v>INT ROTOBIC SPRAYFILM</v>
          </cell>
          <cell r="C10417" t="str">
            <v>WI</v>
          </cell>
          <cell r="D10417">
            <v>0</v>
          </cell>
        </row>
        <row r="10418">
          <cell r="A10418">
            <v>29923003</v>
          </cell>
          <cell r="B10418" t="str">
            <v>INT ROTOBIC SPRAYFILM</v>
          </cell>
          <cell r="C10418" t="str">
            <v>WI</v>
          </cell>
          <cell r="D10418">
            <v>0</v>
          </cell>
        </row>
        <row r="10419">
          <cell r="A10419">
            <v>29923004</v>
          </cell>
          <cell r="B10419" t="str">
            <v>INT ROTOBIC SPRAYFILM</v>
          </cell>
          <cell r="C10419" t="str">
            <v>WI</v>
          </cell>
          <cell r="D10419">
            <v>0</v>
          </cell>
        </row>
        <row r="10420">
          <cell r="A10420">
            <v>29923005</v>
          </cell>
          <cell r="B10420" t="str">
            <v>INT BRITE MAINTAINER</v>
          </cell>
          <cell r="C10420" t="str">
            <v>WI</v>
          </cell>
          <cell r="D10420">
            <v>0</v>
          </cell>
        </row>
        <row r="10421">
          <cell r="A10421">
            <v>29932001</v>
          </cell>
          <cell r="B10421" t="str">
            <v>INT ROTOBIC RIP OFF</v>
          </cell>
          <cell r="C10421" t="str">
            <v>WI</v>
          </cell>
          <cell r="D10421">
            <v>0</v>
          </cell>
        </row>
        <row r="10422">
          <cell r="A10422">
            <v>29932002</v>
          </cell>
          <cell r="B10422" t="str">
            <v>INT ROTOBIC RIP OFF</v>
          </cell>
          <cell r="C10422" t="str">
            <v>WI</v>
          </cell>
          <cell r="D10422">
            <v>0</v>
          </cell>
        </row>
        <row r="10423">
          <cell r="A10423">
            <v>29933001</v>
          </cell>
          <cell r="B10423" t="str">
            <v>INT ROTOBIC CLEARSTRIP MKII</v>
          </cell>
          <cell r="C10423" t="str">
            <v>WI</v>
          </cell>
          <cell r="D10423">
            <v>0</v>
          </cell>
        </row>
        <row r="10424">
          <cell r="A10424">
            <v>29933002</v>
          </cell>
          <cell r="B10424" t="str">
            <v>INT ROTOBIC CLEARSTRIP MKII</v>
          </cell>
          <cell r="C10424" t="str">
            <v>WI</v>
          </cell>
          <cell r="D10424">
            <v>0</v>
          </cell>
        </row>
        <row r="10425">
          <cell r="A10425">
            <v>29934001</v>
          </cell>
          <cell r="B10425" t="str">
            <v>INT ROTOBIC LIFT OFF</v>
          </cell>
          <cell r="C10425" t="str">
            <v>WI</v>
          </cell>
          <cell r="D10425">
            <v>0</v>
          </cell>
        </row>
        <row r="10426">
          <cell r="A10426">
            <v>29934002</v>
          </cell>
          <cell r="B10426" t="str">
            <v>INT ROTOBIC LIFT OFF</v>
          </cell>
          <cell r="C10426" t="str">
            <v>WI</v>
          </cell>
          <cell r="D10426">
            <v>0</v>
          </cell>
        </row>
        <row r="10427">
          <cell r="A10427">
            <v>29942001</v>
          </cell>
          <cell r="B10427" t="str">
            <v>INT ROTOBIC JETSTREAM PLUS</v>
          </cell>
          <cell r="C10427" t="str">
            <v>WI</v>
          </cell>
          <cell r="D10427">
            <v>0</v>
          </cell>
        </row>
        <row r="10428">
          <cell r="A10428">
            <v>29942002</v>
          </cell>
          <cell r="B10428" t="str">
            <v>INT RUGBEE EXTRACTION CLEANER</v>
          </cell>
          <cell r="C10428" t="str">
            <v>WI</v>
          </cell>
          <cell r="D10428">
            <v>0</v>
          </cell>
        </row>
        <row r="10429">
          <cell r="A10429">
            <v>29942003</v>
          </cell>
          <cell r="B10429" t="str">
            <v>INT C/S GP EXTRACTION CLEANER</v>
          </cell>
          <cell r="C10429" t="str">
            <v>WI</v>
          </cell>
          <cell r="D10429">
            <v>0</v>
          </cell>
        </row>
        <row r="10430">
          <cell r="A10430">
            <v>29943001</v>
          </cell>
          <cell r="B10430" t="str">
            <v>INT ROTOBIC GRIMEBUSTER</v>
          </cell>
          <cell r="C10430" t="str">
            <v>WI</v>
          </cell>
          <cell r="D10430">
            <v>0</v>
          </cell>
        </row>
        <row r="10431">
          <cell r="A10431">
            <v>29944001</v>
          </cell>
          <cell r="B10431" t="str">
            <v>INT ROTOBIC RAVE</v>
          </cell>
          <cell r="C10431" t="str">
            <v>WI</v>
          </cell>
          <cell r="D10431">
            <v>0</v>
          </cell>
        </row>
        <row r="10432">
          <cell r="A10432">
            <v>29944002</v>
          </cell>
          <cell r="B10432" t="str">
            <v>INT RUGBEE CARPET SHAMPOO</v>
          </cell>
          <cell r="C10432" t="str">
            <v>WI</v>
          </cell>
          <cell r="D10432">
            <v>0</v>
          </cell>
        </row>
        <row r="10433">
          <cell r="A10433">
            <v>29944003</v>
          </cell>
          <cell r="B10433" t="str">
            <v>INT RUGBEE FOAM SHAMPOO</v>
          </cell>
          <cell r="C10433" t="str">
            <v>WI</v>
          </cell>
          <cell r="D10433">
            <v>0</v>
          </cell>
        </row>
        <row r="10434">
          <cell r="A10434">
            <v>29944004</v>
          </cell>
          <cell r="B10434" t="str">
            <v>INT C/S FOAM SHAMPOO</v>
          </cell>
          <cell r="C10434" t="str">
            <v>WI</v>
          </cell>
          <cell r="D10434">
            <v>0</v>
          </cell>
        </row>
        <row r="10435">
          <cell r="A10435">
            <v>29945001</v>
          </cell>
          <cell r="B10435" t="str">
            <v>INT ROTOBIC PRO SOLVE</v>
          </cell>
          <cell r="C10435" t="str">
            <v>WI</v>
          </cell>
          <cell r="D10435">
            <v>0</v>
          </cell>
        </row>
        <row r="10436">
          <cell r="A10436">
            <v>29945501</v>
          </cell>
          <cell r="B10436" t="str">
            <v>INT ROTOBIC FLORANCE</v>
          </cell>
          <cell r="C10436" t="str">
            <v>WI</v>
          </cell>
          <cell r="D10436">
            <v>0</v>
          </cell>
        </row>
        <row r="10437">
          <cell r="A10437">
            <v>29945502</v>
          </cell>
          <cell r="B10437" t="str">
            <v>INT ROTOBIC FLORANCE</v>
          </cell>
          <cell r="C10437" t="str">
            <v>WI</v>
          </cell>
          <cell r="D10437">
            <v>0</v>
          </cell>
        </row>
        <row r="10438">
          <cell r="A10438">
            <v>29946001</v>
          </cell>
          <cell r="B10438" t="str">
            <v>INT ROTOBIC BAN TAN</v>
          </cell>
          <cell r="C10438" t="str">
            <v>WI</v>
          </cell>
          <cell r="D10438">
            <v>0</v>
          </cell>
        </row>
        <row r="10439">
          <cell r="A10439">
            <v>29946501</v>
          </cell>
          <cell r="B10439" t="str">
            <v>INT ROTOBIC RUG BRITE</v>
          </cell>
          <cell r="C10439" t="str">
            <v>WI</v>
          </cell>
          <cell r="D10439">
            <v>0</v>
          </cell>
        </row>
        <row r="10440">
          <cell r="A10440">
            <v>29947001</v>
          </cell>
          <cell r="B10440" t="str">
            <v>INT ROTOBIC SPOTTO</v>
          </cell>
          <cell r="C10440" t="str">
            <v>WI</v>
          </cell>
          <cell r="D10440">
            <v>0</v>
          </cell>
        </row>
        <row r="10441">
          <cell r="A10441">
            <v>29947002</v>
          </cell>
          <cell r="B10441" t="str">
            <v>INT RUGBEE SPOTTER</v>
          </cell>
          <cell r="C10441" t="str">
            <v>WI</v>
          </cell>
          <cell r="D10441">
            <v>0</v>
          </cell>
        </row>
        <row r="10442">
          <cell r="A10442">
            <v>29947003</v>
          </cell>
          <cell r="B10442" t="str">
            <v>INT C/S GP SPOTTER</v>
          </cell>
          <cell r="C10442" t="str">
            <v>WI</v>
          </cell>
          <cell r="D10442">
            <v>0</v>
          </cell>
        </row>
        <row r="10443">
          <cell r="A10443">
            <v>29948001</v>
          </cell>
          <cell r="B10443" t="str">
            <v>INT ROTOBIC BUBBLE BUSTER</v>
          </cell>
          <cell r="C10443" t="str">
            <v>WI</v>
          </cell>
          <cell r="D10443">
            <v>0</v>
          </cell>
        </row>
        <row r="10444">
          <cell r="A10444">
            <v>29948002</v>
          </cell>
          <cell r="B10444" t="str">
            <v>INT ROTOBIC BUBBLE BUSTER</v>
          </cell>
          <cell r="C10444" t="str">
            <v>WI</v>
          </cell>
          <cell r="D10444">
            <v>0</v>
          </cell>
        </row>
        <row r="10445">
          <cell r="A10445">
            <v>29948003</v>
          </cell>
          <cell r="B10445" t="str">
            <v>INT ROTOBIC BUBBLE BUSTER</v>
          </cell>
          <cell r="C10445" t="str">
            <v>WI</v>
          </cell>
          <cell r="D10445">
            <v>0</v>
          </cell>
        </row>
        <row r="10446">
          <cell r="A10446">
            <v>29951001</v>
          </cell>
          <cell r="B10446" t="str">
            <v>INT ROTOBIC NEUTRALIZER</v>
          </cell>
          <cell r="C10446" t="str">
            <v>WI</v>
          </cell>
          <cell r="D10446">
            <v>0</v>
          </cell>
        </row>
        <row r="10447">
          <cell r="A10447">
            <v>29952001</v>
          </cell>
          <cell r="B10447" t="str">
            <v>INT ROTOBIC OPTICLEAN</v>
          </cell>
          <cell r="C10447" t="str">
            <v>WI</v>
          </cell>
          <cell r="D10447">
            <v>0</v>
          </cell>
        </row>
        <row r="10448">
          <cell r="A10448">
            <v>29953001</v>
          </cell>
          <cell r="B10448" t="str">
            <v>INT ROTOBIC NEUTRACLEAN</v>
          </cell>
          <cell r="C10448" t="str">
            <v>WI</v>
          </cell>
          <cell r="D10448">
            <v>0</v>
          </cell>
        </row>
        <row r="10449">
          <cell r="A10449">
            <v>29953002</v>
          </cell>
          <cell r="B10449" t="str">
            <v>INT ROTOBIC NEUTRACLEAN</v>
          </cell>
          <cell r="C10449" t="str">
            <v>WI</v>
          </cell>
          <cell r="D10449">
            <v>0</v>
          </cell>
        </row>
        <row r="10450">
          <cell r="A10450">
            <v>29955001</v>
          </cell>
          <cell r="B10450" t="str">
            <v>INT ROTOBIC TASKFORCE PLUS</v>
          </cell>
          <cell r="C10450" t="str">
            <v>WI</v>
          </cell>
          <cell r="D10450">
            <v>0</v>
          </cell>
        </row>
        <row r="10451">
          <cell r="A10451">
            <v>29955002</v>
          </cell>
          <cell r="B10451" t="str">
            <v>INT ROTOBIC TASKFORCE PLUS</v>
          </cell>
          <cell r="C10451" t="str">
            <v>WI</v>
          </cell>
          <cell r="D10451">
            <v>0</v>
          </cell>
        </row>
        <row r="10452">
          <cell r="A10452">
            <v>29955003</v>
          </cell>
          <cell r="B10452" t="str">
            <v>INT TASKFORCE</v>
          </cell>
          <cell r="C10452" t="str">
            <v>WI</v>
          </cell>
          <cell r="D10452">
            <v>0</v>
          </cell>
        </row>
        <row r="10453">
          <cell r="A10453">
            <v>29955501</v>
          </cell>
          <cell r="B10453" t="str">
            <v>INT ROTOBIC PENECLEAN</v>
          </cell>
          <cell r="C10453" t="str">
            <v>WI</v>
          </cell>
          <cell r="D10453">
            <v>0</v>
          </cell>
        </row>
        <row r="10454">
          <cell r="A10454">
            <v>29955502</v>
          </cell>
          <cell r="B10454" t="str">
            <v>INT PENECLEAN</v>
          </cell>
          <cell r="C10454" t="str">
            <v>WI</v>
          </cell>
          <cell r="D10454">
            <v>0</v>
          </cell>
        </row>
        <row r="10455">
          <cell r="A10455">
            <v>29956001</v>
          </cell>
          <cell r="B10455" t="str">
            <v>INT CLEARCLEAN PLUS</v>
          </cell>
          <cell r="C10455" t="str">
            <v>WI</v>
          </cell>
          <cell r="D10455">
            <v>0</v>
          </cell>
        </row>
        <row r="10456">
          <cell r="A10456">
            <v>29956102</v>
          </cell>
          <cell r="B10456" t="str">
            <v>INT ROTOBIC GUNK BUSTER</v>
          </cell>
          <cell r="C10456" t="str">
            <v>WI</v>
          </cell>
          <cell r="D10456">
            <v>0</v>
          </cell>
        </row>
        <row r="10457">
          <cell r="A10457">
            <v>29956103</v>
          </cell>
          <cell r="B10457" t="str">
            <v>INT ROTOBIC GUNK BUSTER</v>
          </cell>
          <cell r="C10457" t="str">
            <v>WI</v>
          </cell>
          <cell r="D10457">
            <v>0</v>
          </cell>
        </row>
        <row r="10458">
          <cell r="A10458">
            <v>29956104</v>
          </cell>
          <cell r="B10458" t="str">
            <v>INT ROTOBIC GUNK BUSTER</v>
          </cell>
          <cell r="C10458" t="str">
            <v>WI</v>
          </cell>
          <cell r="D10458">
            <v>0</v>
          </cell>
        </row>
        <row r="10459">
          <cell r="A10459">
            <v>29956105</v>
          </cell>
          <cell r="B10459" t="str">
            <v>INT 3 WAY</v>
          </cell>
          <cell r="C10459" t="str">
            <v>WI</v>
          </cell>
          <cell r="D10459">
            <v>0</v>
          </cell>
        </row>
        <row r="10460">
          <cell r="A10460">
            <v>29956106</v>
          </cell>
          <cell r="B10460" t="str">
            <v>INT 3 WAY</v>
          </cell>
          <cell r="C10460" t="str">
            <v>WI</v>
          </cell>
          <cell r="D10460">
            <v>0</v>
          </cell>
        </row>
        <row r="10461">
          <cell r="A10461">
            <v>29956501</v>
          </cell>
          <cell r="B10461" t="str">
            <v>INT ROTOBIC EASY RIDER</v>
          </cell>
          <cell r="C10461" t="str">
            <v>WI</v>
          </cell>
          <cell r="D10461">
            <v>0</v>
          </cell>
        </row>
        <row r="10462">
          <cell r="A10462">
            <v>29957001</v>
          </cell>
          <cell r="B10462" t="str">
            <v>INT ROTOBIC SPOTLIGHT</v>
          </cell>
          <cell r="C10462" t="str">
            <v>WI</v>
          </cell>
          <cell r="D10462">
            <v>0</v>
          </cell>
        </row>
        <row r="10463">
          <cell r="A10463">
            <v>29957002</v>
          </cell>
          <cell r="B10463" t="str">
            <v>INT ROTOBIC SPOTLIGHT</v>
          </cell>
          <cell r="C10463" t="str">
            <v>WI</v>
          </cell>
          <cell r="D10463">
            <v>0</v>
          </cell>
        </row>
        <row r="10464">
          <cell r="A10464">
            <v>29957201</v>
          </cell>
          <cell r="B10464" t="str">
            <v>INT ROTOBIC MAZING</v>
          </cell>
          <cell r="C10464" t="str">
            <v>WI</v>
          </cell>
          <cell r="D10464">
            <v>0</v>
          </cell>
        </row>
        <row r="10465">
          <cell r="A10465">
            <v>29957202</v>
          </cell>
          <cell r="B10465" t="str">
            <v>INT ROTOBIC MAZING</v>
          </cell>
          <cell r="C10465" t="str">
            <v>WI</v>
          </cell>
          <cell r="D10465">
            <v>0</v>
          </cell>
        </row>
        <row r="10466">
          <cell r="A10466">
            <v>29961001</v>
          </cell>
          <cell r="B10466" t="str">
            <v>INT ROTOBIC CITRUS DISINF.</v>
          </cell>
          <cell r="C10466" t="str">
            <v>WI</v>
          </cell>
          <cell r="D10466">
            <v>0</v>
          </cell>
        </row>
        <row r="10467">
          <cell r="A10467">
            <v>29961002</v>
          </cell>
          <cell r="B10467" t="str">
            <v>INT ROTOBIC CITRUS DISINF</v>
          </cell>
          <cell r="C10467" t="str">
            <v>WI</v>
          </cell>
          <cell r="D10467">
            <v>0</v>
          </cell>
        </row>
        <row r="10468">
          <cell r="A10468">
            <v>29962001</v>
          </cell>
          <cell r="B10468" t="str">
            <v>INT ROTOBIC EUCALYPTUS DISINF</v>
          </cell>
          <cell r="C10468" t="str">
            <v>WI</v>
          </cell>
          <cell r="D10468">
            <v>0</v>
          </cell>
        </row>
        <row r="10469">
          <cell r="A10469">
            <v>29962002</v>
          </cell>
          <cell r="B10469" t="str">
            <v>INT ROTOBIC EUCALYPTUS DISINF</v>
          </cell>
          <cell r="C10469" t="str">
            <v>WI</v>
          </cell>
          <cell r="D10469">
            <v>0</v>
          </cell>
        </row>
        <row r="10470">
          <cell r="A10470">
            <v>29962003</v>
          </cell>
          <cell r="B10470" t="str">
            <v>INT ROTOBIC EUCALYPTUS</v>
          </cell>
          <cell r="C10470" t="str">
            <v>WI</v>
          </cell>
          <cell r="D10470">
            <v>0</v>
          </cell>
        </row>
        <row r="10471">
          <cell r="A10471">
            <v>29963001</v>
          </cell>
          <cell r="B10471" t="str">
            <v>INT ROTOBIC SPICE DISINFECTANT</v>
          </cell>
          <cell r="C10471" t="str">
            <v>WI</v>
          </cell>
          <cell r="D10471">
            <v>0</v>
          </cell>
        </row>
        <row r="10472">
          <cell r="A10472">
            <v>29963002</v>
          </cell>
          <cell r="B10472" t="str">
            <v>INT ROTOBIC SPICE DISINFECTANT</v>
          </cell>
          <cell r="C10472" t="str">
            <v>WI</v>
          </cell>
          <cell r="D10472">
            <v>0</v>
          </cell>
        </row>
        <row r="10473">
          <cell r="A10473">
            <v>29964001</v>
          </cell>
          <cell r="B10473" t="str">
            <v>INT ROTOBIC PINE DISINFECTANT</v>
          </cell>
          <cell r="C10473" t="str">
            <v>WI</v>
          </cell>
          <cell r="D10473">
            <v>0</v>
          </cell>
        </row>
        <row r="10474">
          <cell r="A10474">
            <v>29964002</v>
          </cell>
          <cell r="B10474" t="str">
            <v>INT ROTOBIC PINE DISINFECTANT</v>
          </cell>
          <cell r="C10474" t="str">
            <v>WI</v>
          </cell>
          <cell r="D10474">
            <v>0</v>
          </cell>
        </row>
        <row r="10475">
          <cell r="A10475">
            <v>29964003</v>
          </cell>
          <cell r="B10475" t="str">
            <v>INT SHIELD PINE CLR/DIS</v>
          </cell>
          <cell r="C10475" t="str">
            <v>WI</v>
          </cell>
          <cell r="D10475">
            <v>0</v>
          </cell>
        </row>
        <row r="10476">
          <cell r="A10476">
            <v>29965001</v>
          </cell>
          <cell r="B10476" t="str">
            <v>INT ROTOBIC KNOCKOUT</v>
          </cell>
          <cell r="C10476" t="str">
            <v>WI</v>
          </cell>
          <cell r="D10476">
            <v>0</v>
          </cell>
        </row>
        <row r="10477">
          <cell r="A10477">
            <v>29965002</v>
          </cell>
          <cell r="B10477" t="str">
            <v>INT ROTOBIC KNOCKOUT</v>
          </cell>
          <cell r="C10477" t="str">
            <v>WI</v>
          </cell>
          <cell r="D10477">
            <v>0</v>
          </cell>
        </row>
        <row r="10478">
          <cell r="A10478">
            <v>29965003</v>
          </cell>
          <cell r="B10478" t="str">
            <v>INT KNOCKOUT</v>
          </cell>
          <cell r="C10478" t="str">
            <v>WI</v>
          </cell>
          <cell r="D10478">
            <v>0</v>
          </cell>
        </row>
        <row r="10479">
          <cell r="A10479">
            <v>29965004</v>
          </cell>
          <cell r="B10479" t="str">
            <v>INT ROTOBIC KNOCKOUT</v>
          </cell>
          <cell r="C10479" t="str">
            <v>WI</v>
          </cell>
          <cell r="D10479">
            <v>0</v>
          </cell>
        </row>
        <row r="10480">
          <cell r="A10480">
            <v>29966001</v>
          </cell>
          <cell r="B10480" t="str">
            <v>INT CLEAN AIR</v>
          </cell>
          <cell r="C10480" t="str">
            <v>WI</v>
          </cell>
          <cell r="D10480">
            <v>0</v>
          </cell>
        </row>
        <row r="10481">
          <cell r="A10481">
            <v>29972501</v>
          </cell>
          <cell r="B10481" t="str">
            <v>INT ROTOBIC HANDSOME</v>
          </cell>
          <cell r="C10481" t="str">
            <v>WI</v>
          </cell>
          <cell r="D10481">
            <v>0</v>
          </cell>
        </row>
        <row r="10482">
          <cell r="A10482">
            <v>29973501</v>
          </cell>
          <cell r="B10482" t="str">
            <v>INT DUZZIT</v>
          </cell>
          <cell r="C10482" t="str">
            <v>WI</v>
          </cell>
          <cell r="D10482">
            <v>0</v>
          </cell>
        </row>
        <row r="10483">
          <cell r="A10483">
            <v>29973502</v>
          </cell>
          <cell r="B10483" t="str">
            <v>INT DUZZIT</v>
          </cell>
          <cell r="C10483" t="str">
            <v>WI</v>
          </cell>
          <cell r="D10483">
            <v>0</v>
          </cell>
        </row>
        <row r="10484">
          <cell r="A10484">
            <v>29987001</v>
          </cell>
          <cell r="B10484" t="str">
            <v>INT SIGNATURE</v>
          </cell>
          <cell r="C10484" t="str">
            <v>WI</v>
          </cell>
          <cell r="D10484">
            <v>0</v>
          </cell>
        </row>
        <row r="10485">
          <cell r="A10485">
            <v>29987002</v>
          </cell>
          <cell r="B10485" t="str">
            <v>INT SIGNATURE</v>
          </cell>
          <cell r="C10485" t="str">
            <v>WI</v>
          </cell>
          <cell r="D10485">
            <v>0</v>
          </cell>
        </row>
        <row r="10486">
          <cell r="A10486">
            <v>29987003</v>
          </cell>
          <cell r="B10486" t="str">
            <v>INT SIGNATURE</v>
          </cell>
          <cell r="C10486" t="str">
            <v>WI</v>
          </cell>
          <cell r="D10486">
            <v>0</v>
          </cell>
        </row>
        <row r="10487">
          <cell r="A10487">
            <v>29987004</v>
          </cell>
          <cell r="B10487" t="str">
            <v>INT SIGNATURE</v>
          </cell>
          <cell r="C10487" t="str">
            <v>WI</v>
          </cell>
          <cell r="D10487">
            <v>0</v>
          </cell>
        </row>
        <row r="10488">
          <cell r="A10488">
            <v>36540001</v>
          </cell>
          <cell r="B10488" t="str">
            <v>INT SCENT DUCK CLEAR BLEACH</v>
          </cell>
          <cell r="C10488" t="str">
            <v>WI</v>
          </cell>
          <cell r="D10488">
            <v>0</v>
          </cell>
        </row>
        <row r="10489">
          <cell r="A10489">
            <v>90001801</v>
          </cell>
          <cell r="B10489" t="str">
            <v>REFLECTION (Q'LD) INTERM.</v>
          </cell>
          <cell r="C10489" t="str">
            <v>WI</v>
          </cell>
          <cell r="D10489">
            <v>0</v>
          </cell>
        </row>
        <row r="10490">
          <cell r="A10490">
            <v>90008001</v>
          </cell>
          <cell r="B10490" t="str">
            <v>NEUTRALIZER (Q'LD) INTERM.</v>
          </cell>
          <cell r="C10490" t="str">
            <v>WI</v>
          </cell>
          <cell r="D10490">
            <v>0</v>
          </cell>
        </row>
        <row r="10491">
          <cell r="A10491">
            <v>90014001</v>
          </cell>
          <cell r="B10491" t="str">
            <v>SPICE DISINF. INTERMEDIATE</v>
          </cell>
          <cell r="C10491" t="str">
            <v>WI</v>
          </cell>
          <cell r="D10491">
            <v>0</v>
          </cell>
        </row>
        <row r="10492">
          <cell r="A10492">
            <v>90046001</v>
          </cell>
          <cell r="B10492" t="str">
            <v>POWERSWEEP-INTERMEDATE 240V50C</v>
          </cell>
          <cell r="C10492" t="str">
            <v>ZU</v>
          </cell>
          <cell r="D10492">
            <v>91159</v>
          </cell>
        </row>
        <row r="10493">
          <cell r="A10493">
            <v>224006001</v>
          </cell>
          <cell r="B10493" t="str">
            <v>DYE INTERMEDIATE WOOD MAGIC</v>
          </cell>
          <cell r="C10493" t="str">
            <v>R2</v>
          </cell>
          <cell r="D10493">
            <v>0</v>
          </cell>
        </row>
        <row r="10494">
          <cell r="A10494">
            <v>264100001</v>
          </cell>
          <cell r="B10494" t="str">
            <v>INT FLUSH DUCK OCEAN BRZE</v>
          </cell>
          <cell r="C10494" t="str">
            <v>WI</v>
          </cell>
          <cell r="D10494">
            <v>0</v>
          </cell>
        </row>
        <row r="10495">
          <cell r="A10495">
            <v>264300011</v>
          </cell>
          <cell r="B10495" t="str">
            <v>INT FLUSH DUCK WILD BOUQUET</v>
          </cell>
          <cell r="C10495" t="str">
            <v>WI</v>
          </cell>
          <cell r="D10495">
            <v>0</v>
          </cell>
        </row>
        <row r="10496">
          <cell r="A10496">
            <v>264400011</v>
          </cell>
          <cell r="B10496" t="str">
            <v>INT FLUSH DUCK CITRUS FRESH</v>
          </cell>
          <cell r="C10496" t="str">
            <v>WI</v>
          </cell>
          <cell r="D10496">
            <v>0</v>
          </cell>
        </row>
        <row r="10497">
          <cell r="A10497">
            <v>289004006</v>
          </cell>
          <cell r="B10497" t="str">
            <v>INT AGREE CD SOAP STREAM</v>
          </cell>
          <cell r="C10497" t="str">
            <v>WI</v>
          </cell>
          <cell r="D10497">
            <v>0</v>
          </cell>
        </row>
        <row r="10498">
          <cell r="A10498">
            <v>299887001</v>
          </cell>
          <cell r="B10498" t="str">
            <v>INT SIGNATURE</v>
          </cell>
          <cell r="C10498" t="str">
            <v>WI</v>
          </cell>
          <cell r="D10498">
            <v>0</v>
          </cell>
        </row>
        <row r="10499">
          <cell r="A10499">
            <v>2756020101</v>
          </cell>
          <cell r="B10499" t="str">
            <v>INT GODDARDS  JEWELLERY CARE</v>
          </cell>
          <cell r="C10499" t="str">
            <v>WI</v>
          </cell>
          <cell r="D10499">
            <v>0</v>
          </cell>
        </row>
        <row r="10500">
          <cell r="A10500" t="str">
            <v>03-03109-321</v>
          </cell>
          <cell r="B10500" t="str">
            <v>PUMP TUBE EPDM(SEE 030321)</v>
          </cell>
          <cell r="C10500" t="str">
            <v>IK</v>
          </cell>
          <cell r="D10500">
            <v>89308</v>
          </cell>
        </row>
        <row r="10501">
          <cell r="A10501" t="str">
            <v>03-03109-331</v>
          </cell>
          <cell r="B10501" t="str">
            <v>PUMP TUBE EPDM(SEE 030331)</v>
          </cell>
          <cell r="C10501" t="str">
            <v>IK</v>
          </cell>
          <cell r="D10501">
            <v>89308</v>
          </cell>
        </row>
        <row r="10502">
          <cell r="A10502" t="str">
            <v>070031C</v>
          </cell>
          <cell r="B10502" t="str">
            <v>T/DUCK LIQUID FRESH  NEW 500ML</v>
          </cell>
          <cell r="C10502" t="str">
            <v>CP</v>
          </cell>
          <cell r="D10502">
            <v>13</v>
          </cell>
        </row>
        <row r="10503">
          <cell r="A10503" t="str">
            <v>070058C</v>
          </cell>
          <cell r="B10503" t="str">
            <v>T/DUCK LIQ F/CUT FLOWER  500ML</v>
          </cell>
          <cell r="C10503" t="str">
            <v>CP</v>
          </cell>
          <cell r="D10503">
            <v>13</v>
          </cell>
        </row>
        <row r="10504">
          <cell r="A10504" t="str">
            <v>070105C</v>
          </cell>
          <cell r="B10504" t="str">
            <v>T/DUCK BLCH CREME CLNSR  500ML</v>
          </cell>
          <cell r="C10504" t="str">
            <v>CP</v>
          </cell>
          <cell r="D10504">
            <v>13</v>
          </cell>
        </row>
        <row r="10505">
          <cell r="A10505" t="str">
            <v>070421C</v>
          </cell>
          <cell r="B10505" t="str">
            <v>F/DUCK COUNTRY GDN PRIM    40G</v>
          </cell>
          <cell r="C10505" t="str">
            <v>CP</v>
          </cell>
          <cell r="D10505">
            <v>13</v>
          </cell>
        </row>
        <row r="10506">
          <cell r="A10506" t="str">
            <v>070513C</v>
          </cell>
          <cell r="B10506" t="str">
            <v>DUCK BLUEY TWIN      NEW 100GM</v>
          </cell>
          <cell r="C10506" t="str">
            <v>CP</v>
          </cell>
          <cell r="D10506">
            <v>13</v>
          </cell>
        </row>
        <row r="10507">
          <cell r="A10507" t="str">
            <v>070757C</v>
          </cell>
          <cell r="B10507" t="str">
            <v>BATHROOM DUCK TRIGGER 750ML</v>
          </cell>
          <cell r="C10507" t="str">
            <v>CP</v>
          </cell>
          <cell r="D10507">
            <v>13</v>
          </cell>
        </row>
        <row r="10508">
          <cell r="A10508" t="str">
            <v>071101C</v>
          </cell>
          <cell r="B10508" t="str">
            <v>T/DUCK LIQ POTPOURRI     500ML</v>
          </cell>
          <cell r="C10508" t="str">
            <v>CP</v>
          </cell>
          <cell r="D10508">
            <v>13</v>
          </cell>
        </row>
        <row r="10509">
          <cell r="A10509" t="str">
            <v>071152C</v>
          </cell>
          <cell r="B10509" t="str">
            <v>DUCK DISINF PINE     NEW 500ML</v>
          </cell>
          <cell r="C10509" t="str">
            <v>CP</v>
          </cell>
          <cell r="D10509">
            <v>13</v>
          </cell>
        </row>
        <row r="10510">
          <cell r="A10510" t="str">
            <v>090900C</v>
          </cell>
          <cell r="B10510" t="str">
            <v>GLADE COUNTRY GARDEN     125GM</v>
          </cell>
          <cell r="C10510" t="str">
            <v>CP</v>
          </cell>
          <cell r="D10510">
            <v>13</v>
          </cell>
        </row>
        <row r="10511">
          <cell r="A10511" t="str">
            <v>091076C</v>
          </cell>
          <cell r="B10511" t="str">
            <v>GLADE AERO WILD LAVENDER 125GM</v>
          </cell>
          <cell r="C10511" t="str">
            <v>CP</v>
          </cell>
          <cell r="D10511">
            <v>13</v>
          </cell>
        </row>
        <row r="10512">
          <cell r="A10512" t="str">
            <v>091700C</v>
          </cell>
          <cell r="B10512" t="str">
            <v>CLOSET CAMEL DAMP AB</v>
          </cell>
          <cell r="C10512" t="str">
            <v>CP</v>
          </cell>
          <cell r="D10512">
            <v>13</v>
          </cell>
        </row>
        <row r="10513">
          <cell r="A10513" t="str">
            <v>091880C</v>
          </cell>
          <cell r="B10513" t="str">
            <v>GLADE A FRAME C/GARDEN   150GM</v>
          </cell>
          <cell r="C10513" t="str">
            <v>CP</v>
          </cell>
          <cell r="D10513">
            <v>13</v>
          </cell>
        </row>
        <row r="10514">
          <cell r="A10514" t="str">
            <v>091901C</v>
          </cell>
          <cell r="B10514" t="str">
            <v>GLADE A FRAME LAVENDER   150GM</v>
          </cell>
          <cell r="C10514" t="str">
            <v>CP</v>
          </cell>
          <cell r="D10514">
            <v>13</v>
          </cell>
        </row>
        <row r="10515">
          <cell r="A10515" t="str">
            <v>092156C</v>
          </cell>
          <cell r="B10515" t="str">
            <v>GLADE SEC C/GARDEN    X2  60GM</v>
          </cell>
          <cell r="C10515" t="str">
            <v>CP</v>
          </cell>
          <cell r="D10515">
            <v>13</v>
          </cell>
        </row>
        <row r="10516">
          <cell r="A10516" t="str">
            <v>093290C</v>
          </cell>
          <cell r="B10516" t="str">
            <v>GLADE S/VAC CTRY GDN     500GM</v>
          </cell>
          <cell r="C10516" t="str">
            <v>CP</v>
          </cell>
          <cell r="D10516">
            <v>13</v>
          </cell>
        </row>
        <row r="10517">
          <cell r="A10517" t="str">
            <v>104001C</v>
          </cell>
          <cell r="B10517" t="str">
            <v>SHOUT FAB REFRSH REG PRI 500ML</v>
          </cell>
          <cell r="C10517" t="str">
            <v>CP</v>
          </cell>
          <cell r="D10517">
            <v>13</v>
          </cell>
        </row>
        <row r="10518">
          <cell r="A10518" t="str">
            <v>104003C</v>
          </cell>
          <cell r="B10518" t="str">
            <v>SHOUT FAB RFRSH XTRA PRI 500ML</v>
          </cell>
          <cell r="C10518" t="str">
            <v>CP</v>
          </cell>
          <cell r="D10518">
            <v>13</v>
          </cell>
        </row>
        <row r="10519">
          <cell r="A10519" t="str">
            <v>105076C</v>
          </cell>
          <cell r="B10519" t="str">
            <v>WINDEX TRIGGER           750ML</v>
          </cell>
          <cell r="C10519" t="str">
            <v>CP</v>
          </cell>
          <cell r="D10519">
            <v>13</v>
          </cell>
        </row>
        <row r="10520">
          <cell r="A10520" t="str">
            <v>105077C</v>
          </cell>
          <cell r="B10520" t="str">
            <v>WINDEX REFILL            750ML</v>
          </cell>
          <cell r="C10520" t="str">
            <v>CP</v>
          </cell>
          <cell r="D10520">
            <v>13</v>
          </cell>
        </row>
        <row r="10521">
          <cell r="A10521" t="str">
            <v>105183C</v>
          </cell>
          <cell r="B10521" t="str">
            <v>WINDEX REGULAR TRIGGER   500ML</v>
          </cell>
          <cell r="C10521" t="str">
            <v>CP</v>
          </cell>
          <cell r="D10521">
            <v>13</v>
          </cell>
        </row>
        <row r="10522">
          <cell r="A10522" t="str">
            <v>105185C</v>
          </cell>
          <cell r="B10522" t="str">
            <v>WINDEX S&amp;GLASS TRIGGER   500ML</v>
          </cell>
          <cell r="C10522" t="str">
            <v>CP</v>
          </cell>
          <cell r="D10522">
            <v>13</v>
          </cell>
        </row>
        <row r="10523">
          <cell r="A10523" t="str">
            <v>105215C</v>
          </cell>
          <cell r="B10523" t="str">
            <v>WINDEX OUTDOOR TRIGGER   750ML</v>
          </cell>
          <cell r="C10523" t="str">
            <v>CP</v>
          </cell>
          <cell r="D10523">
            <v>13</v>
          </cell>
        </row>
        <row r="10524">
          <cell r="A10524" t="str">
            <v>105218C</v>
          </cell>
          <cell r="B10524" t="str">
            <v>WINDEX SHOWER CLEAN TRIG 750mL</v>
          </cell>
          <cell r="C10524" t="str">
            <v>CP</v>
          </cell>
          <cell r="D10524">
            <v>13</v>
          </cell>
        </row>
        <row r="10525">
          <cell r="A10525" t="str">
            <v>110292R</v>
          </cell>
          <cell r="B10525" t="str">
            <v>RAID ROACH BOMB TWIN    2X200G</v>
          </cell>
          <cell r="C10525" t="str">
            <v>EG</v>
          </cell>
          <cell r="D10525">
            <v>0</v>
          </cell>
        </row>
        <row r="10526">
          <cell r="A10526" t="str">
            <v>110298C</v>
          </cell>
          <cell r="B10526" t="str">
            <v>RAID ROCH BOMB 3 PCK     160GM</v>
          </cell>
          <cell r="C10526" t="str">
            <v>CP</v>
          </cell>
          <cell r="D10526">
            <v>13</v>
          </cell>
        </row>
        <row r="10527">
          <cell r="A10527" t="str">
            <v>110382R</v>
          </cell>
          <cell r="B10527" t="str">
            <v>RAID FLEA BM PLS TWN    2X200G</v>
          </cell>
          <cell r="C10527">
            <v>8</v>
          </cell>
          <cell r="D10527">
            <v>0</v>
          </cell>
        </row>
        <row r="10528">
          <cell r="A10528" t="str">
            <v>110412R</v>
          </cell>
          <cell r="B10528" t="str">
            <v>RAID EXTERM TRIPLE      3X125G</v>
          </cell>
          <cell r="C10528">
            <v>7</v>
          </cell>
          <cell r="D10528">
            <v>0</v>
          </cell>
        </row>
        <row r="10529">
          <cell r="A10529" t="str">
            <v>110436C</v>
          </cell>
          <cell r="B10529" t="str">
            <v>RAID ROACH BAIT 6         15GM</v>
          </cell>
          <cell r="C10529" t="str">
            <v>CP</v>
          </cell>
          <cell r="D10529">
            <v>13</v>
          </cell>
        </row>
        <row r="10530">
          <cell r="A10530" t="str">
            <v>110743C</v>
          </cell>
          <cell r="B10530" t="str">
            <v>RAID DUAL USE REPELLER    PRIM</v>
          </cell>
          <cell r="C10530" t="str">
            <v>CP</v>
          </cell>
          <cell r="D10530">
            <v>13</v>
          </cell>
        </row>
        <row r="10531">
          <cell r="A10531" t="str">
            <v>110751C</v>
          </cell>
          <cell r="B10531" t="str">
            <v>RAID 45NT REFILL ANZ      30ML</v>
          </cell>
          <cell r="C10531" t="str">
            <v>CP</v>
          </cell>
          <cell r="D10531">
            <v>13</v>
          </cell>
        </row>
        <row r="10532">
          <cell r="A10532" t="str">
            <v>110770C</v>
          </cell>
          <cell r="B10532" t="str">
            <v>OFF SKINTASTIC SPRAY     125ML</v>
          </cell>
          <cell r="C10532" t="str">
            <v>CP</v>
          </cell>
          <cell r="D10532">
            <v>13</v>
          </cell>
        </row>
        <row r="10533">
          <cell r="A10533" t="str">
            <v>110781C</v>
          </cell>
          <cell r="B10533" t="str">
            <v>OFF!AERO ALOE VERA       160GM</v>
          </cell>
          <cell r="C10533" t="str">
            <v>CP</v>
          </cell>
          <cell r="D10533">
            <v>13</v>
          </cell>
        </row>
        <row r="10534">
          <cell r="A10534" t="str">
            <v>110785C</v>
          </cell>
          <cell r="B10534" t="str">
            <v>OFF! SUNSCREEN ROLL ON    50ML</v>
          </cell>
          <cell r="C10534" t="str">
            <v>CP</v>
          </cell>
          <cell r="D10534">
            <v>13</v>
          </cell>
        </row>
        <row r="10535">
          <cell r="A10535" t="str">
            <v>110786C</v>
          </cell>
          <cell r="B10535" t="str">
            <v>OFF! SUNSCREEN LOTION    125ML</v>
          </cell>
          <cell r="C10535" t="str">
            <v>CP</v>
          </cell>
          <cell r="D10535">
            <v>13</v>
          </cell>
        </row>
        <row r="10536">
          <cell r="A10536" t="str">
            <v>171300C</v>
          </cell>
          <cell r="B10536" t="str">
            <v>SILVER CLOTH             445MM</v>
          </cell>
          <cell r="C10536" t="str">
            <v>CP</v>
          </cell>
          <cell r="D10536">
            <v>13</v>
          </cell>
        </row>
        <row r="10537">
          <cell r="A10537" t="str">
            <v>171407C</v>
          </cell>
          <cell r="B10537" t="str">
            <v>SILVER DIP               250ML</v>
          </cell>
          <cell r="C10537" t="str">
            <v>CP</v>
          </cell>
          <cell r="D10537">
            <v>13</v>
          </cell>
        </row>
        <row r="10538">
          <cell r="A10538" t="str">
            <v>171712C</v>
          </cell>
          <cell r="B10538" t="str">
            <v>LONG TERM SILVER FOAM    150ML</v>
          </cell>
          <cell r="C10538" t="str">
            <v>CP</v>
          </cell>
          <cell r="D10538">
            <v>13</v>
          </cell>
        </row>
        <row r="10539">
          <cell r="A10539" t="str">
            <v>190153C</v>
          </cell>
          <cell r="B10539" t="str">
            <v>FREEDOM                  500GM</v>
          </cell>
          <cell r="C10539" t="str">
            <v>CP</v>
          </cell>
          <cell r="D10539">
            <v>13</v>
          </cell>
        </row>
        <row r="10540">
          <cell r="A10540" t="str">
            <v>190632C</v>
          </cell>
          <cell r="B10540" t="str">
            <v>SHOUT LEMON PREWASH TRIG 500ML</v>
          </cell>
          <cell r="C10540" t="str">
            <v>CP</v>
          </cell>
          <cell r="D10540">
            <v>13</v>
          </cell>
        </row>
        <row r="10541">
          <cell r="A10541" t="str">
            <v>190675C</v>
          </cell>
          <cell r="B10541" t="str">
            <v>SHOUT IRON AID TRIGGER   750ML</v>
          </cell>
          <cell r="C10541" t="str">
            <v>CP</v>
          </cell>
          <cell r="D10541">
            <v>13</v>
          </cell>
        </row>
        <row r="10542">
          <cell r="A10542" t="str">
            <v>332001FL</v>
          </cell>
          <cell r="B10542" t="str">
            <v>MORPHOLINE</v>
          </cell>
          <cell r="C10542" t="str">
            <v>RA</v>
          </cell>
          <cell r="D10542">
            <v>65631</v>
          </cell>
        </row>
        <row r="10543">
          <cell r="A10543" t="str">
            <v>332214FL</v>
          </cell>
          <cell r="B10543" t="str">
            <v>FORMALDEHYDE 37%</v>
          </cell>
          <cell r="C10543" t="str">
            <v>RA</v>
          </cell>
          <cell r="D10543">
            <v>70839</v>
          </cell>
        </row>
        <row r="10544">
          <cell r="A10544" t="str">
            <v>332214FL</v>
          </cell>
          <cell r="B10544" t="str">
            <v>FORMALDEHYDE 37%</v>
          </cell>
          <cell r="C10544" t="str">
            <v>RA</v>
          </cell>
        </row>
        <row r="10545">
          <cell r="A10545" t="str">
            <v>332214FL</v>
          </cell>
          <cell r="B10545" t="str">
            <v>FORMALDEHYDE 37%</v>
          </cell>
          <cell r="C10545" t="str">
            <v>RA</v>
          </cell>
        </row>
        <row r="10546">
          <cell r="A10546" t="str">
            <v>332214FL</v>
          </cell>
          <cell r="B10546" t="str">
            <v>FORMALDEHYDE 37%</v>
          </cell>
          <cell r="C10546" t="str">
            <v>RA</v>
          </cell>
        </row>
        <row r="10547">
          <cell r="A10547" t="str">
            <v>332351AR</v>
          </cell>
          <cell r="B10547" t="str">
            <v>VITROMET 5</v>
          </cell>
          <cell r="C10547" t="str">
            <v>YG</v>
          </cell>
          <cell r="D10547">
            <v>94530</v>
          </cell>
        </row>
        <row r="10548">
          <cell r="A10548" t="str">
            <v>332593FL</v>
          </cell>
          <cell r="B10548" t="str">
            <v>NEKAL WS-25-1 (GEROPON WS-25-1</v>
          </cell>
          <cell r="C10548" t="str">
            <v>R8</v>
          </cell>
          <cell r="D10548">
            <v>38031</v>
          </cell>
        </row>
        <row r="10549">
          <cell r="A10549" t="str">
            <v>332593FL</v>
          </cell>
          <cell r="B10549" t="str">
            <v>NEKAL WS-25-1 (GEROPON WS-25-1</v>
          </cell>
          <cell r="C10549" t="str">
            <v>R8</v>
          </cell>
        </row>
        <row r="10550">
          <cell r="A10550" t="str">
            <v>332593FL</v>
          </cell>
          <cell r="B10550" t="str">
            <v>NEKAL WS-25-1 (GEROPON WS-25-1</v>
          </cell>
          <cell r="C10550" t="str">
            <v>R8</v>
          </cell>
        </row>
        <row r="10551">
          <cell r="A10551" t="str">
            <v>332593FL</v>
          </cell>
          <cell r="B10551" t="str">
            <v>NEKAL WS-25-1 (GEROPON WS-25-1</v>
          </cell>
          <cell r="C10551" t="str">
            <v>R8</v>
          </cell>
        </row>
        <row r="10552">
          <cell r="A10552" t="str">
            <v>336103FL</v>
          </cell>
          <cell r="B10552" t="str">
            <v>N-BUTLY ALCOHOL (BUTANOL)</v>
          </cell>
          <cell r="C10552" t="str">
            <v>R9</v>
          </cell>
          <cell r="D10552">
            <v>31269</v>
          </cell>
        </row>
        <row r="10553">
          <cell r="A10553" t="str">
            <v>336200FL</v>
          </cell>
          <cell r="B10553" t="str">
            <v>XYLENE</v>
          </cell>
          <cell r="C10553" t="str">
            <v>R9</v>
          </cell>
          <cell r="D10553">
            <v>1151</v>
          </cell>
        </row>
        <row r="10554">
          <cell r="A10554" t="str">
            <v>336500AR</v>
          </cell>
          <cell r="B10554" t="str">
            <v>PINE CHEM 530</v>
          </cell>
          <cell r="C10554" t="str">
            <v>YG</v>
          </cell>
          <cell r="D10554">
            <v>92704</v>
          </cell>
        </row>
        <row r="10555">
          <cell r="A10555" t="str">
            <v>338209RS</v>
          </cell>
          <cell r="B10555" t="str">
            <v>WALNUT LEAVES EXTRACT</v>
          </cell>
          <cell r="C10555" t="str">
            <v>R9</v>
          </cell>
          <cell r="D10555">
            <v>43975</v>
          </cell>
        </row>
        <row r="10556">
          <cell r="A10556" t="str">
            <v>338211RS</v>
          </cell>
          <cell r="B10556" t="str">
            <v>MARIGOLD EXTRACT</v>
          </cell>
          <cell r="C10556" t="str">
            <v>R9</v>
          </cell>
          <cell r="D10556">
            <v>43975</v>
          </cell>
        </row>
        <row r="10557">
          <cell r="A10557" t="str">
            <v>338213RS</v>
          </cell>
          <cell r="B10557" t="str">
            <v>CHAMOMILE EXTRACT</v>
          </cell>
          <cell r="C10557" t="str">
            <v>R9</v>
          </cell>
          <cell r="D10557">
            <v>0</v>
          </cell>
        </row>
        <row r="10558">
          <cell r="A10558" t="str">
            <v>338214RS</v>
          </cell>
          <cell r="B10558" t="str">
            <v>GINGER ROOT EXTRACT</v>
          </cell>
          <cell r="C10558" t="str">
            <v>R9</v>
          </cell>
          <cell r="D10558">
            <v>43975</v>
          </cell>
        </row>
        <row r="10559">
          <cell r="A10559" t="str">
            <v>342185J</v>
          </cell>
          <cell r="B10559" t="str">
            <v>DOBANIC ACID 500</v>
          </cell>
          <cell r="C10559" t="str">
            <v>R9</v>
          </cell>
          <cell r="D10559">
            <v>70380</v>
          </cell>
        </row>
        <row r="10560">
          <cell r="A10560" t="str">
            <v>342389RS</v>
          </cell>
          <cell r="B10560" t="str">
            <v>SODIUM HYPOCHLORITE 12.5%</v>
          </cell>
          <cell r="C10560" t="str">
            <v>R9</v>
          </cell>
          <cell r="D10560">
            <v>1151</v>
          </cell>
        </row>
        <row r="10561">
          <cell r="A10561" t="str">
            <v>342422FL</v>
          </cell>
          <cell r="B10561" t="str">
            <v>TRITON X 193</v>
          </cell>
          <cell r="C10561" t="str">
            <v>R9</v>
          </cell>
          <cell r="D10561">
            <v>38031</v>
          </cell>
        </row>
        <row r="10562">
          <cell r="A10562" t="str">
            <v>342443FL</v>
          </cell>
          <cell r="B10562" t="str">
            <v>FC 135</v>
          </cell>
          <cell r="C10562" t="str">
            <v>R7</v>
          </cell>
          <cell r="D10562">
            <v>48152</v>
          </cell>
        </row>
        <row r="10563">
          <cell r="A10563" t="str">
            <v>342443FL</v>
          </cell>
          <cell r="B10563" t="str">
            <v>FC 135</v>
          </cell>
          <cell r="C10563" t="str">
            <v>R7</v>
          </cell>
        </row>
        <row r="10564">
          <cell r="A10564" t="str">
            <v>342443FL</v>
          </cell>
          <cell r="B10564" t="str">
            <v>FC 135</v>
          </cell>
          <cell r="C10564" t="str">
            <v>R7</v>
          </cell>
        </row>
        <row r="10565">
          <cell r="A10565" t="str">
            <v>342443FL</v>
          </cell>
          <cell r="B10565" t="str">
            <v>FC 135</v>
          </cell>
          <cell r="C10565" t="str">
            <v>R7</v>
          </cell>
        </row>
        <row r="10566">
          <cell r="A10566" t="str">
            <v>345029RS</v>
          </cell>
          <cell r="B10566" t="str">
            <v>RHODOPOL 51-609</v>
          </cell>
          <cell r="C10566" t="str">
            <v>R9</v>
          </cell>
          <cell r="D10566">
            <v>28282</v>
          </cell>
        </row>
        <row r="10567">
          <cell r="A10567" t="str">
            <v>346034FL</v>
          </cell>
          <cell r="B10567" t="str">
            <v>MINERAL TURPS</v>
          </cell>
          <cell r="C10567" t="str">
            <v>R9</v>
          </cell>
          <cell r="D10567">
            <v>60810</v>
          </cell>
        </row>
        <row r="10568">
          <cell r="A10568" t="str">
            <v>346049FL</v>
          </cell>
          <cell r="B10568" t="str">
            <v>ALCOHOL 100SGF4</v>
          </cell>
          <cell r="C10568" t="str">
            <v>R1</v>
          </cell>
          <cell r="D10568">
            <v>10635</v>
          </cell>
        </row>
        <row r="10569">
          <cell r="A10569" t="str">
            <v>346049FL</v>
          </cell>
          <cell r="B10569" t="str">
            <v>ALCOHOL 100SGF4</v>
          </cell>
          <cell r="C10569" t="str">
            <v>R1</v>
          </cell>
        </row>
        <row r="10570">
          <cell r="A10570" t="str">
            <v>346049FL</v>
          </cell>
          <cell r="B10570" t="str">
            <v>ALCOHOL 100SGF4</v>
          </cell>
          <cell r="C10570" t="str">
            <v>R1</v>
          </cell>
        </row>
        <row r="10571">
          <cell r="A10571" t="str">
            <v>346049FL</v>
          </cell>
          <cell r="B10571" t="str">
            <v>ALCOHOL 100SGF4</v>
          </cell>
          <cell r="C10571" t="str">
            <v>R1</v>
          </cell>
        </row>
        <row r="10572">
          <cell r="A10572" t="str">
            <v>348280FL</v>
          </cell>
          <cell r="B10572" t="str">
            <v>QUATRAMINE C16-50</v>
          </cell>
          <cell r="C10572" t="str">
            <v>R9</v>
          </cell>
          <cell r="D10572">
            <v>27445</v>
          </cell>
        </row>
        <row r="10573">
          <cell r="A10573" t="str">
            <v>348374RS</v>
          </cell>
          <cell r="B10573" t="str">
            <v>KERATEIN 1000SD</v>
          </cell>
          <cell r="C10573" t="str">
            <v>R9</v>
          </cell>
          <cell r="D10573">
            <v>6915</v>
          </cell>
        </row>
        <row r="10574">
          <cell r="A10574" t="str">
            <v>360887C</v>
          </cell>
          <cell r="B10574" t="str">
            <v>PERFUME SH6149</v>
          </cell>
          <cell r="C10574" t="str">
            <v>R9</v>
          </cell>
          <cell r="D10574">
            <v>6915</v>
          </cell>
        </row>
        <row r="10575">
          <cell r="A10575" t="str">
            <v>44-227</v>
          </cell>
          <cell r="B10575" t="str">
            <v>HAND PIECE ELBOW</v>
          </cell>
          <cell r="C10575" t="str">
            <v>ID</v>
          </cell>
          <cell r="D10575">
            <v>89307</v>
          </cell>
        </row>
        <row r="10576">
          <cell r="A10576" t="str">
            <v>461510C</v>
          </cell>
          <cell r="B10576" t="str">
            <v>MR MUSCLE APC TRIGGER    750ML</v>
          </cell>
          <cell r="C10576" t="str">
            <v>CP</v>
          </cell>
          <cell r="D10576">
            <v>13</v>
          </cell>
        </row>
        <row r="10577">
          <cell r="A10577" t="str">
            <v>462018C</v>
          </cell>
          <cell r="B10577" t="str">
            <v>MR MUSCLE N-C OVEN       300GM</v>
          </cell>
          <cell r="C10577" t="str">
            <v>CP</v>
          </cell>
          <cell r="D10577">
            <v>13</v>
          </cell>
        </row>
        <row r="10578">
          <cell r="A10578" t="str">
            <v>462147C</v>
          </cell>
          <cell r="B10578" t="str">
            <v>MR MUSCLE OVEN CLEAN     500GM</v>
          </cell>
          <cell r="C10578" t="str">
            <v>CP</v>
          </cell>
          <cell r="D10578">
            <v>13</v>
          </cell>
        </row>
        <row r="10579">
          <cell r="A10579" t="str">
            <v>56-D4128-00</v>
          </cell>
          <cell r="B10579" t="str">
            <v>PUSH BUTTON SWITCH RED LAUNDRY</v>
          </cell>
          <cell r="C10579" t="str">
            <v>JA</v>
          </cell>
          <cell r="D10579">
            <v>89308</v>
          </cell>
        </row>
        <row r="10580">
          <cell r="A10580" t="str">
            <v>611296T</v>
          </cell>
          <cell r="B10580" t="str">
            <v>TIN PLATE RAID CITRONELLA 250G</v>
          </cell>
          <cell r="C10580" t="str">
            <v>P0</v>
          </cell>
          <cell r="D10580">
            <v>50735</v>
          </cell>
        </row>
        <row r="10581">
          <cell r="A10581" t="str">
            <v>647310PL</v>
          </cell>
          <cell r="B10581" t="str">
            <v xml:space="preserve">Carton </v>
          </cell>
          <cell r="C10581" t="str">
            <v>P2</v>
          </cell>
        </row>
        <row r="10582">
          <cell r="A10582" t="str">
            <v>648018R</v>
          </cell>
          <cell r="B10582" t="str">
            <v>BOT HDPE HANDLE GREEN 750</v>
          </cell>
          <cell r="C10582" t="str">
            <v>P5</v>
          </cell>
          <cell r="D10582">
            <v>1404</v>
          </cell>
        </row>
        <row r="10583">
          <cell r="A10583" t="str">
            <v>7010-200</v>
          </cell>
          <cell r="B10583" t="str">
            <v>MOTOR 110RPM DETERGENT KNIGHT</v>
          </cell>
          <cell r="C10583" t="str">
            <v>L3</v>
          </cell>
          <cell r="D10583">
            <v>88997</v>
          </cell>
        </row>
        <row r="10584">
          <cell r="A10584" t="str">
            <v>7010-215</v>
          </cell>
          <cell r="B10584" t="str">
            <v>MOTOR 15RPM RINSE    KNIGHT</v>
          </cell>
          <cell r="C10584" t="str">
            <v>L3</v>
          </cell>
          <cell r="D10584">
            <v>88997</v>
          </cell>
        </row>
        <row r="10585">
          <cell r="A10585" t="str">
            <v>830013C</v>
          </cell>
          <cell r="B10585" t="str">
            <v>SCREW 3/8 X 1" CSK MTS ZP</v>
          </cell>
          <cell r="C10585" t="str">
            <v>ZP</v>
          </cell>
          <cell r="D10585">
            <v>91190</v>
          </cell>
        </row>
        <row r="10586">
          <cell r="A10586" t="str">
            <v>830015C</v>
          </cell>
          <cell r="B10586" t="str">
            <v>SCREW 5/16"X1-1/4 CSK MTS ZP</v>
          </cell>
          <cell r="C10586" t="str">
            <v>IM</v>
          </cell>
          <cell r="D10586">
            <v>91190</v>
          </cell>
        </row>
        <row r="10587">
          <cell r="A10587" t="str">
            <v>830022C</v>
          </cell>
          <cell r="B10587" t="str">
            <v>SCREW 8Gx3/8 PAN PXR STS BLACK</v>
          </cell>
          <cell r="C10587" t="str">
            <v>ZP</v>
          </cell>
          <cell r="D10587">
            <v>91190</v>
          </cell>
        </row>
        <row r="10588">
          <cell r="A10588" t="str">
            <v>830043C</v>
          </cell>
          <cell r="B10588" t="str">
            <v>NUT 1/4"UNC NYLOC</v>
          </cell>
          <cell r="C10588" t="str">
            <v>ZP</v>
          </cell>
          <cell r="D10588">
            <v>91190</v>
          </cell>
        </row>
        <row r="10589">
          <cell r="A10589" t="str">
            <v>830045C</v>
          </cell>
          <cell r="B10589" t="str">
            <v>WASHER 5/16" SQ SECT S/W ZP</v>
          </cell>
          <cell r="C10589" t="str">
            <v>ZP</v>
          </cell>
          <cell r="D10589">
            <v>91190</v>
          </cell>
        </row>
        <row r="10590">
          <cell r="A10590" t="str">
            <v>830048C</v>
          </cell>
          <cell r="B10590" t="str">
            <v>SCREW 5/32 X 1/2 CHEESE HD MTS</v>
          </cell>
          <cell r="C10590" t="str">
            <v>ZP</v>
          </cell>
          <cell r="D10590">
            <v>91190</v>
          </cell>
        </row>
        <row r="10591">
          <cell r="A10591" t="str">
            <v>830059C</v>
          </cell>
          <cell r="B10591" t="str">
            <v>DO NOT USE SEE 830053C</v>
          </cell>
          <cell r="C10591" t="str">
            <v>ZE</v>
          </cell>
          <cell r="D10591">
            <v>94894</v>
          </cell>
        </row>
        <row r="10592">
          <cell r="A10592" t="str">
            <v>830080C</v>
          </cell>
          <cell r="B10592" t="str">
            <v>WASHER SPRING 10MM DIA SQUARE</v>
          </cell>
          <cell r="C10592" t="str">
            <v>ZP</v>
          </cell>
          <cell r="D10592">
            <v>91190</v>
          </cell>
        </row>
        <row r="10593">
          <cell r="A10593" t="str">
            <v>830090C</v>
          </cell>
          <cell r="B10593" t="str">
            <v>WASHER ZINC 1/2" FWVR</v>
          </cell>
          <cell r="C10593" t="str">
            <v>ZP</v>
          </cell>
          <cell r="D10593">
            <v>91190</v>
          </cell>
        </row>
        <row r="10594">
          <cell r="A10594" t="str">
            <v>830096C</v>
          </cell>
          <cell r="B10594" t="str">
            <v>SCREW HIHG TENSILE M8 X 1.25MM</v>
          </cell>
          <cell r="C10594" t="str">
            <v>ZP</v>
          </cell>
          <cell r="D10594">
            <v>91190</v>
          </cell>
        </row>
        <row r="10595">
          <cell r="A10595" t="str">
            <v>830110C</v>
          </cell>
          <cell r="B10595" t="str">
            <v>WASHER FLAT 10MM X 24MM ZP</v>
          </cell>
          <cell r="C10595" t="str">
            <v>ZP</v>
          </cell>
          <cell r="D10595">
            <v>91190</v>
          </cell>
        </row>
        <row r="10596">
          <cell r="A10596" t="str">
            <v>830112C</v>
          </cell>
          <cell r="B10596" t="str">
            <v>NUT LOCK M10 ZINC PLATED</v>
          </cell>
          <cell r="C10596" t="str">
            <v>ZP</v>
          </cell>
          <cell r="D10596">
            <v>91190</v>
          </cell>
        </row>
        <row r="10597">
          <cell r="A10597" t="str">
            <v>830124C</v>
          </cell>
          <cell r="B10597" t="str">
            <v>WASHER 8mm X 3mm F/W ZINC PLTD</v>
          </cell>
          <cell r="C10597" t="str">
            <v>ZP</v>
          </cell>
          <cell r="D10597">
            <v>91190</v>
          </cell>
        </row>
        <row r="10598">
          <cell r="A10598" t="str">
            <v>830129C</v>
          </cell>
          <cell r="B10598" t="str">
            <v>SCREW HWF SDS NO10-16X16 LONG</v>
          </cell>
          <cell r="C10598" t="str">
            <v>ZP</v>
          </cell>
          <cell r="D10598">
            <v>91190</v>
          </cell>
        </row>
        <row r="10599">
          <cell r="A10599" t="str">
            <v>830130C</v>
          </cell>
          <cell r="B10599" t="str">
            <v>CLIP SPEED #1219</v>
          </cell>
          <cell r="C10599" t="str">
            <v>ZP</v>
          </cell>
          <cell r="D10599">
            <v>91190</v>
          </cell>
        </row>
        <row r="10600">
          <cell r="A10600" t="str">
            <v>830131C</v>
          </cell>
          <cell r="B10600" t="str">
            <v>SCREW #6x5/8 CSK SELF TAPPING</v>
          </cell>
          <cell r="C10600" t="str">
            <v>ZP</v>
          </cell>
          <cell r="D10600">
            <v>91190</v>
          </cell>
        </row>
        <row r="10601">
          <cell r="A10601" t="str">
            <v>941094R</v>
          </cell>
          <cell r="B10601" t="str">
            <v>INSTALOK NO.4. RAW        40CM</v>
          </cell>
          <cell r="C10601" t="str">
            <v>ZU</v>
          </cell>
          <cell r="D10601">
            <v>0</v>
          </cell>
        </row>
        <row r="10602">
          <cell r="A10602" t="str">
            <v>970907R</v>
          </cell>
          <cell r="B10602" t="str">
            <v>BRUSH-NYLON SOFT 1700 S/TRIM</v>
          </cell>
          <cell r="C10602" t="str">
            <v>ZV</v>
          </cell>
          <cell r="D10602">
            <v>0</v>
          </cell>
        </row>
        <row r="10603">
          <cell r="A10603" t="str">
            <v>970913R</v>
          </cell>
          <cell r="B10603" t="str">
            <v>BRUSH-BASSINE 1700 S/TRIM</v>
          </cell>
          <cell r="C10603" t="str">
            <v>ZV</v>
          </cell>
          <cell r="D10603">
            <v>0</v>
          </cell>
        </row>
        <row r="10604">
          <cell r="A10604" t="str">
            <v>B901</v>
          </cell>
          <cell r="B10604" t="str">
            <v>GARDENA TAP NUT ADAPTOR   12MM</v>
          </cell>
          <cell r="C10604" t="str">
            <v>IK</v>
          </cell>
          <cell r="D10604">
            <v>180</v>
          </cell>
        </row>
        <row r="10605">
          <cell r="A10605" t="str">
            <v>B902</v>
          </cell>
          <cell r="B10605" t="str">
            <v>GARDENA TAP NUT ADAPTOR   18MM</v>
          </cell>
          <cell r="C10605" t="str">
            <v>IK</v>
          </cell>
          <cell r="D10605">
            <v>180</v>
          </cell>
        </row>
        <row r="10606">
          <cell r="A10606" t="str">
            <v>DM111J</v>
          </cell>
          <cell r="B10606" t="str">
            <v>POLARIS PUMP DM-111 (POWDER)</v>
          </cell>
          <cell r="C10606" t="str">
            <v>JA</v>
          </cell>
          <cell r="D10606">
            <v>0</v>
          </cell>
        </row>
        <row r="10607">
          <cell r="A10607" t="str">
            <v>G1182/4</v>
          </cell>
          <cell r="B10607" t="str">
            <v>GARDENA G1182/4 WATER TIMER</v>
          </cell>
          <cell r="C10607" t="str">
            <v>IK</v>
          </cell>
          <cell r="D10607">
            <v>180</v>
          </cell>
        </row>
        <row r="10608">
          <cell r="A10608" t="str">
            <v>GBW18</v>
          </cell>
          <cell r="B10608" t="str">
            <v>GARDENA BULK WASHERS      18MM</v>
          </cell>
          <cell r="C10608" t="str">
            <v>IK</v>
          </cell>
          <cell r="D10608">
            <v>180</v>
          </cell>
        </row>
        <row r="10609">
          <cell r="A10609" t="str">
            <v>GBW50</v>
          </cell>
          <cell r="B10609" t="str">
            <v>GARDENA BULK WASHERS      12MM</v>
          </cell>
          <cell r="C10609" t="str">
            <v>IK</v>
          </cell>
          <cell r="D10609">
            <v>180</v>
          </cell>
        </row>
        <row r="10610">
          <cell r="A10610" t="str">
            <v>HU-614</v>
          </cell>
          <cell r="B10610" t="str">
            <v>HYDRO 614 HAND PUMP WITH SPOUT</v>
          </cell>
          <cell r="C10610" t="str">
            <v>IJ</v>
          </cell>
          <cell r="D10610">
            <v>161</v>
          </cell>
        </row>
        <row r="10611">
          <cell r="A10611" t="str">
            <v>L93009</v>
          </cell>
          <cell r="B10611" t="str">
            <v>LABEL SOFTWASH FR ALOE FOTTLE</v>
          </cell>
          <cell r="C10611" t="str">
            <v>P9</v>
          </cell>
          <cell r="D10611">
            <v>9207</v>
          </cell>
        </row>
        <row r="10612">
          <cell r="A10612" t="str">
            <v>L93010</v>
          </cell>
          <cell r="B10612" t="str">
            <v>LABEL SOFTWASH BK ALOE FOTTLE</v>
          </cell>
          <cell r="C10612" t="str">
            <v>P9</v>
          </cell>
          <cell r="D10612">
            <v>9207</v>
          </cell>
        </row>
        <row r="10613">
          <cell r="A10613" t="str">
            <v>L93011</v>
          </cell>
          <cell r="B10613" t="str">
            <v>LABEL SOFTWASH FR LAN  FOTTLE</v>
          </cell>
          <cell r="C10613" t="str">
            <v>P9</v>
          </cell>
          <cell r="D10613">
            <v>0</v>
          </cell>
        </row>
        <row r="10614">
          <cell r="A10614" t="str">
            <v>L93012</v>
          </cell>
          <cell r="B10614" t="str">
            <v>LABEL SOFTWASH BK LAN  FOTTLE</v>
          </cell>
          <cell r="C10614" t="str">
            <v>P9</v>
          </cell>
          <cell r="D10614">
            <v>0</v>
          </cell>
        </row>
        <row r="10615">
          <cell r="A10615" t="str">
            <v>L93090</v>
          </cell>
          <cell r="B10615" t="str">
            <v>CTN SOFTWASH FOTTLE LAN  500ML</v>
          </cell>
          <cell r="C10615" t="str">
            <v>P9</v>
          </cell>
          <cell r="D10615">
            <v>81900</v>
          </cell>
        </row>
        <row r="10616">
          <cell r="A10616" t="str">
            <v>L93091</v>
          </cell>
          <cell r="B10616" t="str">
            <v>CTN SOFTWASH FOTTLE ALOE 500ML</v>
          </cell>
          <cell r="C10616" t="str">
            <v>P9</v>
          </cell>
          <cell r="D10616">
            <v>81900</v>
          </cell>
        </row>
        <row r="10617">
          <cell r="A10617" t="str">
            <v>L93166</v>
          </cell>
          <cell r="B10617" t="str">
            <v>BOT FOTTLE WHITE         500ML</v>
          </cell>
          <cell r="C10617" t="str">
            <v>P9</v>
          </cell>
          <cell r="D10617">
            <v>5666</v>
          </cell>
        </row>
        <row r="10618">
          <cell r="A10618" t="str">
            <v>L93167</v>
          </cell>
          <cell r="B10618" t="str">
            <v>CAP FOTTLE WHITE</v>
          </cell>
          <cell r="C10618" t="str">
            <v>P9</v>
          </cell>
          <cell r="D10618">
            <v>7983</v>
          </cell>
        </row>
        <row r="10619">
          <cell r="A10619" t="str">
            <v>P204F</v>
          </cell>
          <cell r="B10619" t="str">
            <v>SWIVEL CASTOR WHEELS</v>
          </cell>
          <cell r="C10619" t="str">
            <v>ID</v>
          </cell>
          <cell r="D10619">
            <v>89307</v>
          </cell>
        </row>
        <row r="10620">
          <cell r="A10620" t="str">
            <v>P240</v>
          </cell>
          <cell r="B10620" t="str">
            <v>TUMBLER SWITCH W/CAP</v>
          </cell>
          <cell r="C10620" t="str">
            <v>ID</v>
          </cell>
          <cell r="D10620">
            <v>89307</v>
          </cell>
        </row>
        <row r="10621">
          <cell r="A10621" t="str">
            <v>P278</v>
          </cell>
          <cell r="B10621" t="str">
            <v>CABLE CLAMP    (SUPERVAC II)</v>
          </cell>
          <cell r="C10621" t="str">
            <v>ID</v>
          </cell>
          <cell r="D10621">
            <v>89307</v>
          </cell>
        </row>
        <row r="10622">
          <cell r="A10622" t="str">
            <v>P279</v>
          </cell>
          <cell r="B10622" t="str">
            <v>CABLE CLAMP 2PART(SUPERVAC II)</v>
          </cell>
          <cell r="C10622" t="str">
            <v>ID</v>
          </cell>
          <cell r="D10622">
            <v>89307</v>
          </cell>
        </row>
        <row r="10623">
          <cell r="A10623" t="str">
            <v>P279H</v>
          </cell>
          <cell r="B10623" t="str">
            <v>COUNTER NUT P69  (SUPERVAC II)</v>
          </cell>
          <cell r="C10623" t="str">
            <v>ID</v>
          </cell>
          <cell r="D10623">
            <v>89307</v>
          </cell>
        </row>
        <row r="10624">
          <cell r="A10624" t="str">
            <v>P280</v>
          </cell>
          <cell r="B10624" t="str">
            <v>CABLE PROTECTION (SUPERVAC II)</v>
          </cell>
          <cell r="C10624" t="str">
            <v>ID</v>
          </cell>
          <cell r="D10624">
            <v>89307</v>
          </cell>
        </row>
        <row r="10625">
          <cell r="A10625" t="str">
            <v>P390</v>
          </cell>
          <cell r="B10625" t="str">
            <v>MARKING PLATE    (SUPERVAC II)</v>
          </cell>
          <cell r="C10625" t="str">
            <v>ID</v>
          </cell>
          <cell r="D10625">
            <v>89307</v>
          </cell>
        </row>
        <row r="10626">
          <cell r="A10626" t="str">
            <v>P515D</v>
          </cell>
          <cell r="B10626" t="str">
            <v>SCREW KA 40X12  (SUPERVAC II)</v>
          </cell>
          <cell r="C10626" t="str">
            <v>ID</v>
          </cell>
          <cell r="D10626">
            <v>89307</v>
          </cell>
        </row>
        <row r="10627">
          <cell r="A10627" t="str">
            <v>P515M</v>
          </cell>
          <cell r="B10627" t="str">
            <v>SCREW KA 50X30  (SUPERVAC II)</v>
          </cell>
          <cell r="C10627" t="str">
            <v>ID</v>
          </cell>
          <cell r="D10627">
            <v>89307</v>
          </cell>
        </row>
        <row r="10628">
          <cell r="A10628" t="str">
            <v>P515N</v>
          </cell>
          <cell r="B10628" t="str">
            <v>SCREW KA 50X35  (SUPERVAC II)</v>
          </cell>
          <cell r="C10628" t="str">
            <v>ID</v>
          </cell>
          <cell r="D10628">
            <v>89307</v>
          </cell>
        </row>
        <row r="10629">
          <cell r="A10629" t="str">
            <v>P516C</v>
          </cell>
          <cell r="B10629" t="str">
            <v>SCREW 4X16      (SUPERVAC II)</v>
          </cell>
          <cell r="C10629" t="str">
            <v>ID</v>
          </cell>
          <cell r="D10629">
            <v>89307</v>
          </cell>
        </row>
        <row r="10630">
          <cell r="A10630" t="str">
            <v>P516E</v>
          </cell>
          <cell r="B10630" t="str">
            <v>SCREW 30X20     (SUPERVAC II)</v>
          </cell>
          <cell r="C10630" t="str">
            <v>ID</v>
          </cell>
          <cell r="D10630">
            <v>89307</v>
          </cell>
        </row>
        <row r="10631">
          <cell r="A10631" t="str">
            <v>P516G</v>
          </cell>
          <cell r="B10631" t="str">
            <v>SCREW 40X18     (SUPERVAC II)</v>
          </cell>
          <cell r="C10631" t="str">
            <v>ID</v>
          </cell>
          <cell r="D10631">
            <v>89307</v>
          </cell>
        </row>
        <row r="10632">
          <cell r="A10632" t="str">
            <v>P516S</v>
          </cell>
          <cell r="B10632" t="str">
            <v>SCREW 30X14     (SUPERVAC II)</v>
          </cell>
          <cell r="C10632" t="str">
            <v>ID</v>
          </cell>
          <cell r="D10632">
            <v>89307</v>
          </cell>
        </row>
        <row r="10633">
          <cell r="A10633" t="str">
            <v>P519000</v>
          </cell>
          <cell r="B10633" t="str">
            <v>PLEDGE/SHINE UP AERO    500 GM</v>
          </cell>
          <cell r="C10633" t="str">
            <v>HP</v>
          </cell>
          <cell r="D10633">
            <v>0</v>
          </cell>
        </row>
        <row r="10634">
          <cell r="A10634" t="str">
            <v>P519200</v>
          </cell>
          <cell r="B10634" t="str">
            <v>PLEDGE WOODRICH         500 GM</v>
          </cell>
          <cell r="C10634" t="str">
            <v>HP</v>
          </cell>
          <cell r="D10634">
            <v>0</v>
          </cell>
        </row>
        <row r="10635">
          <cell r="A10635" t="str">
            <v>P536250</v>
          </cell>
          <cell r="B10635" t="str">
            <v>GLADE COUNTRY GARDEN 12X400 GM</v>
          </cell>
          <cell r="C10635" t="str">
            <v>HR</v>
          </cell>
          <cell r="D10635">
            <v>0</v>
          </cell>
        </row>
        <row r="10636">
          <cell r="A10636" t="str">
            <v>P536510</v>
          </cell>
          <cell r="B10636" t="str">
            <v>GLADE FLORAL BOUQUET 12X400 GM</v>
          </cell>
          <cell r="C10636" t="str">
            <v>HR</v>
          </cell>
          <cell r="D10636">
            <v>0</v>
          </cell>
        </row>
        <row r="10637">
          <cell r="A10637" t="str">
            <v>P541260</v>
          </cell>
          <cell r="B10637" t="str">
            <v>RAID COMM RESIDUAL CIK  450 GM</v>
          </cell>
          <cell r="C10637" t="str">
            <v>HC</v>
          </cell>
          <cell r="D10637">
            <v>0</v>
          </cell>
        </row>
        <row r="10638">
          <cell r="A10638" t="str">
            <v>P541280</v>
          </cell>
          <cell r="B10638" t="str">
            <v>RAID COMM RIVER GUM FIK 450 GM</v>
          </cell>
          <cell r="C10638" t="str">
            <v>HC</v>
          </cell>
          <cell r="D10638">
            <v>0</v>
          </cell>
        </row>
        <row r="10639">
          <cell r="A10639" t="str">
            <v>P541300</v>
          </cell>
          <cell r="B10639" t="str">
            <v>RAID COMM FAST KILL FIK 300 GM</v>
          </cell>
          <cell r="C10639" t="str">
            <v>HC</v>
          </cell>
          <cell r="D10639">
            <v>0</v>
          </cell>
        </row>
        <row r="10640">
          <cell r="A10640" t="str">
            <v>P541400</v>
          </cell>
          <cell r="B10640" t="str">
            <v>RAID COMM ODOURLESS FIK 450 GM</v>
          </cell>
          <cell r="C10640" t="str">
            <v>HC</v>
          </cell>
          <cell r="D10640">
            <v>0</v>
          </cell>
        </row>
        <row r="10641">
          <cell r="A10641" t="str">
            <v>P556100</v>
          </cell>
          <cell r="B10641" t="str">
            <v>MULTI SUPER-SPRING/FR12X500 GM</v>
          </cell>
          <cell r="C10641" t="str">
            <v>HB</v>
          </cell>
          <cell r="D10641">
            <v>0</v>
          </cell>
        </row>
        <row r="10642">
          <cell r="A10642" t="str">
            <v>P581B</v>
          </cell>
          <cell r="B10642" t="str">
            <v>SLIDE           (SUPERVAC II)</v>
          </cell>
          <cell r="C10642" t="str">
            <v>ID</v>
          </cell>
          <cell r="D10642">
            <v>89307</v>
          </cell>
        </row>
        <row r="10643">
          <cell r="A10643" t="str">
            <v>P870E</v>
          </cell>
          <cell r="B10643" t="str">
            <v>VAC MOTOR       (SUPERVAC II)</v>
          </cell>
          <cell r="C10643" t="str">
            <v>ID</v>
          </cell>
          <cell r="D10643">
            <v>89307</v>
          </cell>
        </row>
        <row r="10644">
          <cell r="A10644" t="str">
            <v>P971C</v>
          </cell>
          <cell r="B10644" t="str">
            <v>SEAL PROFILE    (SUPERVAC II)</v>
          </cell>
          <cell r="C10644" t="str">
            <v>ID</v>
          </cell>
          <cell r="D10644">
            <v>89307</v>
          </cell>
        </row>
        <row r="10645">
          <cell r="A10645" t="str">
            <v>Y55502</v>
          </cell>
          <cell r="B10645" t="str">
            <v>FORWARD GP CLNR/DIS   4X 1.89L</v>
          </cell>
          <cell r="C10645" t="str">
            <v>7N</v>
          </cell>
          <cell r="D10645">
            <v>0</v>
          </cell>
        </row>
        <row r="10646">
          <cell r="A10646" t="str">
            <v>Z00141</v>
          </cell>
          <cell r="B10646" t="str">
            <v>TRAFFIC WAX GEL         20 LT</v>
          </cell>
          <cell r="C10646" t="str">
            <v>5B</v>
          </cell>
          <cell r="D10646">
            <v>0</v>
          </cell>
        </row>
        <row r="10647">
          <cell r="A10647" t="str">
            <v>Z09123</v>
          </cell>
          <cell r="B10647" t="str">
            <v>GLADE A FRAME WHITE (CLIP)</v>
          </cell>
          <cell r="C10647" t="str">
            <v>PN</v>
          </cell>
          <cell r="D10647">
            <v>2820</v>
          </cell>
        </row>
        <row r="10648">
          <cell r="A10648" t="str">
            <v>Z10062</v>
          </cell>
          <cell r="B10648" t="str">
            <v>S/W FOTTLE LANOLIN      500 ML</v>
          </cell>
          <cell r="C10648" t="str">
            <v>3S</v>
          </cell>
          <cell r="D10648">
            <v>0</v>
          </cell>
        </row>
        <row r="10649">
          <cell r="A10649" t="str">
            <v>Z10083</v>
          </cell>
          <cell r="B10649" t="str">
            <v>S/W FOTTLE ALOE VERA    500 ML</v>
          </cell>
          <cell r="C10649" t="str">
            <v>3S</v>
          </cell>
          <cell r="D10649">
            <v>0</v>
          </cell>
        </row>
        <row r="10650">
          <cell r="A10650" t="str">
            <v>Z10092</v>
          </cell>
          <cell r="B10650" t="str">
            <v>ENHANCE - WHITE 200LT</v>
          </cell>
          <cell r="C10650" t="str">
            <v>5Y</v>
          </cell>
          <cell r="D10650">
            <v>0</v>
          </cell>
        </row>
        <row r="10651">
          <cell r="A10651" t="str">
            <v>Z10100</v>
          </cell>
          <cell r="B10651" t="str">
            <v>IKO SWASH                 4 LT</v>
          </cell>
          <cell r="C10651" t="str">
            <v>9K</v>
          </cell>
          <cell r="D10651">
            <v>0</v>
          </cell>
        </row>
        <row r="10652">
          <cell r="A10652" t="str">
            <v>Z10111</v>
          </cell>
          <cell r="B10652" t="str">
            <v>S/WASH FOTTLE 3 IN 1    500 ML</v>
          </cell>
          <cell r="C10652" t="str">
            <v>3S</v>
          </cell>
          <cell r="D10652">
            <v>0</v>
          </cell>
        </row>
        <row r="10653">
          <cell r="A10653" t="str">
            <v>Z10112</v>
          </cell>
          <cell r="B10653" t="str">
            <v>S/WASH PUMP 3 IN 1        6'S</v>
          </cell>
          <cell r="C10653" t="str">
            <v>3S</v>
          </cell>
          <cell r="D10653">
            <v>0</v>
          </cell>
        </row>
        <row r="10654">
          <cell r="A10654" t="str">
            <v>Z19025</v>
          </cell>
          <cell r="B10654" t="str">
            <v>PLEDGE TAIWAN LEMON 24x 120 ML</v>
          </cell>
          <cell r="C10654" t="str">
            <v>2X</v>
          </cell>
          <cell r="D10654">
            <v>0</v>
          </cell>
        </row>
        <row r="10655">
          <cell r="A10655" t="str">
            <v>Z19064</v>
          </cell>
          <cell r="B10655" t="str">
            <v>###PLEDGE AERO S/FRESH   225GM</v>
          </cell>
          <cell r="C10655">
            <v>16</v>
          </cell>
          <cell r="D10655">
            <v>0</v>
          </cell>
        </row>
        <row r="10656">
          <cell r="A10656" t="str">
            <v>Z19110</v>
          </cell>
          <cell r="B10656" t="str">
            <v>GODDARDS FURN POLISH    225GM</v>
          </cell>
          <cell r="C10656" t="str">
            <v>2X</v>
          </cell>
          <cell r="D10656">
            <v>0</v>
          </cell>
        </row>
        <row r="10657">
          <cell r="A10657" t="str">
            <v>Z24001</v>
          </cell>
          <cell r="B10657" t="str">
            <v>POLYWAX EMLSN</v>
          </cell>
          <cell r="C10657" t="str">
            <v>IN</v>
          </cell>
          <cell r="D10657">
            <v>0</v>
          </cell>
        </row>
        <row r="10658">
          <cell r="A10658" t="str">
            <v>Z24040</v>
          </cell>
          <cell r="B10658" t="str">
            <v>COMPLETE BLACK          200 LT</v>
          </cell>
          <cell r="C10658" t="str">
            <v>8M</v>
          </cell>
          <cell r="D10658">
            <v>0</v>
          </cell>
        </row>
        <row r="10659">
          <cell r="A10659" t="str">
            <v>Z24152</v>
          </cell>
          <cell r="B10659" t="str">
            <v>SNAPBACK                200 LT</v>
          </cell>
          <cell r="C10659" t="str">
            <v>8V</v>
          </cell>
          <cell r="D10659">
            <v>0</v>
          </cell>
        </row>
        <row r="10660">
          <cell r="A10660" t="str">
            <v>Z24200</v>
          </cell>
          <cell r="B10660" t="str">
            <v>SPRINT UHS FINISH       4X5LT</v>
          </cell>
          <cell r="C10660" t="str">
            <v>9H</v>
          </cell>
          <cell r="D10660">
            <v>0</v>
          </cell>
        </row>
        <row r="10661">
          <cell r="A10661" t="str">
            <v>Z25020</v>
          </cell>
          <cell r="B10661" t="str">
            <v>TRAFFIC WAX PASTE         4 LT</v>
          </cell>
          <cell r="C10661" t="str">
            <v>5B</v>
          </cell>
          <cell r="D10661">
            <v>0</v>
          </cell>
        </row>
        <row r="10662">
          <cell r="A10662" t="str">
            <v>Z30010</v>
          </cell>
          <cell r="B10662" t="str">
            <v>###  FREEDOM C/STRENGTH500 GM</v>
          </cell>
          <cell r="C10662" t="str">
            <v>1F</v>
          </cell>
          <cell r="D10662">
            <v>0</v>
          </cell>
        </row>
        <row r="10663">
          <cell r="A10663" t="str">
            <v>Z32050</v>
          </cell>
          <cell r="B10663" t="str">
            <v>SHAKE N VAC MYSTIQUE    500 GM</v>
          </cell>
          <cell r="C10663" t="str">
            <v>SV</v>
          </cell>
          <cell r="D10663">
            <v>45601</v>
          </cell>
        </row>
        <row r="10664">
          <cell r="A10664" t="str">
            <v>Z32140</v>
          </cell>
          <cell r="B10664" t="str">
            <v>### S N VAC MTN MEADOW  500 GM</v>
          </cell>
          <cell r="C10664" t="str">
            <v>SV</v>
          </cell>
          <cell r="D10664">
            <v>45605</v>
          </cell>
        </row>
        <row r="10665">
          <cell r="A10665" t="str">
            <v>Z32160</v>
          </cell>
          <cell r="B10665" t="str">
            <v>###S/N VAC + 2 FRAG JAR 500 GM</v>
          </cell>
          <cell r="C10665" t="str">
            <v>1M</v>
          </cell>
          <cell r="D10665">
            <v>0</v>
          </cell>
        </row>
        <row r="10666">
          <cell r="A10666" t="str">
            <v>Z36280</v>
          </cell>
          <cell r="B10666" t="str">
            <v>###GLADE AERO M/FLOWERS 175 GM</v>
          </cell>
          <cell r="C10666" t="str">
            <v>2Z</v>
          </cell>
          <cell r="D10666">
            <v>0</v>
          </cell>
        </row>
        <row r="10667">
          <cell r="A10667" t="str">
            <v>Z36322</v>
          </cell>
          <cell r="B10667" t="str">
            <v>###GLADE AERO BORN FRSH 175GM</v>
          </cell>
          <cell r="C10667" t="str">
            <v>2Z</v>
          </cell>
          <cell r="D10667">
            <v>0</v>
          </cell>
        </row>
        <row r="10668">
          <cell r="A10668" t="str">
            <v>Z36332</v>
          </cell>
          <cell r="B10668" t="str">
            <v>###GLADE ARO PWD FRS NEW 175GM</v>
          </cell>
          <cell r="C10668" t="str">
            <v>2Z</v>
          </cell>
          <cell r="D10668">
            <v>0</v>
          </cell>
        </row>
        <row r="10669">
          <cell r="A10669" t="str">
            <v>Z36360</v>
          </cell>
          <cell r="B10669" t="str">
            <v>###GLADE AERO ELEGANCE  175 GM</v>
          </cell>
          <cell r="C10669" t="str">
            <v>2Z</v>
          </cell>
          <cell r="D10669">
            <v>0</v>
          </cell>
        </row>
        <row r="10670">
          <cell r="A10670" t="str">
            <v>Z36400</v>
          </cell>
          <cell r="B10670" t="str">
            <v>GLADE AERO W/BERRY&amp;FERN 125 GM</v>
          </cell>
          <cell r="C10670" t="str">
            <v>GB</v>
          </cell>
          <cell r="D10670">
            <v>0</v>
          </cell>
        </row>
        <row r="10671">
          <cell r="A10671" t="str">
            <v>Z36450</v>
          </cell>
          <cell r="B10671" t="str">
            <v>###GLADE AERO NAT SPRNG 125 GM</v>
          </cell>
          <cell r="C10671">
            <v>82</v>
          </cell>
          <cell r="D10671">
            <v>0</v>
          </cell>
        </row>
        <row r="10672">
          <cell r="A10672" t="str">
            <v>Z36460</v>
          </cell>
          <cell r="B10672" t="str">
            <v>###GLADE TWINPACK</v>
          </cell>
          <cell r="C10672" t="str">
            <v>2Z</v>
          </cell>
          <cell r="D10672">
            <v>0</v>
          </cell>
        </row>
        <row r="10673">
          <cell r="A10673" t="str">
            <v>Z38001</v>
          </cell>
          <cell r="B10673" t="str">
            <v>###GLADE SOLID BORONIA  150 GM</v>
          </cell>
          <cell r="C10673" t="str">
            <v>GS</v>
          </cell>
          <cell r="D10673">
            <v>0</v>
          </cell>
        </row>
        <row r="10674">
          <cell r="A10674" t="str">
            <v>Z38005</v>
          </cell>
          <cell r="B10674" t="str">
            <v>SEC EX/FRESH (AUST)     60 GM</v>
          </cell>
          <cell r="C10674" t="str">
            <v>2X</v>
          </cell>
          <cell r="D10674">
            <v>0</v>
          </cell>
        </row>
        <row r="10675">
          <cell r="A10675" t="str">
            <v>Z38007</v>
          </cell>
          <cell r="B10675" t="str">
            <v>GLADE SECRET EXTRA FRESH 60 GM</v>
          </cell>
          <cell r="C10675" t="str">
            <v>SC</v>
          </cell>
          <cell r="D10675">
            <v>0</v>
          </cell>
        </row>
        <row r="10676">
          <cell r="A10676" t="str">
            <v>Z38311</v>
          </cell>
          <cell r="B10676" t="str">
            <v>GLADE SOLID MYSTIQUE    150 GM</v>
          </cell>
          <cell r="C10676" t="str">
            <v>GS</v>
          </cell>
          <cell r="D10676">
            <v>0</v>
          </cell>
        </row>
        <row r="10677">
          <cell r="A10677" t="str">
            <v>Z38312</v>
          </cell>
          <cell r="B10677" t="str">
            <v>GLADE SLD MYSTIQUE A    150 GM</v>
          </cell>
          <cell r="C10677" t="str">
            <v>2X</v>
          </cell>
          <cell r="D10677">
            <v>0</v>
          </cell>
        </row>
        <row r="10678">
          <cell r="A10678" t="str">
            <v>Z38361</v>
          </cell>
          <cell r="B10678" t="str">
            <v>###GLADE SOLID CNTRY GRDN 150G</v>
          </cell>
          <cell r="C10678" t="str">
            <v>1I</v>
          </cell>
          <cell r="D10678">
            <v>0</v>
          </cell>
        </row>
        <row r="10679">
          <cell r="A10679" t="str">
            <v>Z38362</v>
          </cell>
          <cell r="B10679" t="str">
            <v>GLADE SLD C/GARDEN A    150 GM</v>
          </cell>
          <cell r="C10679" t="str">
            <v>2X</v>
          </cell>
          <cell r="D10679">
            <v>0</v>
          </cell>
        </row>
        <row r="10680">
          <cell r="A10680" t="str">
            <v>Z38363</v>
          </cell>
          <cell r="B10680" t="str">
            <v>###GLADE SEC C/GARDEN   75 GM</v>
          </cell>
          <cell r="C10680" t="str">
            <v>1J</v>
          </cell>
          <cell r="D10680">
            <v>0</v>
          </cell>
        </row>
        <row r="10681">
          <cell r="A10681" t="str">
            <v>Z38365</v>
          </cell>
          <cell r="B10681" t="str">
            <v>SEC COT. GARD. (AUST)   60 GM</v>
          </cell>
          <cell r="C10681" t="str">
            <v>2X</v>
          </cell>
          <cell r="D10681">
            <v>0</v>
          </cell>
        </row>
        <row r="10682">
          <cell r="A10682" t="str">
            <v>Z38369</v>
          </cell>
          <cell r="B10682" t="str">
            <v>GLADE SLD C/GARD NEW A  150 GM</v>
          </cell>
          <cell r="C10682" t="str">
            <v>2X</v>
          </cell>
          <cell r="D10682">
            <v>0</v>
          </cell>
        </row>
        <row r="10683">
          <cell r="A10683" t="str">
            <v>Z38380</v>
          </cell>
          <cell r="B10683" t="str">
            <v>###GLADE SOLID FIELD/FLW 150GM</v>
          </cell>
          <cell r="C10683" t="str">
            <v>1I</v>
          </cell>
          <cell r="D10683">
            <v>0</v>
          </cell>
        </row>
        <row r="10684">
          <cell r="A10684" t="str">
            <v>Z38381</v>
          </cell>
          <cell r="B10684" t="str">
            <v>GLADE SLD FIELD/FLWRS A 150 GM</v>
          </cell>
          <cell r="C10684" t="str">
            <v>2X</v>
          </cell>
          <cell r="D10684">
            <v>0</v>
          </cell>
        </row>
        <row r="10685">
          <cell r="A10685" t="str">
            <v>Z38383</v>
          </cell>
          <cell r="B10685" t="str">
            <v>GLADE SLD F/FLWRS NEW A 150 GM</v>
          </cell>
          <cell r="C10685" t="str">
            <v>2X</v>
          </cell>
          <cell r="D10685">
            <v>0</v>
          </cell>
        </row>
        <row r="10686">
          <cell r="A10686" t="str">
            <v>Z38390</v>
          </cell>
          <cell r="B10686" t="str">
            <v>###GLADE SHL IVORY COAST 140GM</v>
          </cell>
          <cell r="C10686" t="str">
            <v>1L</v>
          </cell>
          <cell r="D10686">
            <v>0</v>
          </cell>
        </row>
        <row r="10687">
          <cell r="A10687" t="str">
            <v>Z38392</v>
          </cell>
          <cell r="B10687" t="str">
            <v>TAIWAN SECRETS IVORY/CST 60 GM</v>
          </cell>
          <cell r="C10687" t="str">
            <v>2X</v>
          </cell>
          <cell r="D10687">
            <v>0</v>
          </cell>
        </row>
        <row r="10688">
          <cell r="A10688" t="str">
            <v>Z38393</v>
          </cell>
          <cell r="B10688" t="str">
            <v>TAIWAN SECRET 6 DOZ IVRY 60 GM</v>
          </cell>
          <cell r="C10688" t="str">
            <v>2X</v>
          </cell>
          <cell r="D10688">
            <v>0</v>
          </cell>
        </row>
        <row r="10689">
          <cell r="A10689" t="str">
            <v>Z38400</v>
          </cell>
          <cell r="B10689" t="str">
            <v>###GLADE SHELL ISLND BRZ 140GM</v>
          </cell>
          <cell r="C10689" t="str">
            <v>1L</v>
          </cell>
          <cell r="D10689">
            <v>0</v>
          </cell>
        </row>
        <row r="10690">
          <cell r="A10690" t="str">
            <v>Z38401</v>
          </cell>
          <cell r="B10690" t="str">
            <v>GLADE SHELL ISLAND BREEZE AUST</v>
          </cell>
          <cell r="C10690" t="str">
            <v>2X</v>
          </cell>
          <cell r="D10690">
            <v>0</v>
          </cell>
        </row>
        <row r="10691">
          <cell r="A10691" t="str">
            <v>Z38410</v>
          </cell>
          <cell r="B10691" t="str">
            <v>###GLADE SHELL COOL WAT  140GM</v>
          </cell>
          <cell r="C10691" t="str">
            <v>1L</v>
          </cell>
          <cell r="D10691">
            <v>0</v>
          </cell>
        </row>
        <row r="10692">
          <cell r="A10692" t="str">
            <v>Z38411</v>
          </cell>
          <cell r="B10692" t="str">
            <v>GLADE SHELL COOL WATER  (AUST)</v>
          </cell>
          <cell r="C10692" t="str">
            <v>2X</v>
          </cell>
          <cell r="D10692">
            <v>0</v>
          </cell>
        </row>
        <row r="10693">
          <cell r="A10693" t="str">
            <v>Z38421</v>
          </cell>
          <cell r="B10693" t="str">
            <v>TULIP SECRETS (AUST)    60 GM</v>
          </cell>
          <cell r="C10693" t="str">
            <v>2X</v>
          </cell>
          <cell r="D10693">
            <v>0</v>
          </cell>
        </row>
        <row r="10694">
          <cell r="A10694" t="str">
            <v>Z38422</v>
          </cell>
          <cell r="B10694" t="str">
            <v>TAIWAN TULIP SECRETS    60 GM</v>
          </cell>
          <cell r="C10694" t="str">
            <v>2X</v>
          </cell>
          <cell r="D10694">
            <v>0</v>
          </cell>
        </row>
        <row r="10695">
          <cell r="A10695" t="str">
            <v>Z38423</v>
          </cell>
          <cell r="B10695" t="str">
            <v>TAIWAN TULIP 6 DOZ SECRT 60 GM</v>
          </cell>
          <cell r="C10695" t="str">
            <v>2X</v>
          </cell>
          <cell r="D10695">
            <v>0</v>
          </cell>
        </row>
        <row r="10696">
          <cell r="A10696" t="str">
            <v>Z38451</v>
          </cell>
          <cell r="B10696" t="str">
            <v>GLADE SLD MTN MEADOW AU 150 GM</v>
          </cell>
          <cell r="C10696" t="str">
            <v>2X</v>
          </cell>
          <cell r="D10696">
            <v>0</v>
          </cell>
        </row>
        <row r="10697">
          <cell r="A10697" t="str">
            <v>Z38461</v>
          </cell>
          <cell r="B10697" t="str">
            <v>DOVE SECRETS (AUST)     60 GM</v>
          </cell>
          <cell r="C10697" t="str">
            <v>2X</v>
          </cell>
          <cell r="D10697">
            <v>0</v>
          </cell>
        </row>
        <row r="10698">
          <cell r="A10698" t="str">
            <v>Z38470</v>
          </cell>
          <cell r="B10698" t="str">
            <v>GLADE SLD ROSE GDN AUST 150 GM</v>
          </cell>
          <cell r="C10698" t="str">
            <v>2X</v>
          </cell>
          <cell r="D10698">
            <v>0</v>
          </cell>
        </row>
        <row r="10699">
          <cell r="A10699" t="str">
            <v>Z38480</v>
          </cell>
          <cell r="B10699" t="str">
            <v>TAIWAN DOVE CNTRY/GARDN 60 GM</v>
          </cell>
          <cell r="C10699" t="str">
            <v>2X</v>
          </cell>
          <cell r="D10699">
            <v>0</v>
          </cell>
        </row>
        <row r="10700">
          <cell r="A10700" t="str">
            <v>Z39103</v>
          </cell>
          <cell r="B10700" t="str">
            <v>GLADE POT REFILL  C/GARDEN 5GM</v>
          </cell>
          <cell r="C10700" t="str">
            <v>3W</v>
          </cell>
          <cell r="D10700">
            <v>0</v>
          </cell>
        </row>
        <row r="10701">
          <cell r="A10701" t="str">
            <v>Z39107</v>
          </cell>
          <cell r="B10701" t="str">
            <v>GLADE POT VASE COUNTRY GDN 6ML</v>
          </cell>
          <cell r="C10701" t="str">
            <v>3W</v>
          </cell>
          <cell r="D10701">
            <v>0</v>
          </cell>
        </row>
        <row r="10702">
          <cell r="A10702" t="str">
            <v>Z39132</v>
          </cell>
          <cell r="B10702" t="str">
            <v>GLADE POT CTY MORN REF    5 GM</v>
          </cell>
          <cell r="C10702" t="str">
            <v>3W</v>
          </cell>
          <cell r="D10702">
            <v>0</v>
          </cell>
        </row>
        <row r="10703">
          <cell r="A10703" t="str">
            <v>Z39200</v>
          </cell>
          <cell r="B10703" t="str">
            <v>RENUZ F/JAR FRESH POT/P 6.8 ML</v>
          </cell>
          <cell r="C10703" t="str">
            <v>ZX</v>
          </cell>
          <cell r="D10703">
            <v>0</v>
          </cell>
        </row>
        <row r="10704">
          <cell r="A10704" t="str">
            <v>Z39201</v>
          </cell>
          <cell r="B10704" t="str">
            <v>###GLADE F/JAR REF FRESH  5 ML</v>
          </cell>
          <cell r="C10704" t="str">
            <v>ZX</v>
          </cell>
          <cell r="D10704">
            <v>0</v>
          </cell>
        </row>
        <row r="10705">
          <cell r="A10705" t="str">
            <v>Z39211</v>
          </cell>
          <cell r="B10705" t="str">
            <v>###GLADE F/JAR REF PWDR P 5 ML</v>
          </cell>
          <cell r="C10705" t="str">
            <v>ZX</v>
          </cell>
          <cell r="D10705">
            <v>0</v>
          </cell>
        </row>
        <row r="10706">
          <cell r="A10706" t="str">
            <v>Z39220</v>
          </cell>
          <cell r="B10706" t="str">
            <v>RENUZ F/JAR FLORAL POTP 6.8 ML</v>
          </cell>
          <cell r="C10706" t="str">
            <v>ZX</v>
          </cell>
          <cell r="D10706">
            <v>0</v>
          </cell>
        </row>
        <row r="10707">
          <cell r="A10707" t="str">
            <v>Z39221</v>
          </cell>
          <cell r="B10707" t="str">
            <v>###GLADE F/JAR REF FLORAL 5 ML</v>
          </cell>
          <cell r="C10707" t="str">
            <v>ZX</v>
          </cell>
          <cell r="D10707">
            <v>56254</v>
          </cell>
        </row>
        <row r="10708">
          <cell r="A10708" t="str">
            <v>Z39252</v>
          </cell>
          <cell r="B10708" t="str">
            <v>###GLADE P/IN PRIM F/FLOW AUST</v>
          </cell>
          <cell r="C10708" t="str">
            <v>1K</v>
          </cell>
          <cell r="D10708">
            <v>0</v>
          </cell>
        </row>
        <row r="10709">
          <cell r="A10709" t="str">
            <v>Z39253</v>
          </cell>
          <cell r="B10709" t="str">
            <v>GLADE P/IN REF F/FLOWERS AUST</v>
          </cell>
          <cell r="C10709" t="str">
            <v>1K</v>
          </cell>
          <cell r="D10709">
            <v>0</v>
          </cell>
        </row>
        <row r="10710">
          <cell r="A10710" t="str">
            <v>Z39260</v>
          </cell>
          <cell r="B10710" t="str">
            <v>###GLADE P/IN PRIM C/BLOSSOM</v>
          </cell>
          <cell r="C10710" t="str">
            <v>GP</v>
          </cell>
          <cell r="D10710">
            <v>0</v>
          </cell>
        </row>
        <row r="10711">
          <cell r="A10711" t="str">
            <v>Z39263</v>
          </cell>
          <cell r="B10711" t="str">
            <v>###GLADE P/IN REF C/BLOS AUST</v>
          </cell>
          <cell r="C10711" t="str">
            <v>1K</v>
          </cell>
          <cell r="D10711">
            <v>0</v>
          </cell>
        </row>
        <row r="10712">
          <cell r="A10712" t="str">
            <v>Z39291</v>
          </cell>
          <cell r="B10712" t="str">
            <v>###GLADE P/IN REF C/GARDEN</v>
          </cell>
          <cell r="C10712" t="str">
            <v>GF</v>
          </cell>
          <cell r="D10712">
            <v>0</v>
          </cell>
        </row>
        <row r="10713">
          <cell r="A10713" t="str">
            <v>Z41081</v>
          </cell>
          <cell r="B10713" t="str">
            <v>###RAID FRESHKILL       300 ML</v>
          </cell>
          <cell r="C10713" t="str">
            <v>2K</v>
          </cell>
          <cell r="D10713">
            <v>0</v>
          </cell>
        </row>
        <row r="10714">
          <cell r="A10714" t="str">
            <v>Z41084</v>
          </cell>
          <cell r="B10714" t="str">
            <v>###RAID AERO LEMON CITR 300 ML</v>
          </cell>
          <cell r="C10714" t="str">
            <v>FK</v>
          </cell>
          <cell r="D10714">
            <v>0</v>
          </cell>
        </row>
        <row r="10715">
          <cell r="A10715" t="str">
            <v>Z41180</v>
          </cell>
          <cell r="B10715" t="str">
            <v>###RAID FAST KNOCKDOWN  300 ML</v>
          </cell>
          <cell r="C10715" t="str">
            <v>FK</v>
          </cell>
          <cell r="D10715">
            <v>0</v>
          </cell>
        </row>
        <row r="10716">
          <cell r="A10716" t="str">
            <v>Z42000</v>
          </cell>
          <cell r="B10716" t="str">
            <v>BOLT FIK BULK            20 LT</v>
          </cell>
          <cell r="C10716" t="str">
            <v>7O</v>
          </cell>
          <cell r="D10716">
            <v>0</v>
          </cell>
        </row>
        <row r="10717">
          <cell r="A10717" t="str">
            <v>Z43011</v>
          </cell>
          <cell r="B10717" t="str">
            <v>###RAID COCKROACH BAIT    15GM</v>
          </cell>
          <cell r="C10717" t="str">
            <v>3Y</v>
          </cell>
          <cell r="D10717">
            <v>88700</v>
          </cell>
        </row>
        <row r="10718">
          <cell r="A10718" t="str">
            <v>Z44001</v>
          </cell>
          <cell r="B10718" t="str">
            <v>OFF                     125 ML</v>
          </cell>
          <cell r="C10718" t="str">
            <v>2N</v>
          </cell>
          <cell r="D10718">
            <v>0</v>
          </cell>
        </row>
        <row r="10719">
          <cell r="A10719" t="str">
            <v>Z44003</v>
          </cell>
          <cell r="B10719" t="str">
            <v>OFF SKINTASTIC            INT</v>
          </cell>
          <cell r="C10719" t="str">
            <v>IN</v>
          </cell>
          <cell r="D10719">
            <v>0</v>
          </cell>
        </row>
        <row r="10720">
          <cell r="A10720" t="str">
            <v>Z48002</v>
          </cell>
          <cell r="B10720" t="str">
            <v>MULTI IND AUS   500GM</v>
          </cell>
          <cell r="C10720" t="str">
            <v>7X</v>
          </cell>
          <cell r="D10720">
            <v>0</v>
          </cell>
        </row>
        <row r="10721">
          <cell r="A10721" t="str">
            <v>Z49020</v>
          </cell>
          <cell r="B10721" t="str">
            <v>APPLICLEAN              200 LT</v>
          </cell>
          <cell r="C10721" t="str">
            <v>8L</v>
          </cell>
          <cell r="D10721">
            <v>0</v>
          </cell>
        </row>
        <row r="10722">
          <cell r="A10722" t="str">
            <v>Z49095</v>
          </cell>
          <cell r="B10722" t="str">
            <v>###BLUE SUDS D/WASH     200 LT</v>
          </cell>
          <cell r="C10722" t="str">
            <v>8F</v>
          </cell>
          <cell r="D10722">
            <v>0</v>
          </cell>
        </row>
        <row r="10723">
          <cell r="A10723" t="str">
            <v>Z49162</v>
          </cell>
          <cell r="B10723" t="str">
            <v>MR MUSCLE/MULTI LIQUID  750 ML</v>
          </cell>
          <cell r="C10723" t="str">
            <v>3R</v>
          </cell>
          <cell r="D10723">
            <v>0</v>
          </cell>
        </row>
        <row r="10724">
          <cell r="A10724" t="str">
            <v>Z49205</v>
          </cell>
          <cell r="B10724" t="str">
            <v>MR MUSCLE GLASS CLEANER 20L</v>
          </cell>
          <cell r="C10724" t="str">
            <v>ZZ</v>
          </cell>
          <cell r="D10724">
            <v>0</v>
          </cell>
        </row>
        <row r="10725">
          <cell r="A10725" t="str">
            <v>Z49230</v>
          </cell>
          <cell r="B10725" t="str">
            <v>###MM GLASS SPRAY REG    400ML</v>
          </cell>
          <cell r="C10725">
            <v>67</v>
          </cell>
          <cell r="D10725">
            <v>0</v>
          </cell>
        </row>
        <row r="10726">
          <cell r="A10726" t="str">
            <v>Z49232</v>
          </cell>
          <cell r="B10726" t="str">
            <v>###MM GLASS FOAM TRIGGER 500ML</v>
          </cell>
          <cell r="C10726" t="str">
            <v>MW</v>
          </cell>
          <cell r="D10726">
            <v>0</v>
          </cell>
        </row>
        <row r="10727">
          <cell r="A10727" t="str">
            <v>Z49240</v>
          </cell>
          <cell r="B10727" t="str">
            <v>###MM GLASS P/POURI TRIG 500ML</v>
          </cell>
          <cell r="C10727" t="str">
            <v>MW</v>
          </cell>
          <cell r="D10727">
            <v>0</v>
          </cell>
        </row>
        <row r="10728">
          <cell r="A10728" t="str">
            <v>Z49250</v>
          </cell>
          <cell r="B10728" t="str">
            <v>###MR M FLOOR CLEANER 750 ML</v>
          </cell>
          <cell r="C10728" t="str">
            <v>4Q</v>
          </cell>
          <cell r="D10728">
            <v>45605</v>
          </cell>
        </row>
        <row r="10729">
          <cell r="A10729" t="str">
            <v>Z51030</v>
          </cell>
          <cell r="B10729" t="str">
            <v>BRAVO (AUST)              1 KG</v>
          </cell>
          <cell r="C10729" t="str">
            <v>7X</v>
          </cell>
          <cell r="D10729">
            <v>0</v>
          </cell>
        </row>
        <row r="10730">
          <cell r="A10730" t="str">
            <v>Z55012</v>
          </cell>
          <cell r="B10730" t="str">
            <v>CAMFOSA                 200 LT</v>
          </cell>
          <cell r="C10730" t="str">
            <v>6F</v>
          </cell>
          <cell r="D10730">
            <v>0</v>
          </cell>
        </row>
        <row r="10731">
          <cell r="A10731" t="str">
            <v>Z55032</v>
          </cell>
          <cell r="B10731" t="str">
            <v>FORWARD MULTIPURPOSE    200 LT</v>
          </cell>
          <cell r="C10731" t="str">
            <v>8C</v>
          </cell>
          <cell r="D10731">
            <v>0</v>
          </cell>
        </row>
        <row r="10732">
          <cell r="A10732" t="str">
            <v>Z55105</v>
          </cell>
          <cell r="B10732" t="str">
            <v>JEYES FLUID             200 LT</v>
          </cell>
          <cell r="C10732" t="str">
            <v>6J</v>
          </cell>
          <cell r="D10732">
            <v>0</v>
          </cell>
        </row>
        <row r="10733">
          <cell r="A10733" t="str">
            <v>Z55111</v>
          </cell>
          <cell r="B10733" t="str">
            <v>3-WAY TOILET CLEANER    200 LT</v>
          </cell>
          <cell r="C10733" t="str">
            <v>8J</v>
          </cell>
          <cell r="D10733">
            <v>0</v>
          </cell>
        </row>
        <row r="10734">
          <cell r="A10734" t="str">
            <v>Z55301</v>
          </cell>
          <cell r="B10734" t="str">
            <v>JEYPINE CONC   200LT</v>
          </cell>
          <cell r="C10734" t="str">
            <v>8H</v>
          </cell>
          <cell r="D10734">
            <v>0</v>
          </cell>
        </row>
        <row r="10735">
          <cell r="A10735" t="str">
            <v>Z55380</v>
          </cell>
          <cell r="B10735" t="str">
            <v>**DEL RC POUNCE         4X5 LT</v>
          </cell>
          <cell r="C10735" t="str">
            <v>8M</v>
          </cell>
          <cell r="D10735">
            <v>0</v>
          </cell>
        </row>
        <row r="10736">
          <cell r="A10736" t="str">
            <v>Z55501</v>
          </cell>
          <cell r="B10736" t="str">
            <v>SOLO DISPENSER</v>
          </cell>
          <cell r="C10736" t="str">
            <v>7S</v>
          </cell>
          <cell r="D10736">
            <v>45602</v>
          </cell>
        </row>
        <row r="10737">
          <cell r="A10737" t="str">
            <v>Z55502</v>
          </cell>
          <cell r="B10737" t="str">
            <v>FORWARD GP CLNR/DIS 4X 64 FLoz</v>
          </cell>
          <cell r="C10737" t="str">
            <v>RI</v>
          </cell>
          <cell r="D10737">
            <v>45602</v>
          </cell>
        </row>
        <row r="10738">
          <cell r="A10738" t="str">
            <v>Z55503</v>
          </cell>
          <cell r="B10738" t="str">
            <v>TRIAD CLNR/DIS    4 X 64 FLoz</v>
          </cell>
          <cell r="C10738" t="str">
            <v>RI</v>
          </cell>
          <cell r="D10738">
            <v>45602</v>
          </cell>
        </row>
        <row r="10739">
          <cell r="A10739" t="str">
            <v>Z55506</v>
          </cell>
          <cell r="B10739" t="str">
            <v>GLANCE CLEANER       4 X 1.89L</v>
          </cell>
          <cell r="C10739" t="str">
            <v>7N</v>
          </cell>
          <cell r="D10739">
            <v>0</v>
          </cell>
        </row>
        <row r="10740">
          <cell r="A10740" t="str">
            <v>Z59011</v>
          </cell>
          <cell r="B10740" t="str">
            <v>###GODD BRASS &amp; COP POL  200ML</v>
          </cell>
          <cell r="C10740" t="str">
            <v>2H</v>
          </cell>
          <cell r="D10740">
            <v>0</v>
          </cell>
        </row>
        <row r="10741">
          <cell r="A10741" t="str">
            <v>Z59012</v>
          </cell>
          <cell r="B10741" t="str">
            <v>GODD B&amp;C POLISH AUST    200 ML</v>
          </cell>
          <cell r="C10741" t="str">
            <v>2X</v>
          </cell>
          <cell r="D10741">
            <v>0</v>
          </cell>
        </row>
        <row r="10742">
          <cell r="A10742" t="str">
            <v>Z59022</v>
          </cell>
          <cell r="B10742" t="str">
            <v>GODD LT SLVR POLSH A    200 ML</v>
          </cell>
          <cell r="C10742" t="str">
            <v>2X</v>
          </cell>
          <cell r="D10742">
            <v>0</v>
          </cell>
        </row>
        <row r="10743">
          <cell r="A10743" t="str">
            <v>Z59032</v>
          </cell>
          <cell r="B10743" t="str">
            <v>GODDARDS J/CARE AUST    150 ML</v>
          </cell>
          <cell r="C10743" t="str">
            <v>2X</v>
          </cell>
          <cell r="D10743">
            <v>0</v>
          </cell>
        </row>
        <row r="10744">
          <cell r="A10744" t="str">
            <v>Z60010</v>
          </cell>
          <cell r="B10744" t="str">
            <v>GODDARDS SILVER FOAM    150 ML</v>
          </cell>
          <cell r="C10744" t="str">
            <v>2G</v>
          </cell>
          <cell r="D10744">
            <v>0</v>
          </cell>
        </row>
        <row r="10745">
          <cell r="A10745" t="str">
            <v>Z64002</v>
          </cell>
          <cell r="B10745" t="str">
            <v>OVERHAUL DEGREASER      200 LT</v>
          </cell>
          <cell r="C10745" t="str">
            <v>7E</v>
          </cell>
          <cell r="D10745">
            <v>0</v>
          </cell>
        </row>
        <row r="10746">
          <cell r="A10746" t="str">
            <v>Z64052</v>
          </cell>
          <cell r="B10746" t="str">
            <v>FLEETWASH LIQUID  1000LT</v>
          </cell>
          <cell r="C10746" t="str">
            <v>8X</v>
          </cell>
          <cell r="D10746">
            <v>0</v>
          </cell>
        </row>
        <row r="10747">
          <cell r="A10747" t="str">
            <v>Z68050</v>
          </cell>
          <cell r="B10747" t="str">
            <v>ANR LOCO CLEANER   200lt</v>
          </cell>
          <cell r="C10747" t="str">
            <v>8M</v>
          </cell>
          <cell r="D10747">
            <v>0</v>
          </cell>
        </row>
        <row r="10748">
          <cell r="A10748" t="str">
            <v>Z76001</v>
          </cell>
          <cell r="B10748" t="str">
            <v>###T/DUCK PRIMARY ACTIVE 500ML</v>
          </cell>
          <cell r="C10748" t="str">
            <v>1T</v>
          </cell>
          <cell r="D10748">
            <v>0</v>
          </cell>
        </row>
        <row r="10749">
          <cell r="A10749" t="str">
            <v>Z76002</v>
          </cell>
          <cell r="B10749" t="str">
            <v>###T/DUK ACTIV PROM-CAGE 500ML</v>
          </cell>
          <cell r="C10749" t="str">
            <v>1T</v>
          </cell>
          <cell r="D10749">
            <v>0</v>
          </cell>
        </row>
        <row r="10750">
          <cell r="A10750" t="str">
            <v>Z76014</v>
          </cell>
          <cell r="B10750" t="str">
            <v>END BAC T/DUCK          750 ML</v>
          </cell>
          <cell r="C10750" t="str">
            <v>7X</v>
          </cell>
          <cell r="D10750">
            <v>0</v>
          </cell>
        </row>
        <row r="10751">
          <cell r="A10751" t="str">
            <v>Z76017</v>
          </cell>
          <cell r="B10751" t="str">
            <v>T/DUCK FRESH PROMO-CAGE 500 ML</v>
          </cell>
          <cell r="C10751" t="str">
            <v>1T</v>
          </cell>
          <cell r="D10751">
            <v>0</v>
          </cell>
        </row>
        <row r="10752">
          <cell r="A10752" t="str">
            <v>Z76072</v>
          </cell>
          <cell r="B10752" t="str">
            <v>###T/DUCK P/P PROMO-CAGE 5OOML</v>
          </cell>
          <cell r="C10752" t="str">
            <v>1T</v>
          </cell>
          <cell r="D10752">
            <v>0</v>
          </cell>
        </row>
        <row r="10753">
          <cell r="A10753" t="str">
            <v>Z76081</v>
          </cell>
          <cell r="B10753" t="str">
            <v>T/D JAP/GARD PROMO-CAGE 500 ML</v>
          </cell>
          <cell r="C10753" t="str">
            <v>1T</v>
          </cell>
          <cell r="D10753">
            <v>0</v>
          </cell>
        </row>
        <row r="10754">
          <cell r="A10754" t="str">
            <v>Z78091</v>
          </cell>
          <cell r="B10754" t="str">
            <v>###JEYES BLOO2000 PROM 2X100GM</v>
          </cell>
          <cell r="C10754" t="str">
            <v>4G</v>
          </cell>
          <cell r="D10754">
            <v>0</v>
          </cell>
        </row>
        <row r="10755">
          <cell r="A10755" t="str">
            <v>Z78100</v>
          </cell>
          <cell r="B10755" t="str">
            <v>F/DUCK CITRUS FRESH CAGE 50 GM</v>
          </cell>
          <cell r="C10755" t="str">
            <v>FC</v>
          </cell>
          <cell r="D10755">
            <v>45601</v>
          </cell>
        </row>
        <row r="10756">
          <cell r="A10756" t="str">
            <v>Z78101</v>
          </cell>
          <cell r="B10756" t="str">
            <v>F/DUCK CITRUS FRESH REF 100 GM</v>
          </cell>
          <cell r="C10756" t="str">
            <v>FR</v>
          </cell>
          <cell r="D10756">
            <v>45605</v>
          </cell>
        </row>
        <row r="10757">
          <cell r="A10757" t="str">
            <v>Z78140</v>
          </cell>
          <cell r="B10757" t="str">
            <v>###F/DUCK BLU PLUS F/JAR 40 GM</v>
          </cell>
          <cell r="C10757" t="str">
            <v>3Q</v>
          </cell>
          <cell r="D10757">
            <v>56254</v>
          </cell>
        </row>
        <row r="10758">
          <cell r="A10758" t="str">
            <v>Z78141</v>
          </cell>
          <cell r="B10758" t="str">
            <v>###F/DUCK C/GARDEN F/JAR 50 GM</v>
          </cell>
          <cell r="C10758" t="str">
            <v>3Q</v>
          </cell>
          <cell r="D10758">
            <v>56254</v>
          </cell>
        </row>
        <row r="10759">
          <cell r="A10759" t="str">
            <v>Z81008</v>
          </cell>
          <cell r="B10759" t="str">
            <v>CHARGE L&amp;E TRIGGER      375 ML</v>
          </cell>
          <cell r="C10759" t="str">
            <v>1O</v>
          </cell>
          <cell r="D10759">
            <v>0</v>
          </cell>
        </row>
        <row r="10760">
          <cell r="A10760" t="str">
            <v>Z81025</v>
          </cell>
          <cell r="B10760" t="str">
            <v>###CHARGE LEMON FOTTLE  500 ML</v>
          </cell>
          <cell r="C10760" t="str">
            <v>1O</v>
          </cell>
          <cell r="D10760">
            <v>0</v>
          </cell>
        </row>
        <row r="10761">
          <cell r="A10761" t="str">
            <v>Z81062</v>
          </cell>
          <cell r="B10761" t="str">
            <v>CHARGE LEM/EUC FOTTLE   500 ML</v>
          </cell>
          <cell r="C10761" t="str">
            <v>1O</v>
          </cell>
          <cell r="D10761">
            <v>0</v>
          </cell>
        </row>
        <row r="10762">
          <cell r="A10762" t="str">
            <v>Z81091</v>
          </cell>
          <cell r="B10762" t="str">
            <v>###CHARGE L&amp;E SQUEEZE   375 ML</v>
          </cell>
          <cell r="C10762" t="str">
            <v>4D</v>
          </cell>
          <cell r="D10762">
            <v>0</v>
          </cell>
        </row>
        <row r="10763">
          <cell r="A10763" t="str">
            <v>Z81093</v>
          </cell>
          <cell r="B10763" t="str">
            <v>CHARGE SQUEEZE ENZYME 375ML</v>
          </cell>
          <cell r="C10763" t="str">
            <v>4D</v>
          </cell>
          <cell r="D10763">
            <v>0</v>
          </cell>
        </row>
        <row r="10764">
          <cell r="A10764" t="str">
            <v>Z92353</v>
          </cell>
          <cell r="B10764" t="str">
            <v>TUBE(SAFE) W/TOP.(GREY)</v>
          </cell>
          <cell r="C10764" t="str">
            <v>EN</v>
          </cell>
          <cell r="D10764">
            <v>74949</v>
          </cell>
        </row>
        <row r="10765">
          <cell r="A10765" t="str">
            <v>Z92358</v>
          </cell>
          <cell r="B10765" t="str">
            <v>PROTECTION SHIELD (OBSOLETE)</v>
          </cell>
          <cell r="C10765" t="str">
            <v>EN</v>
          </cell>
          <cell r="D10765">
            <v>74949</v>
          </cell>
        </row>
        <row r="10766">
          <cell r="A10766" t="str">
            <v>Z92496</v>
          </cell>
          <cell r="B10766" t="str">
            <v>BRUSH PLY 36T (OLD RSP)</v>
          </cell>
          <cell r="C10766" t="str">
            <v>EN</v>
          </cell>
          <cell r="D10766">
            <v>74949</v>
          </cell>
        </row>
        <row r="10767">
          <cell r="A10767" t="str">
            <v>Z92522</v>
          </cell>
          <cell r="B10767" t="str">
            <v>### BELT TIMING, DNO-OBS CODE.</v>
          </cell>
          <cell r="C10767" t="str">
            <v>EN</v>
          </cell>
          <cell r="D10767">
            <v>74949</v>
          </cell>
        </row>
        <row r="10768">
          <cell r="A10768" t="str">
            <v>Z92812</v>
          </cell>
          <cell r="B10768" t="str">
            <v>WAND &amp; NOZZLE 4FT</v>
          </cell>
          <cell r="C10768" t="str">
            <v>ME</v>
          </cell>
          <cell r="D10768">
            <v>23320</v>
          </cell>
        </row>
        <row r="10769">
          <cell r="A10769" t="str">
            <v>Z92814</v>
          </cell>
          <cell r="B10769" t="str">
            <v>WAND &amp; NOZZLE 6FT</v>
          </cell>
          <cell r="C10769" t="str">
            <v>ME</v>
          </cell>
          <cell r="D10769">
            <v>23320</v>
          </cell>
        </row>
        <row r="10770">
          <cell r="A10770" t="str">
            <v>Z92894</v>
          </cell>
          <cell r="B10770" t="str">
            <v>WAND BENT</v>
          </cell>
          <cell r="C10770" t="str">
            <v>EN</v>
          </cell>
          <cell r="D10770">
            <v>74949</v>
          </cell>
        </row>
        <row r="10771">
          <cell r="A10771" t="str">
            <v>Z92945</v>
          </cell>
          <cell r="B10771" t="str">
            <v>FABRIC SKIRT FOR RSP 2000.</v>
          </cell>
          <cell r="C10771" t="str">
            <v>EN</v>
          </cell>
          <cell r="D10771">
            <v>74949</v>
          </cell>
        </row>
        <row r="10772">
          <cell r="A10772" t="str">
            <v>Z93017</v>
          </cell>
          <cell r="B10772" t="str">
            <v>COTTON 120Z MOP</v>
          </cell>
          <cell r="C10772" t="str">
            <v>4X</v>
          </cell>
          <cell r="D10772">
            <v>48300</v>
          </cell>
        </row>
        <row r="10773">
          <cell r="A10773" t="str">
            <v>Z93026</v>
          </cell>
          <cell r="B10773" t="str">
            <v>RAYON 120Z MOP***(OBSOLETE)</v>
          </cell>
          <cell r="C10773" t="str">
            <v>4X</v>
          </cell>
          <cell r="D10773">
            <v>48300</v>
          </cell>
        </row>
        <row r="10774">
          <cell r="A10774" t="str">
            <v>Z93068</v>
          </cell>
          <cell r="B10774" t="str">
            <v>JOINT HINGE PIN.</v>
          </cell>
          <cell r="C10774" t="str">
            <v>IE</v>
          </cell>
          <cell r="D10774">
            <v>55792</v>
          </cell>
        </row>
        <row r="10775">
          <cell r="A10775" t="str">
            <v>Z93085</v>
          </cell>
          <cell r="B10775" t="str">
            <v>MOTOR FILTER</v>
          </cell>
          <cell r="C10775" t="str">
            <v>IE</v>
          </cell>
          <cell r="D10775">
            <v>55792</v>
          </cell>
        </row>
        <row r="10776">
          <cell r="A10776" t="str">
            <v>Z93088</v>
          </cell>
          <cell r="B10776" t="str">
            <v>BALL COCK CRATE</v>
          </cell>
          <cell r="C10776" t="str">
            <v>IE</v>
          </cell>
          <cell r="D10776">
            <v>55792</v>
          </cell>
        </row>
        <row r="10777">
          <cell r="A10777" t="str">
            <v>Z93089</v>
          </cell>
          <cell r="B10777" t="str">
            <v>FILTER BRACKET</v>
          </cell>
          <cell r="C10777" t="str">
            <v>IE</v>
          </cell>
          <cell r="D10777">
            <v>55792</v>
          </cell>
        </row>
        <row r="10778">
          <cell r="A10778" t="str">
            <v>Z93092</v>
          </cell>
          <cell r="B10778" t="str">
            <v>UPHOLSTERY NOZ</v>
          </cell>
          <cell r="C10778" t="str">
            <v>IE</v>
          </cell>
          <cell r="D10778">
            <v>55792</v>
          </cell>
        </row>
        <row r="10779">
          <cell r="A10779" t="str">
            <v>Z93100</v>
          </cell>
          <cell r="B10779" t="str">
            <v>SLEEVE</v>
          </cell>
          <cell r="C10779" t="str">
            <v>IE</v>
          </cell>
          <cell r="D10779">
            <v>55792</v>
          </cell>
        </row>
        <row r="10780">
          <cell r="A10780" t="str">
            <v>Z96031</v>
          </cell>
          <cell r="B10780" t="str">
            <v>HOUSEKEEPING 1L BOTTLES 24PACK</v>
          </cell>
          <cell r="C10780" t="str">
            <v>7T</v>
          </cell>
          <cell r="D10780">
            <v>0</v>
          </cell>
        </row>
        <row r="10781">
          <cell r="A10781" t="str">
            <v>Z98005</v>
          </cell>
          <cell r="B10781" t="str">
            <v>###CHEFMATE PROMO PACK 200 GM</v>
          </cell>
          <cell r="C10781" t="str">
            <v>2V</v>
          </cell>
          <cell r="D10781">
            <v>0</v>
          </cell>
        </row>
        <row r="10782">
          <cell r="A10782" t="str">
            <v>Z99995</v>
          </cell>
          <cell r="B10782" t="str">
            <v>NON STD PROD - INNO</v>
          </cell>
          <cell r="C10782" t="str">
            <v>7W</v>
          </cell>
          <cell r="D10782">
            <v>99999</v>
          </cell>
        </row>
        <row r="10783">
          <cell r="A10783">
            <v>325620</v>
          </cell>
          <cell r="B10783" t="str">
            <v>F20- Polymer</v>
          </cell>
          <cell r="C10783" t="str">
            <v>R8</v>
          </cell>
        </row>
        <row r="10784">
          <cell r="A10784">
            <v>332370</v>
          </cell>
          <cell r="B10784" t="str">
            <v>DISODIUM EDTA</v>
          </cell>
          <cell r="C10784" t="str">
            <v>R8</v>
          </cell>
        </row>
        <row r="10785">
          <cell r="A10785">
            <v>345616</v>
          </cell>
          <cell r="B10785" t="str">
            <v>CMC CELLOGEN BSH-5</v>
          </cell>
          <cell r="C10785" t="str">
            <v>RA</v>
          </cell>
        </row>
        <row r="10786">
          <cell r="A10786">
            <v>352987</v>
          </cell>
          <cell r="B10786" t="str">
            <v>GLUCOPON 425N</v>
          </cell>
          <cell r="C10786" t="str">
            <v>R7</v>
          </cell>
        </row>
        <row r="10787">
          <cell r="A10787">
            <v>430276</v>
          </cell>
          <cell r="B10787" t="str">
            <v>BLISTER AND FILM</v>
          </cell>
          <cell r="C10787" t="str">
            <v>PG</v>
          </cell>
        </row>
        <row r="10788">
          <cell r="A10788">
            <v>444222</v>
          </cell>
          <cell r="B10788" t="str">
            <v>VALVE DUCK BRUSH FREE</v>
          </cell>
          <cell r="C10788" t="str">
            <v>P3</v>
          </cell>
        </row>
        <row r="10789">
          <cell r="A10789">
            <v>641469</v>
          </cell>
          <cell r="B10789" t="str">
            <v>CARTON A-FRAME</v>
          </cell>
          <cell r="C10789" t="str">
            <v>P2</v>
          </cell>
        </row>
        <row r="10790">
          <cell r="A10790">
            <v>641470</v>
          </cell>
          <cell r="B10790" t="str">
            <v>CARTON SEC</v>
          </cell>
          <cell r="C10790" t="str">
            <v>P2</v>
          </cell>
        </row>
        <row r="10791">
          <cell r="A10791">
            <v>641512</v>
          </cell>
          <cell r="B10791" t="str">
            <v>CARTON SEC</v>
          </cell>
          <cell r="C10791" t="str">
            <v>P2</v>
          </cell>
        </row>
        <row r="10792">
          <cell r="A10792">
            <v>641513</v>
          </cell>
          <cell r="B10792" t="str">
            <v>CARTON SEC</v>
          </cell>
          <cell r="C10792" t="str">
            <v>P2</v>
          </cell>
        </row>
        <row r="10793">
          <cell r="A10793">
            <v>641516</v>
          </cell>
          <cell r="B10793" t="str">
            <v>CARTON A-FRAME</v>
          </cell>
          <cell r="C10793" t="str">
            <v>P2</v>
          </cell>
        </row>
        <row r="10794">
          <cell r="A10794">
            <v>641517</v>
          </cell>
          <cell r="B10794" t="str">
            <v>CARTON A-FRAME</v>
          </cell>
          <cell r="C10794" t="str">
            <v>P2</v>
          </cell>
        </row>
        <row r="10795">
          <cell r="A10795">
            <v>641530</v>
          </cell>
          <cell r="B10795" t="str">
            <v>CARTON SEC</v>
          </cell>
          <cell r="C10795" t="str">
            <v>P2</v>
          </cell>
        </row>
        <row r="10796">
          <cell r="A10796">
            <v>641531</v>
          </cell>
          <cell r="B10796" t="str">
            <v>CARTON SEC</v>
          </cell>
          <cell r="C10796" t="str">
            <v>P2</v>
          </cell>
        </row>
        <row r="10797">
          <cell r="A10797">
            <v>641535</v>
          </cell>
          <cell r="B10797" t="str">
            <v>CARTON SEC</v>
          </cell>
          <cell r="C10797" t="str">
            <v>P2</v>
          </cell>
        </row>
        <row r="10798">
          <cell r="A10798">
            <v>642520</v>
          </cell>
          <cell r="B10798" t="str">
            <v>SLEEVE</v>
          </cell>
          <cell r="C10798" t="str">
            <v>PH</v>
          </cell>
        </row>
        <row r="10799">
          <cell r="A10799">
            <v>642521</v>
          </cell>
          <cell r="B10799" t="str">
            <v>SLEEVE</v>
          </cell>
          <cell r="C10799" t="str">
            <v>PH</v>
          </cell>
        </row>
        <row r="10800">
          <cell r="A10800">
            <v>642524</v>
          </cell>
          <cell r="B10800" t="str">
            <v>SLEEVE</v>
          </cell>
          <cell r="C10800" t="str">
            <v>PH</v>
          </cell>
        </row>
        <row r="10801">
          <cell r="A10801">
            <v>648270</v>
          </cell>
          <cell r="B10801" t="str">
            <v>SLEEVE</v>
          </cell>
          <cell r="C10801" t="str">
            <v>PH</v>
          </cell>
        </row>
        <row r="10802">
          <cell r="A10802">
            <v>648324</v>
          </cell>
        </row>
        <row r="10803">
          <cell r="A10803">
            <v>648330</v>
          </cell>
        </row>
        <row r="10804">
          <cell r="A10804">
            <v>648333</v>
          </cell>
          <cell r="B10804" t="str">
            <v>LABEL</v>
          </cell>
          <cell r="C10804" t="str">
            <v>PC</v>
          </cell>
        </row>
        <row r="10805">
          <cell r="A10805">
            <v>648334</v>
          </cell>
          <cell r="B10805" t="str">
            <v>LABEL</v>
          </cell>
          <cell r="C10805" t="str">
            <v>PC</v>
          </cell>
        </row>
        <row r="10806">
          <cell r="A10806">
            <v>648336</v>
          </cell>
          <cell r="B10806" t="str">
            <v>LABEL</v>
          </cell>
          <cell r="C10806" t="str">
            <v>PC</v>
          </cell>
        </row>
        <row r="10807">
          <cell r="A10807">
            <v>648342</v>
          </cell>
          <cell r="B10807" t="str">
            <v>SIDE LABEL</v>
          </cell>
          <cell r="C10807" t="str">
            <v>PC</v>
          </cell>
        </row>
        <row r="10808">
          <cell r="A10808">
            <v>648343</v>
          </cell>
          <cell r="B10808" t="str">
            <v>SIDE LABEL</v>
          </cell>
          <cell r="C10808" t="str">
            <v>PC</v>
          </cell>
        </row>
        <row r="10809">
          <cell r="A10809">
            <v>648344</v>
          </cell>
          <cell r="B10809" t="str">
            <v>SIDE LABEL</v>
          </cell>
          <cell r="C10809" t="str">
            <v>PC</v>
          </cell>
        </row>
        <row r="10810">
          <cell r="A10810">
            <v>648345</v>
          </cell>
          <cell r="B10810" t="str">
            <v>SIDE LABEL</v>
          </cell>
          <cell r="C10810" t="str">
            <v>PC</v>
          </cell>
        </row>
        <row r="10811">
          <cell r="A10811">
            <v>648349</v>
          </cell>
          <cell r="B10811" t="str">
            <v>LABEL</v>
          </cell>
          <cell r="C10811" t="str">
            <v>PC</v>
          </cell>
        </row>
        <row r="10812">
          <cell r="A10812">
            <v>648350</v>
          </cell>
          <cell r="B10812" t="str">
            <v>LABEL</v>
          </cell>
          <cell r="C10812" t="str">
            <v>PC</v>
          </cell>
        </row>
        <row r="10813">
          <cell r="A10813">
            <v>648351</v>
          </cell>
          <cell r="B10813" t="str">
            <v>LABEL</v>
          </cell>
          <cell r="C10813" t="str">
            <v>PC</v>
          </cell>
        </row>
        <row r="10814">
          <cell r="A10814">
            <v>652651</v>
          </cell>
        </row>
        <row r="10815">
          <cell r="A10815">
            <v>690250</v>
          </cell>
          <cell r="B10815" t="str">
            <v>PRIMARY UNIT 150G</v>
          </cell>
          <cell r="C10815" t="str">
            <v>PE</v>
          </cell>
        </row>
        <row r="10816">
          <cell r="A10816">
            <v>690251</v>
          </cell>
          <cell r="B10816" t="str">
            <v>PRIMARY UNIT 60G</v>
          </cell>
          <cell r="C10816" t="str">
            <v>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is"/>
      <sheetName val="Assumptions"/>
      <sheetName val="Spec Library"/>
      <sheetName val="Basic Rates"/>
      <sheetName val="Summary"/>
      <sheetName val="Budget"/>
      <sheetName val="Cost Analysis"/>
      <sheetName val="Floorwise Qty"/>
      <sheetName val="Slab Area Statement"/>
      <sheetName val="Flats"/>
      <sheetName val="Fin Qty Sum"/>
      <sheetName val="Finishes Qty"/>
      <sheetName val="Dash Board"/>
      <sheetName val="D &amp; W Qty"/>
      <sheetName val="Earthwork1"/>
      <sheetName val="RCC"/>
      <sheetName val="Foundation Qty"/>
      <sheetName val="Earthwork"/>
      <sheetName val="Masonry Qty"/>
      <sheetName val="D &amp; W Schedule"/>
      <sheetName val="Plastering"/>
      <sheetName val="Waterproof"/>
      <sheetName val="Flooring1"/>
      <sheetName val="Railing"/>
      <sheetName val="Rate Anlysis"/>
      <sheetName val="Sheet3"/>
      <sheetName val="Budget for 1 Building"/>
      <sheetName val="Spec_Library"/>
      <sheetName val="Basic_Rates"/>
      <sheetName val="Cost_Analysis"/>
      <sheetName val="Floorwise_Qty"/>
      <sheetName val="Slab_Area_Statement"/>
      <sheetName val="Fin_Qty_Sum"/>
      <sheetName val="Finishes_Qty"/>
      <sheetName val="Dash_Board"/>
      <sheetName val="D_&amp;_W_Qty"/>
      <sheetName val="Foundation_Qty"/>
      <sheetName val="Masonry_Qty"/>
      <sheetName val="D_&amp;_W_Schedule"/>
      <sheetName val="Rate_Anlysis"/>
      <sheetName val="Budget_for_1_Building"/>
    </sheetNames>
    <sheetDataSet>
      <sheetData sheetId="0"/>
      <sheetData sheetId="1"/>
      <sheetData sheetId="2">
        <row r="4">
          <cell r="B4" t="str">
            <v>Internal Wall Plastering Specification</v>
          </cell>
        </row>
        <row r="5">
          <cell r="B5" t="str">
            <v>POP over Back coat</v>
          </cell>
        </row>
        <row r="6">
          <cell r="B6" t="str">
            <v>Gypsum Plaster (Direct over Brick Masonry)</v>
          </cell>
        </row>
        <row r="7">
          <cell r="B7" t="str">
            <v>Neeru finish Plaster</v>
          </cell>
        </row>
        <row r="8">
          <cell r="B8" t="str">
            <v>Backcoat Plaster</v>
          </cell>
        </row>
        <row r="9">
          <cell r="B9" t="str">
            <v>External Wall Plastering Specification</v>
          </cell>
        </row>
        <row r="10">
          <cell r="B10" t="str">
            <v>Double Coat Plaster (River Sand)</v>
          </cell>
        </row>
        <row r="11">
          <cell r="B11" t="str">
            <v>Double Coat Plaster (Crushed Sand)</v>
          </cell>
        </row>
        <row r="12">
          <cell r="B12" t="str">
            <v>Double Coat Plaster (Base Coat Crushed Sand/ Top Coat River Sand)</v>
          </cell>
        </row>
        <row r="13">
          <cell r="B13" t="str">
            <v>Single Coat Plaster (Crushed Sand - for Textured Paint Base)</v>
          </cell>
        </row>
        <row r="14">
          <cell r="B14" t="str">
            <v>Single Coat Sand Faced Plaster (Crushed Sand - for Ducts)</v>
          </cell>
        </row>
        <row r="15">
          <cell r="B15" t="str">
            <v>Ceiling Plastering Specification</v>
          </cell>
        </row>
        <row r="16">
          <cell r="B16" t="str">
            <v>Direct POP</v>
          </cell>
        </row>
        <row r="17">
          <cell r="B17" t="str">
            <v>Direct Gypsum</v>
          </cell>
        </row>
        <row r="18">
          <cell r="B18" t="str">
            <v>Neeru finish Plaster</v>
          </cell>
        </row>
        <row r="19">
          <cell r="B19" t="str">
            <v>POP False ceiling</v>
          </cell>
        </row>
        <row r="20">
          <cell r="B20" t="str">
            <v>Gypboard False Ceiling</v>
          </cell>
        </row>
        <row r="21">
          <cell r="B21" t="str">
            <v>Flooring Specificatios</v>
          </cell>
        </row>
        <row r="22">
          <cell r="B22" t="str">
            <v>FLR - Italian Marble</v>
          </cell>
        </row>
        <row r="23">
          <cell r="B23" t="str">
            <v>SKRT-Italian Marble</v>
          </cell>
        </row>
        <row r="24">
          <cell r="B24" t="str">
            <v>FLR - Egyptian/ Iranian Marble</v>
          </cell>
        </row>
        <row r="25">
          <cell r="B25" t="str">
            <v>SKRT-Egyptian/ Iranian Marble</v>
          </cell>
        </row>
        <row r="26">
          <cell r="B26" t="str">
            <v>FLR - Vitrified Tile (900mm x 900mm) - White Based</v>
          </cell>
        </row>
        <row r="27">
          <cell r="B27" t="str">
            <v>SKRT-Vitrified Tile (900mm x 900mm) - White Based</v>
          </cell>
        </row>
        <row r="28">
          <cell r="B28" t="str">
            <v>FLR - Vitrified Tile (900mm x 900mm) - Ivory Based</v>
          </cell>
        </row>
        <row r="29">
          <cell r="B29" t="str">
            <v>SKRT-Vitrified Tile (900mm x 900mm) - Ivory Based</v>
          </cell>
        </row>
        <row r="30">
          <cell r="B30" t="str">
            <v>FLR - Vitrified Tile (600mm x 600mm) - Ivory Based</v>
          </cell>
        </row>
        <row r="31">
          <cell r="B31" t="str">
            <v>SKRT-Vitrified Tile (600mm x 600mm) - Ivory Based</v>
          </cell>
        </row>
        <row r="32">
          <cell r="B32" t="str">
            <v>FLR - Cermic Tile for Flooring - Type 1</v>
          </cell>
        </row>
        <row r="33">
          <cell r="B33" t="str">
            <v>SKRT-Cermic Tile for Flooring - Type 1</v>
          </cell>
        </row>
        <row r="34">
          <cell r="B34" t="str">
            <v>FLR - Cermic Tile for Flooring - Type 2</v>
          </cell>
        </row>
        <row r="35">
          <cell r="B35" t="str">
            <v>SKRT-Cermic Tile for Flooring - Type 2</v>
          </cell>
        </row>
        <row r="36">
          <cell r="B36" t="str">
            <v>FLR - Cermic Tile for Flooring - Type 3</v>
          </cell>
        </row>
        <row r="37">
          <cell r="B37" t="str">
            <v>SKRT-Cermic Tile for Flooring - Type 3</v>
          </cell>
        </row>
        <row r="38">
          <cell r="B38" t="str">
            <v>Cermic Tile for Dado - Type 1</v>
          </cell>
        </row>
        <row r="39">
          <cell r="B39" t="str">
            <v>Cermic Tile for Dado - Type 2</v>
          </cell>
        </row>
        <row r="40">
          <cell r="B40" t="str">
            <v>Cermic Tile for Dado - Type 3</v>
          </cell>
        </row>
        <row r="41">
          <cell r="B41" t="str">
            <v>Granite - Windows sill</v>
          </cell>
        </row>
        <row r="42">
          <cell r="B42" t="str">
            <v>Granite - Cladding</v>
          </cell>
        </row>
        <row r="43">
          <cell r="B43" t="str">
            <v>Granite - Flooring</v>
          </cell>
        </row>
        <row r="44">
          <cell r="B44" t="str">
            <v>Granite - Kitchen Platform</v>
          </cell>
        </row>
        <row r="45">
          <cell r="B45" t="str">
            <v>Marble - Window sill</v>
          </cell>
        </row>
        <row r="46">
          <cell r="B46" t="str">
            <v>Marble - Cladding</v>
          </cell>
        </row>
        <row r="47">
          <cell r="B47" t="str">
            <v>Marble - Skirting</v>
          </cell>
        </row>
        <row r="48">
          <cell r="B48" t="str">
            <v>Kota - Flooring</v>
          </cell>
        </row>
        <row r="49">
          <cell r="B49" t="str">
            <v>Kota - Skirting</v>
          </cell>
        </row>
        <row r="50">
          <cell r="B50" t="str">
            <v>Kota - Treads &amp; Risers</v>
          </cell>
        </row>
        <row r="51">
          <cell r="B51" t="str">
            <v>Cement Tiles</v>
          </cell>
        </row>
        <row r="52">
          <cell r="B52" t="str">
            <v>FLR - Wooden Flooring - Laminated</v>
          </cell>
        </row>
        <row r="53">
          <cell r="B53" t="str">
            <v>SKRT-Wooden Flooring - Laminated</v>
          </cell>
        </row>
        <row r="54">
          <cell r="B54" t="str">
            <v>FLR - Wooden Flooring - Teakwood</v>
          </cell>
        </row>
        <row r="55">
          <cell r="B55" t="str">
            <v>SKRT-Wooden Flooring - Teakwood</v>
          </cell>
        </row>
        <row r="56">
          <cell r="B56" t="str">
            <v>FLR - Wooden Flooring - Rubberwood</v>
          </cell>
        </row>
        <row r="57">
          <cell r="B57" t="str">
            <v>SKRT-Wooden Flooring - Rubberwood</v>
          </cell>
        </row>
        <row r="58">
          <cell r="B58" t="str">
            <v>Windows</v>
          </cell>
        </row>
        <row r="59">
          <cell r="B59" t="str">
            <v>Euro Section Aluminium Windows (22mm Series)</v>
          </cell>
        </row>
        <row r="60">
          <cell r="B60" t="str">
            <v>Euro Section Aluminium Windows (27mm Series)</v>
          </cell>
        </row>
        <row r="61">
          <cell r="B61" t="str">
            <v>Louvered Window</v>
          </cell>
        </row>
        <row r="62">
          <cell r="B62" t="str">
            <v>UPVC Windows</v>
          </cell>
        </row>
        <row r="63">
          <cell r="B63" t="str">
            <v>Doors</v>
          </cell>
        </row>
        <row r="64">
          <cell r="B64" t="str">
            <v>Both Side Veneer Door</v>
          </cell>
        </row>
        <row r="65">
          <cell r="B65" t="str">
            <v>Teak Wood Door</v>
          </cell>
        </row>
        <row r="66">
          <cell r="B66" t="str">
            <v>One Side Laminated &amp; One Side PVC Door (Flush)</v>
          </cell>
        </row>
        <row r="67">
          <cell r="B67" t="str">
            <v>One Side Veneer Door (Moulded)</v>
          </cell>
        </row>
        <row r="68">
          <cell r="B68" t="str">
            <v>Fire Door</v>
          </cell>
        </row>
        <row r="69">
          <cell r="B69" t="str">
            <v>Modular Door with Frame</v>
          </cell>
        </row>
        <row r="70">
          <cell r="B70" t="str">
            <v>Teak Wood Door Frame</v>
          </cell>
        </row>
        <row r="71">
          <cell r="B71" t="str">
            <v>Red Maranti Wood Door Frame</v>
          </cell>
        </row>
        <row r="72">
          <cell r="B72" t="str">
            <v>Plywood Door Frame</v>
          </cell>
        </row>
        <row r="73">
          <cell r="B73" t="str">
            <v>Moulded door Frame</v>
          </cell>
        </row>
        <row r="74">
          <cell r="B74" t="str">
            <v>Door Fixtures - (Type 1)</v>
          </cell>
        </row>
        <row r="75">
          <cell r="B75" t="str">
            <v>Door Fixtures - (Type 2)</v>
          </cell>
        </row>
        <row r="76">
          <cell r="B76" t="str">
            <v>Door Fixtures - (Type 3)</v>
          </cell>
        </row>
        <row r="77">
          <cell r="B77" t="str">
            <v>Internal Paint</v>
          </cell>
        </row>
        <row r="78">
          <cell r="B78" t="str">
            <v>Acrylic OBD (Roller Finish)</v>
          </cell>
        </row>
        <row r="79">
          <cell r="B79" t="str">
            <v>Luster Paint</v>
          </cell>
        </row>
        <row r="80">
          <cell r="B80" t="str">
            <v>Velvet Touch</v>
          </cell>
        </row>
        <row r="81">
          <cell r="B81" t="str">
            <v>Royal Touch</v>
          </cell>
        </row>
        <row r="82">
          <cell r="B82" t="str">
            <v>Wall Paper</v>
          </cell>
        </row>
        <row r="83">
          <cell r="B83" t="str">
            <v>Textured Paint</v>
          </cell>
        </row>
        <row r="84">
          <cell r="B84" t="str">
            <v>External Paint</v>
          </cell>
        </row>
        <row r="85">
          <cell r="B85" t="str">
            <v>Semi-Acrylic Paint</v>
          </cell>
        </row>
        <row r="86">
          <cell r="B86" t="str">
            <v>Fully Acrylic Paint</v>
          </cell>
        </row>
        <row r="87">
          <cell r="B87" t="str">
            <v>Anti Fungus Paint (Jotun)</v>
          </cell>
        </row>
        <row r="88">
          <cell r="B88" t="str">
            <v>Textured Paint</v>
          </cell>
        </row>
        <row r="89">
          <cell r="B89" t="str">
            <v>Railing</v>
          </cell>
        </row>
        <row r="90">
          <cell r="B90" t="str">
            <v>SS Railing</v>
          </cell>
        </row>
        <row r="91">
          <cell r="B91" t="str">
            <v>Glass Railing with SS Top</v>
          </cell>
        </row>
        <row r="92">
          <cell r="B92" t="str">
            <v>Single Pipe SS Railing over Parapet</v>
          </cell>
        </row>
        <row r="93">
          <cell r="B93" t="str">
            <v>Single Pipe MS Railing over Parapet</v>
          </cell>
        </row>
      </sheetData>
      <sheetData sheetId="3">
        <row r="7">
          <cell r="J7">
            <v>259.875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W1</v>
          </cell>
          <cell r="C4" t="str">
            <v>Al. Window</v>
          </cell>
          <cell r="D4">
            <v>1.85</v>
          </cell>
          <cell r="E4">
            <v>1.6</v>
          </cell>
        </row>
        <row r="5">
          <cell r="B5" t="str">
            <v>W2</v>
          </cell>
          <cell r="C5" t="str">
            <v>Al. Window</v>
          </cell>
          <cell r="D5">
            <v>2.15</v>
          </cell>
          <cell r="E5">
            <v>2.4</v>
          </cell>
        </row>
        <row r="6">
          <cell r="B6" t="str">
            <v>W3</v>
          </cell>
          <cell r="C6" t="str">
            <v>Al. Window</v>
          </cell>
          <cell r="D6">
            <v>2.15</v>
          </cell>
          <cell r="E6">
            <v>1.6</v>
          </cell>
        </row>
        <row r="7">
          <cell r="B7" t="str">
            <v>W4</v>
          </cell>
          <cell r="C7" t="str">
            <v>Al. Window</v>
          </cell>
          <cell r="D7">
            <v>2.9</v>
          </cell>
          <cell r="E7">
            <v>2.4</v>
          </cell>
        </row>
        <row r="8">
          <cell r="B8" t="str">
            <v>W5</v>
          </cell>
          <cell r="C8" t="str">
            <v>Al. Window</v>
          </cell>
          <cell r="D8">
            <v>2.15</v>
          </cell>
          <cell r="E8">
            <v>2.25</v>
          </cell>
        </row>
        <row r="9">
          <cell r="B9" t="str">
            <v>W6</v>
          </cell>
          <cell r="C9" t="str">
            <v>Al. Window</v>
          </cell>
          <cell r="D9">
            <v>2.5499999999999998</v>
          </cell>
          <cell r="E9">
            <v>2.4</v>
          </cell>
        </row>
        <row r="10">
          <cell r="B10" t="str">
            <v>W7</v>
          </cell>
          <cell r="C10" t="str">
            <v>Al. Window</v>
          </cell>
          <cell r="D10">
            <v>1.7</v>
          </cell>
          <cell r="E10">
            <v>2.4</v>
          </cell>
        </row>
        <row r="11">
          <cell r="B11" t="str">
            <v>W8</v>
          </cell>
          <cell r="C11" t="str">
            <v>Al. Window</v>
          </cell>
          <cell r="D11">
            <v>2</v>
          </cell>
          <cell r="E11">
            <v>2.4</v>
          </cell>
        </row>
        <row r="12">
          <cell r="B12" t="str">
            <v>W8A</v>
          </cell>
          <cell r="C12" t="str">
            <v>Al. Window</v>
          </cell>
          <cell r="D12">
            <v>2</v>
          </cell>
          <cell r="E12">
            <v>1.6</v>
          </cell>
        </row>
        <row r="13">
          <cell r="B13" t="str">
            <v>W9</v>
          </cell>
          <cell r="C13" t="str">
            <v>Al. Window</v>
          </cell>
          <cell r="D13">
            <v>2.2999999999999998</v>
          </cell>
          <cell r="E13">
            <v>2.4</v>
          </cell>
        </row>
        <row r="14">
          <cell r="B14" t="str">
            <v>W10</v>
          </cell>
          <cell r="C14" t="str">
            <v>Al. Window</v>
          </cell>
          <cell r="D14">
            <v>2.5499999999999998</v>
          </cell>
          <cell r="E14">
            <v>2.2000000000000002</v>
          </cell>
        </row>
        <row r="15">
          <cell r="B15" t="str">
            <v>W11</v>
          </cell>
          <cell r="C15" t="str">
            <v>Al. Window</v>
          </cell>
          <cell r="D15">
            <v>2.15</v>
          </cell>
          <cell r="E15">
            <v>1.8</v>
          </cell>
        </row>
        <row r="16">
          <cell r="B16" t="str">
            <v>W12</v>
          </cell>
          <cell r="C16" t="str">
            <v>Al. Window</v>
          </cell>
          <cell r="D16">
            <v>1.7</v>
          </cell>
          <cell r="E16">
            <v>1.6</v>
          </cell>
        </row>
        <row r="17">
          <cell r="B17" t="str">
            <v>W13</v>
          </cell>
          <cell r="C17" t="str">
            <v>Al. Window</v>
          </cell>
          <cell r="D17">
            <v>2</v>
          </cell>
          <cell r="E17">
            <v>1.8</v>
          </cell>
        </row>
        <row r="18">
          <cell r="B18" t="str">
            <v>V1</v>
          </cell>
          <cell r="C18" t="str">
            <v>A. Louvered Window</v>
          </cell>
          <cell r="D18">
            <v>0.9</v>
          </cell>
          <cell r="E18">
            <v>0.9</v>
          </cell>
        </row>
        <row r="19">
          <cell r="B19" t="str">
            <v>V2</v>
          </cell>
          <cell r="C19" t="str">
            <v>A. Louvered Window</v>
          </cell>
          <cell r="D19">
            <v>0.6</v>
          </cell>
          <cell r="E19">
            <v>0.75</v>
          </cell>
        </row>
        <row r="20">
          <cell r="B20" t="str">
            <v>V3</v>
          </cell>
          <cell r="C20" t="str">
            <v>Precast Grill</v>
          </cell>
          <cell r="D20">
            <v>0.75</v>
          </cell>
          <cell r="E20">
            <v>1.4</v>
          </cell>
        </row>
        <row r="21">
          <cell r="B21" t="str">
            <v>D1</v>
          </cell>
          <cell r="C21" t="str">
            <v>TW Panelled Door</v>
          </cell>
          <cell r="D21">
            <v>1.05</v>
          </cell>
          <cell r="E21">
            <v>2.5499999999999998</v>
          </cell>
        </row>
        <row r="22">
          <cell r="B22" t="str">
            <v>D2</v>
          </cell>
          <cell r="C22" t="str">
            <v>Veneer Finish Shutter</v>
          </cell>
          <cell r="D22">
            <v>0.9</v>
          </cell>
          <cell r="E22">
            <v>2.21</v>
          </cell>
        </row>
        <row r="23">
          <cell r="B23" t="str">
            <v>D3</v>
          </cell>
          <cell r="C23" t="str">
            <v>Veneer Finish Shutter</v>
          </cell>
          <cell r="D23">
            <v>0.75</v>
          </cell>
          <cell r="E23">
            <v>2.21</v>
          </cell>
        </row>
        <row r="24">
          <cell r="B24" t="str">
            <v>D4</v>
          </cell>
          <cell r="C24" t="str">
            <v>Fire rated Door</v>
          </cell>
          <cell r="D24">
            <v>1.2</v>
          </cell>
          <cell r="E24">
            <v>2.21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>
        <row r="4">
          <cell r="B4" t="str">
            <v>Internal Wall Plastering Specification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ace"/>
      <sheetName val="Auditor's Report"/>
      <sheetName val="PL"/>
      <sheetName val="BS"/>
      <sheetName val="Cash Flow"/>
      <sheetName val="Trial Bal"/>
      <sheetName val="dump"/>
      <sheetName val="1-2"/>
      <sheetName val="3-4"/>
      <sheetName val="5"/>
      <sheetName val="6-7-8-9"/>
      <sheetName val="10-11-12"/>
      <sheetName val="13-14-15"/>
      <sheetName val="16-17-18"/>
      <sheetName val="19-20"/>
      <sheetName val="21"/>
      <sheetName val="22"/>
      <sheetName val="23-24"/>
      <sheetName val="25-26-27-28"/>
      <sheetName val="29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Freight"/>
      <sheetName val="CashBank_Lead Sch"/>
      <sheetName val="Share Capital_Lead"/>
      <sheetName val="Stocks_Lead"/>
      <sheetName val="Members of NHI"/>
      <sheetName val="Adj Entries"/>
      <sheetName val="Ratios"/>
      <sheetName val="Borrowings"/>
      <sheetName val="grouping"/>
      <sheetName val="int on stp du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Project"/>
      <sheetName val="On Going Project"/>
      <sheetName val="Land Bank Details"/>
      <sheetName val="Debt-Company and Directors"/>
      <sheetName val="Project Analysis as per RERA"/>
      <sheetName val="Cash Flow format"/>
      <sheetName val="Interest"/>
      <sheetName val="Projection of sales"/>
      <sheetName val="Construction Schedule"/>
      <sheetName val="Collection Schedule"/>
      <sheetName val="All Unit Details"/>
      <sheetName val="Disbursement Schedule"/>
      <sheetName val="KYC 1"/>
      <sheetName val="Break up"/>
      <sheetName val="Sheet1"/>
    </sheetNames>
    <sheetDataSet>
      <sheetData sheetId="0"/>
      <sheetData sheetId="1"/>
      <sheetData sheetId="2"/>
      <sheetData sheetId="3"/>
      <sheetData sheetId="4">
        <row r="21">
          <cell r="A21" t="str">
            <v>Sale Proceeds Receivable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P &amp; Sanitary"/>
      <sheetName val="Spec Library"/>
      <sheetName val="Basic Rates"/>
      <sheetName val="Cost Sheet"/>
      <sheetName val="Assumptions"/>
      <sheetName val="Spec selection sheet"/>
      <sheetName val="Finishes Qty"/>
      <sheetName val="D &amp; W Schedule"/>
      <sheetName val="Sheet2"/>
      <sheetName val="Sheet3"/>
      <sheetName val="CP_&amp;_Sanitary"/>
      <sheetName val="Spec_Library"/>
      <sheetName val="Basic_Rates"/>
      <sheetName val="Cost_Sheet"/>
      <sheetName val="Spec_selection_sheet"/>
      <sheetName val="Finishes_Qty"/>
      <sheetName val="D_&amp;_W_Schedul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B23" t="str">
            <v>FLR - Italian Marble</v>
          </cell>
        </row>
        <row r="24">
          <cell r="B24" t="str">
            <v>SKRT-Italian Marble</v>
          </cell>
        </row>
        <row r="25">
          <cell r="B25" t="str">
            <v>FLR - Egyptian/ Iranian Marble</v>
          </cell>
        </row>
        <row r="26">
          <cell r="B26" t="str">
            <v>SKRT-Egyptian/ Iranian Marble</v>
          </cell>
        </row>
        <row r="27">
          <cell r="B27" t="str">
            <v>FLR - Vitrified Tile (1000mm x 1000mm) - White Based</v>
          </cell>
        </row>
        <row r="28">
          <cell r="B28" t="str">
            <v>SKRT-Vitrified Tile (1000mm x 1000mm) - White Based</v>
          </cell>
        </row>
        <row r="29">
          <cell r="B29" t="str">
            <v>FLR - Vitrified Tile (800mm x 800mm) - White Based</v>
          </cell>
        </row>
        <row r="30">
          <cell r="B30" t="str">
            <v>SKRT-Vitrified Tile (800mm x 800mm) - White Based</v>
          </cell>
        </row>
        <row r="31">
          <cell r="B31" t="str">
            <v>FLR - Vitrified Tile (600mm x 600mm) - White Based</v>
          </cell>
        </row>
        <row r="32">
          <cell r="B32" t="str">
            <v>SKRT-Vitrified Tile (600mm x 600mm) - White Based</v>
          </cell>
        </row>
        <row r="33">
          <cell r="B33" t="str">
            <v>FLR - Vitrified Tile (1000mm x 1000mm) - Ivory Based</v>
          </cell>
        </row>
        <row r="34">
          <cell r="B34" t="str">
            <v>SKRT-Vitrified Tile (1000mm x 1000mm) - Ivory Based</v>
          </cell>
        </row>
        <row r="35">
          <cell r="B35" t="str">
            <v>FLR - Vitrified Tile (800mm x 800mm) - Ivory Based</v>
          </cell>
        </row>
        <row r="36">
          <cell r="B36" t="str">
            <v>SKRT-Vitrified Tile (800mm x 800mm) - Ivory Based</v>
          </cell>
        </row>
        <row r="37">
          <cell r="B37" t="str">
            <v>FLR - Vitrified Tile (600mm x 600mm) - Ivory Based</v>
          </cell>
        </row>
        <row r="38">
          <cell r="B38" t="str">
            <v>SKRT-Vitrified Tile (600mm x 600mm) - Ivory Based</v>
          </cell>
        </row>
        <row r="39">
          <cell r="B39" t="str">
            <v>FLR - Cermic Tile for Flooring - Type 1</v>
          </cell>
        </row>
        <row r="40">
          <cell r="B40" t="str">
            <v>SKRT-Cermic Tile for Flooring - Type 1</v>
          </cell>
        </row>
        <row r="41">
          <cell r="B41" t="str">
            <v>FLR - Cermic Tile for Flooring - Type 2</v>
          </cell>
        </row>
        <row r="42">
          <cell r="B42" t="str">
            <v>SKRT-Cermic Tile for Flooring - Type 2</v>
          </cell>
        </row>
        <row r="43">
          <cell r="B43" t="str">
            <v>FLR - Cermic Tile for Flooring - Type 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>
        <row r="23">
          <cell r="B23" t="str">
            <v>FLR - Italian Marble</v>
          </cell>
        </row>
      </sheetData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Ongoing Projects"/>
      <sheetName val="Cost &amp; Means "/>
      <sheetName val="CF-Abridged"/>
      <sheetName val="Sheet1"/>
      <sheetName val="Cost "/>
      <sheetName val="Sales, Mktg &amp; Admin."/>
      <sheetName val="Sales data "/>
      <sheetName val="Cover "/>
      <sheetName val="Property sales Mod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 Receivable"/>
      <sheetName val="Temp"/>
      <sheetName val="GL"/>
      <sheetName val="Upload"/>
      <sheetName val="GL Master"/>
      <sheetName val="Pivot Table"/>
      <sheetName val="900000005"/>
      <sheetName val="900000006"/>
      <sheetName val="900000015"/>
      <sheetName val="900000016"/>
      <sheetName val="900000017"/>
      <sheetName val="900000018"/>
      <sheetName val="900000019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Adv.Adj.Prem.Bkg.-Arlington Court-C</v>
          </cell>
          <cell r="B1">
            <v>252000013</v>
          </cell>
          <cell r="C1" t="str">
            <v>Advance Adjusted Against Sales</v>
          </cell>
        </row>
        <row r="2">
          <cell r="A2" t="str">
            <v>Adv.Adj.Prem.Bkg-Arlington Court-A</v>
          </cell>
          <cell r="B2">
            <v>252000013</v>
          </cell>
          <cell r="C2" t="str">
            <v>Advance Adjusted Against Sales</v>
          </cell>
        </row>
        <row r="3">
          <cell r="A3" t="str">
            <v>Adv.Adj.Prem.Bkg-Arlington Court-B</v>
          </cell>
          <cell r="B3">
            <v>252000013</v>
          </cell>
          <cell r="C3" t="str">
            <v>Advance Adjusted Against Sales</v>
          </cell>
        </row>
        <row r="4">
          <cell r="A4" t="str">
            <v>Adv.Adj.Prem.Bkg-Burlington Court-A</v>
          </cell>
          <cell r="B4">
            <v>252000013</v>
          </cell>
          <cell r="C4" t="str">
            <v>Advance Adjusted Against Sales</v>
          </cell>
        </row>
        <row r="5">
          <cell r="A5" t="str">
            <v>Adv.Adj.Prem.Bkg-Burlington Court-B</v>
          </cell>
          <cell r="B5">
            <v>252000013</v>
          </cell>
          <cell r="C5" t="str">
            <v>Advance Adjusted Against Sales</v>
          </cell>
        </row>
        <row r="6">
          <cell r="A6" t="str">
            <v>Adv.Adj.Prem.Bkg-Burlington Court-C</v>
          </cell>
          <cell r="B6">
            <v>252000013</v>
          </cell>
          <cell r="C6" t="str">
            <v>Advance Adjusted Against Sales</v>
          </cell>
        </row>
        <row r="7">
          <cell r="A7" t="str">
            <v>Adv.Adj.Prem.Bkg-Hamilton Court A</v>
          </cell>
          <cell r="B7">
            <v>252000013</v>
          </cell>
          <cell r="C7" t="str">
            <v>Advance Adjusted Against Sales</v>
          </cell>
        </row>
        <row r="8">
          <cell r="A8" t="str">
            <v>Adv.Adj.Prem.Bkg-Hamilton Court B</v>
          </cell>
          <cell r="B8">
            <v>252000013</v>
          </cell>
          <cell r="C8" t="str">
            <v>Advance Adjusted Against Sales</v>
          </cell>
        </row>
        <row r="9">
          <cell r="A9" t="str">
            <v>Adv.Adj.Prem.Bkg-Hamilton Court C</v>
          </cell>
          <cell r="B9">
            <v>252000013</v>
          </cell>
          <cell r="C9" t="str">
            <v>Advance Adjusted Against Sales</v>
          </cell>
        </row>
        <row r="10">
          <cell r="A10" t="str">
            <v>Adv.Adj.Prem.Bkg-Regents Court-A</v>
          </cell>
          <cell r="B10">
            <v>252000013</v>
          </cell>
          <cell r="C10" t="str">
            <v>Advance Adjusted Against Sales</v>
          </cell>
        </row>
        <row r="11">
          <cell r="A11" t="str">
            <v>Adv.Adj.Prem.Bkg-Regents Court-B</v>
          </cell>
          <cell r="B11">
            <v>252000013</v>
          </cell>
          <cell r="C11" t="str">
            <v>Advance Adjusted Against Sales</v>
          </cell>
        </row>
        <row r="12">
          <cell r="A12" t="str">
            <v>Adv.Adj.Prem.Bkg-Serenity - C</v>
          </cell>
          <cell r="B12">
            <v>252000013</v>
          </cell>
          <cell r="C12" t="str">
            <v>Advance Adjusted Against Sales</v>
          </cell>
        </row>
        <row r="13">
          <cell r="A13" t="str">
            <v>Adv.Adj.Prem.Bkg-Serenity-A</v>
          </cell>
          <cell r="B13">
            <v>252000013</v>
          </cell>
          <cell r="C13" t="str">
            <v>Advance Adjusted Against Sales</v>
          </cell>
        </row>
        <row r="14">
          <cell r="A14" t="str">
            <v>Adv.Adj.Prem.Bkg-Serenity-B</v>
          </cell>
          <cell r="B14">
            <v>252000013</v>
          </cell>
          <cell r="C14" t="str">
            <v>Advance Adjusted Against Sales</v>
          </cell>
        </row>
        <row r="15">
          <cell r="A15" t="str">
            <v>Adv.Adj.Prem.Bkg-Windsor Court A</v>
          </cell>
          <cell r="B15">
            <v>252000013</v>
          </cell>
          <cell r="C15" t="str">
            <v>Advance Adjusted Against Sales</v>
          </cell>
        </row>
        <row r="16">
          <cell r="A16" t="str">
            <v>Adv.Adj.Prem.Bkg-Windsor Court B</v>
          </cell>
          <cell r="B16">
            <v>252000013</v>
          </cell>
          <cell r="C16" t="str">
            <v>Advance Adjusted Against Sales</v>
          </cell>
        </row>
        <row r="17">
          <cell r="A17" t="str">
            <v>Adv.Recd.Prem.Bkg-Hamilton Court A</v>
          </cell>
          <cell r="B17">
            <v>252000011</v>
          </cell>
          <cell r="C17" t="str">
            <v>Advance Recd. From Customers (Recon a/c)</v>
          </cell>
        </row>
        <row r="18">
          <cell r="A18" t="str">
            <v>Debtors Control A/c</v>
          </cell>
          <cell r="B18">
            <v>254200007</v>
          </cell>
          <cell r="C18" t="str">
            <v>Debtors Control A/c [FI Projects]</v>
          </cell>
        </row>
        <row r="19">
          <cell r="A19" t="str">
            <v>Pay Order Control A/c</v>
          </cell>
          <cell r="B19">
            <v>253100003</v>
          </cell>
          <cell r="C19" t="str">
            <v>Pay Order Control A/c</v>
          </cell>
        </row>
        <row r="20">
          <cell r="A20" t="str">
            <v>Prepaid Expenses</v>
          </cell>
          <cell r="B20">
            <v>255300003</v>
          </cell>
          <cell r="C20" t="str">
            <v>Prepaid Expenses</v>
          </cell>
        </row>
        <row r="21">
          <cell r="A21" t="str">
            <v>Prepaid Expenses- Q-II</v>
          </cell>
          <cell r="B21">
            <v>255300005</v>
          </cell>
          <cell r="C21" t="str">
            <v>Prepaid Expenses- Q-II</v>
          </cell>
        </row>
        <row r="22">
          <cell r="A22" t="str">
            <v>Provision for Exp.(Engg.)</v>
          </cell>
          <cell r="B22">
            <v>131220008</v>
          </cell>
          <cell r="C22" t="str">
            <v>Provision for Expenses -ENGG. (Liability)</v>
          </cell>
        </row>
        <row r="23">
          <cell r="A23" t="str">
            <v>Sales Booked (% Compln Value)</v>
          </cell>
          <cell r="B23">
            <v>254200008</v>
          </cell>
          <cell r="C23" t="str">
            <v>Sales Booked (% Compln Value) [FI Projects]</v>
          </cell>
        </row>
        <row r="24">
          <cell r="A24" t="str">
            <v>Service Tax Payable (Sale of Flats)</v>
          </cell>
          <cell r="B24">
            <v>131300201</v>
          </cell>
          <cell r="C24" t="str">
            <v>Ser Tax-Basic-Payable-Output</v>
          </cell>
        </row>
        <row r="25">
          <cell r="A25" t="str">
            <v>Sundry Debtors</v>
          </cell>
          <cell r="B25">
            <v>252000003</v>
          </cell>
          <cell r="C25" t="str">
            <v>Sundry Debtors- Domestic (Recon a/c)</v>
          </cell>
        </row>
        <row r="26">
          <cell r="A26" t="str">
            <v>Suspense Account-Books Closing</v>
          </cell>
          <cell r="B26">
            <v>900000001</v>
          </cell>
          <cell r="C26" t="str">
            <v>Initial Stock Upload A/c</v>
          </cell>
        </row>
        <row r="27">
          <cell r="A27" t="str">
            <v>TDS Payable-Tech/Prof.Fees-NPF</v>
          </cell>
          <cell r="B27">
            <v>131300008</v>
          </cell>
          <cell r="C27" t="str">
            <v>TDS Payable- Professional/Technical Fees -u/s 194J</v>
          </cell>
        </row>
        <row r="28">
          <cell r="A28" t="str">
            <v>Cash (Imprest)</v>
          </cell>
          <cell r="B28">
            <v>253100001</v>
          </cell>
          <cell r="C28" t="str">
            <v>Cash on hand</v>
          </cell>
        </row>
        <row r="29">
          <cell r="A29" t="str">
            <v>HDFC Bank Ltd. - Reflection</v>
          </cell>
          <cell r="B29">
            <v>253200200</v>
          </cell>
          <cell r="C29" t="str">
            <v>HDFC Raheja Reflections Escrow-00600350046795-Main</v>
          </cell>
        </row>
        <row r="30">
          <cell r="A30" t="str">
            <v>Raheja Universal Ltd.</v>
          </cell>
          <cell r="B30">
            <v>122171005</v>
          </cell>
          <cell r="C30" t="str">
            <v>Raheja Universal Ltd.</v>
          </cell>
        </row>
        <row r="31">
          <cell r="A31" t="str">
            <v>PROFIT AND LOSS A/C</v>
          </cell>
          <cell r="B31">
            <v>112000006</v>
          </cell>
          <cell r="C31" t="str">
            <v>Profit and Loss Account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PL"/>
      <sheetName val="SUB-SCH"/>
      <sheetName val="HSG.-LOAN"/>
      <sheetName val="SEC-UNSEC-LOAN"/>
      <sheetName val="INTEREST CALUCATION"/>
      <sheetName val="HSG LOAN RA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J5">
            <v>1576.75</v>
          </cell>
          <cell r="BK5">
            <v>691.25</v>
          </cell>
        </row>
        <row r="6">
          <cell r="BJ6">
            <v>1566.3697291666667</v>
          </cell>
          <cell r="BK6">
            <v>701.63027083333327</v>
          </cell>
        </row>
        <row r="7">
          <cell r="BJ7">
            <v>1555.8335812663192</v>
          </cell>
          <cell r="BK7">
            <v>712.16641873368076</v>
          </cell>
        </row>
        <row r="8">
          <cell r="BJ8">
            <v>1545.1392155450019</v>
          </cell>
          <cell r="BK8">
            <v>722.86078445499811</v>
          </cell>
        </row>
        <row r="9">
          <cell r="BJ9">
            <v>1534.2842560984361</v>
          </cell>
          <cell r="BK9">
            <v>733.71574390156388</v>
          </cell>
        </row>
        <row r="10">
          <cell r="BJ10">
            <v>1523.2662913441809</v>
          </cell>
          <cell r="BK10">
            <v>744.7337086558191</v>
          </cell>
        </row>
        <row r="11">
          <cell r="BJ11">
            <v>1512.082873485866</v>
          </cell>
          <cell r="BK11">
            <v>755.917126514134</v>
          </cell>
        </row>
        <row r="12">
          <cell r="BJ12">
            <v>1500.7315179693787</v>
          </cell>
          <cell r="BK12">
            <v>767.26848203062127</v>
          </cell>
        </row>
        <row r="13">
          <cell r="BJ13">
            <v>1489.2097029308854</v>
          </cell>
          <cell r="BK13">
            <v>778.79029706911456</v>
          </cell>
        </row>
        <row r="14">
          <cell r="BJ14">
            <v>1477.5148686365644</v>
          </cell>
          <cell r="BK14">
            <v>790.48513136343558</v>
          </cell>
        </row>
        <row r="15">
          <cell r="BJ15">
            <v>1465.6444169139231</v>
          </cell>
          <cell r="BK15">
            <v>802.35558308607688</v>
          </cell>
        </row>
        <row r="16">
          <cell r="BJ16">
            <v>1453.5957105745808</v>
          </cell>
          <cell r="BK16">
            <v>814.40428942541917</v>
          </cell>
        </row>
        <row r="17">
          <cell r="BJ17">
            <v>1441.3660728283758</v>
          </cell>
          <cell r="BK17">
            <v>826.63392717162424</v>
          </cell>
        </row>
        <row r="18">
          <cell r="BJ18">
            <v>1428.9527866886817</v>
          </cell>
          <cell r="BK18">
            <v>839.04721331131827</v>
          </cell>
        </row>
        <row r="19">
          <cell r="BJ19">
            <v>1416.3530943687899</v>
          </cell>
          <cell r="BK19">
            <v>851.64690563121007</v>
          </cell>
        </row>
        <row r="20">
          <cell r="BJ20">
            <v>1403.5641966692281</v>
          </cell>
          <cell r="BK20">
            <v>864.43580333077193</v>
          </cell>
        </row>
        <row r="21">
          <cell r="BJ21">
            <v>1390.5832523558777</v>
          </cell>
          <cell r="BK21">
            <v>877.41674764412232</v>
          </cell>
        </row>
        <row r="22">
          <cell r="BJ22">
            <v>1377.4073775287552</v>
          </cell>
          <cell r="BK22">
            <v>890.59262247124479</v>
          </cell>
        </row>
        <row r="23">
          <cell r="BJ23">
            <v>1364.0336449813119</v>
          </cell>
          <cell r="BK23">
            <v>903.96635501868809</v>
          </cell>
        </row>
        <row r="24">
          <cell r="BJ24">
            <v>1350.4590835501147</v>
          </cell>
          <cell r="BK24">
            <v>917.54091644988534</v>
          </cell>
        </row>
        <row r="25">
          <cell r="BJ25">
            <v>1336.680677454759</v>
          </cell>
          <cell r="BK25">
            <v>931.31932254524099</v>
          </cell>
        </row>
        <row r="26">
          <cell r="BJ26">
            <v>1322.6953656278713</v>
          </cell>
          <cell r="BK26">
            <v>945.3046343721287</v>
          </cell>
        </row>
        <row r="27">
          <cell r="BJ27">
            <v>1308.5000410350499</v>
          </cell>
          <cell r="BK27">
            <v>959.49995896495011</v>
          </cell>
        </row>
        <row r="28">
          <cell r="BJ28">
            <v>1294.091549984593</v>
          </cell>
          <cell r="BK28">
            <v>973.90845001540697</v>
          </cell>
        </row>
        <row r="29">
          <cell r="BJ29">
            <v>1279.4666914268614</v>
          </cell>
          <cell r="BK29">
            <v>988.53330857313858</v>
          </cell>
        </row>
        <row r="30">
          <cell r="BJ30">
            <v>1264.6222162431216</v>
          </cell>
          <cell r="BK30">
            <v>1003.3777837568784</v>
          </cell>
        </row>
        <row r="31">
          <cell r="BJ31">
            <v>1249.5548265237055</v>
          </cell>
          <cell r="BK31">
            <v>1018.4451734762945</v>
          </cell>
        </row>
        <row r="32">
          <cell r="BJ32">
            <v>1234.2611748353365</v>
          </cell>
          <cell r="BK32">
            <v>1033.7388251646635</v>
          </cell>
        </row>
        <row r="33">
          <cell r="BJ33">
            <v>1218.7378634774473</v>
          </cell>
          <cell r="BK33">
            <v>1049.2621365225527</v>
          </cell>
        </row>
        <row r="34">
          <cell r="BJ34">
            <v>1202.9814437273337</v>
          </cell>
          <cell r="BK34">
            <v>1065.0185562726663</v>
          </cell>
        </row>
        <row r="35">
          <cell r="BJ35">
            <v>1186.9884150739724</v>
          </cell>
          <cell r="BK35">
            <v>1081.0115849260276</v>
          </cell>
        </row>
        <row r="36">
          <cell r="BJ36">
            <v>1170.755224440333</v>
          </cell>
          <cell r="BK36">
            <v>1097.244775559667</v>
          </cell>
        </row>
        <row r="37">
          <cell r="BJ37">
            <v>1154.2782653940121</v>
          </cell>
          <cell r="BK37">
            <v>1113.7217346059879</v>
          </cell>
        </row>
        <row r="38">
          <cell r="BJ38">
            <v>1137.5538773460121</v>
          </cell>
          <cell r="BK38">
            <v>1130.4461226539879</v>
          </cell>
        </row>
        <row r="39">
          <cell r="BJ39">
            <v>1120.5783447374913</v>
          </cell>
          <cell r="BK39">
            <v>1147.4216552625087</v>
          </cell>
        </row>
        <row r="40">
          <cell r="BJ40">
            <v>1103.3478962142992</v>
          </cell>
          <cell r="BK40">
            <v>1164.6521037857008</v>
          </cell>
        </row>
        <row r="41">
          <cell r="BJ41">
            <v>1085.8587037891173</v>
          </cell>
          <cell r="BK41">
            <v>1182.1412962108827</v>
          </cell>
        </row>
        <row r="42">
          <cell r="BJ42">
            <v>1068.1068819910172</v>
          </cell>
          <cell r="BK42">
            <v>1199.8931180089828</v>
          </cell>
        </row>
        <row r="43">
          <cell r="BJ43">
            <v>1050.0884870022489</v>
          </cell>
          <cell r="BK43">
            <v>1217.9115129977511</v>
          </cell>
        </row>
        <row r="44">
          <cell r="BJ44">
            <v>1031.799515782066</v>
          </cell>
          <cell r="BK44">
            <v>1236.200484217934</v>
          </cell>
        </row>
        <row r="45">
          <cell r="BJ45">
            <v>1013.2359051773933</v>
          </cell>
          <cell r="BK45">
            <v>1254.7640948226067</v>
          </cell>
        </row>
        <row r="46">
          <cell r="BJ46">
            <v>994.39353102014059</v>
          </cell>
          <cell r="BK46">
            <v>1273.6064689798595</v>
          </cell>
        </row>
        <row r="47">
          <cell r="BJ47">
            <v>975.26820721095976</v>
          </cell>
          <cell r="BK47">
            <v>1292.7317927890404</v>
          </cell>
        </row>
        <row r="48">
          <cell r="BJ48">
            <v>955.85568478924426</v>
          </cell>
          <cell r="BK48">
            <v>1312.1443152107558</v>
          </cell>
        </row>
        <row r="49">
          <cell r="BJ49">
            <v>936.15165098916293</v>
          </cell>
          <cell r="BK49">
            <v>1331.848349010837</v>
          </cell>
        </row>
        <row r="50">
          <cell r="BJ50">
            <v>916.15172828151674</v>
          </cell>
          <cell r="BK50">
            <v>1351.8482717184834</v>
          </cell>
        </row>
        <row r="51">
          <cell r="BJ51">
            <v>895.85147340121102</v>
          </cell>
          <cell r="BK51">
            <v>1372.148526598789</v>
          </cell>
        </row>
        <row r="52">
          <cell r="BJ52">
            <v>875.24637636011914</v>
          </cell>
          <cell r="BK52">
            <v>1392.753623639881</v>
          </cell>
        </row>
        <row r="53">
          <cell r="BJ53">
            <v>854.33185944512695</v>
          </cell>
          <cell r="BK53">
            <v>1413.6681405548729</v>
          </cell>
        </row>
        <row r="54">
          <cell r="BJ54">
            <v>833.10327620112787</v>
          </cell>
          <cell r="BK54">
            <v>1434.8967237988722</v>
          </cell>
        </row>
        <row r="55">
          <cell r="BJ55">
            <v>811.55591039874832</v>
          </cell>
          <cell r="BK55">
            <v>1456.4440896012516</v>
          </cell>
        </row>
        <row r="56">
          <cell r="BJ56">
            <v>789.6849749865695</v>
          </cell>
          <cell r="BK56">
            <v>1478.3150250134304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2"/>
      <sheetName val="Cal-MTD"/>
      <sheetName val="Cal-YTD"/>
      <sheetName val="ext-MTD"/>
      <sheetName val="ext-YTD"/>
      <sheetName val="TR1"/>
      <sheetName val="TR2"/>
      <sheetName val="TR3A"/>
      <sheetName val="TR3B"/>
      <sheetName val="TR4"/>
      <sheetName val="cost"/>
      <sheetName val="pipe"/>
      <sheetName val="customer segme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l-YTD"/>
      <sheetName val="ext-ytd"/>
      <sheetName val="TR2"/>
      <sheetName val="TR3A"/>
      <sheetName val="TR3B"/>
      <sheetName val="TR4"/>
      <sheetName val="cost"/>
      <sheetName val="pi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esc "/>
    </sheetNames>
    <sheetDataSet>
      <sheetData sheetId="0"/>
      <sheetData sheetId="1">
        <row r="1">
          <cell r="A1" t="str">
            <v>Item</v>
          </cell>
          <cell r="B1" t="str">
            <v>Desc</v>
          </cell>
        </row>
        <row r="2">
          <cell r="A2">
            <v>11951</v>
          </cell>
          <cell r="B2" t="str">
            <v>JOHNSON DUROSIL PASTE WAX 250G</v>
          </cell>
        </row>
        <row r="3">
          <cell r="A3">
            <v>31181</v>
          </cell>
          <cell r="B3" t="str">
            <v>KLEAR                    500ML</v>
          </cell>
        </row>
        <row r="4">
          <cell r="A4">
            <v>31182</v>
          </cell>
          <cell r="B4" t="str">
            <v>KLEEN                    500ML</v>
          </cell>
        </row>
        <row r="5">
          <cell r="A5">
            <v>31183</v>
          </cell>
          <cell r="B5" t="str">
            <v>VINYL MAGIC          6PK 500ML</v>
          </cell>
        </row>
        <row r="6">
          <cell r="A6">
            <v>31184</v>
          </cell>
          <cell r="B6" t="str">
            <v>VINYL MAGIC          8PK 500ML</v>
          </cell>
        </row>
        <row r="7">
          <cell r="A7">
            <v>31332</v>
          </cell>
          <cell r="B7" t="str">
            <v>ONE GO               6PK 500ML</v>
          </cell>
        </row>
        <row r="8">
          <cell r="A8">
            <v>31333</v>
          </cell>
          <cell r="B8" t="str">
            <v>ONE GO               8PK 500ML</v>
          </cell>
        </row>
        <row r="9">
          <cell r="A9">
            <v>31482</v>
          </cell>
          <cell r="B9" t="str">
            <v>SUPER SHINE         6PK  500ML</v>
          </cell>
        </row>
        <row r="10">
          <cell r="A10">
            <v>31483</v>
          </cell>
          <cell r="B10" t="str">
            <v>SHINE MAGIC          8PK 500ML</v>
          </cell>
        </row>
        <row r="11">
          <cell r="A11">
            <v>31580</v>
          </cell>
          <cell r="B11" t="str">
            <v>WOOD MAGIC          6PK  500ML</v>
          </cell>
        </row>
        <row r="12">
          <cell r="A12">
            <v>31581</v>
          </cell>
          <cell r="B12" t="str">
            <v>WOOD MAGIC           8PK 500ML</v>
          </cell>
        </row>
        <row r="13">
          <cell r="A13">
            <v>42012</v>
          </cell>
          <cell r="B13" t="str">
            <v>TILE MAGIC               500ML</v>
          </cell>
        </row>
        <row r="14">
          <cell r="A14">
            <v>42013</v>
          </cell>
          <cell r="B14" t="str">
            <v>TILE MAGIC           8PK 500ML</v>
          </cell>
        </row>
        <row r="15">
          <cell r="A15">
            <v>70031</v>
          </cell>
          <cell r="B15" t="str">
            <v>T/DUCK LIQUID FRESH  NEW 500ML</v>
          </cell>
        </row>
        <row r="16">
          <cell r="A16">
            <v>70058</v>
          </cell>
          <cell r="B16" t="str">
            <v>T/DUCK LIQ F/CUT FLOWER  500ML</v>
          </cell>
        </row>
        <row r="17">
          <cell r="A17">
            <v>70059</v>
          </cell>
          <cell r="B17" t="str">
            <v>T/DUCK LIQUID LEMON      500ML</v>
          </cell>
        </row>
        <row r="18">
          <cell r="A18">
            <v>70105</v>
          </cell>
          <cell r="B18" t="str">
            <v>T/DUCK BLCH CREME CLNSR  500ML</v>
          </cell>
        </row>
        <row r="19">
          <cell r="A19">
            <v>70414</v>
          </cell>
          <cell r="B19" t="str">
            <v>F/DUCK ASSD P/POURRI PRINEW50G</v>
          </cell>
        </row>
        <row r="20">
          <cell r="A20">
            <v>70421</v>
          </cell>
          <cell r="B20" t="str">
            <v>F/DUCK COUNTRY GDN PRIM    40G</v>
          </cell>
        </row>
        <row r="21">
          <cell r="A21">
            <v>70422</v>
          </cell>
          <cell r="B21" t="str">
            <v>F/DUCK COUNTRY GDN REFL  2X40G</v>
          </cell>
        </row>
        <row r="22">
          <cell r="A22">
            <v>70423</v>
          </cell>
          <cell r="B22" t="str">
            <v>F/DUCK FRESH FLOWERS PRIM  40G</v>
          </cell>
        </row>
        <row r="23">
          <cell r="A23">
            <v>70424</v>
          </cell>
          <cell r="B23" t="str">
            <v>F/DUCK FRESH FLOWERS REF 2X40G</v>
          </cell>
        </row>
        <row r="24">
          <cell r="A24">
            <v>70425</v>
          </cell>
          <cell r="B24" t="str">
            <v>F/DUCK WOODLAND PINE PRIM  40G</v>
          </cell>
        </row>
        <row r="25">
          <cell r="A25">
            <v>70426</v>
          </cell>
          <cell r="B25" t="str">
            <v>F/DUCK WOODLAND PINE REF 2X40G</v>
          </cell>
        </row>
        <row r="26">
          <cell r="A26">
            <v>70427</v>
          </cell>
          <cell r="B26" t="str">
            <v>FLUSH DUCK BLEACH DUCK PRI 40G</v>
          </cell>
        </row>
        <row r="27">
          <cell r="A27">
            <v>70443</v>
          </cell>
          <cell r="B27" t="str">
            <v>F/DUCK BLUE PLUS PRI NEW  40GM</v>
          </cell>
        </row>
        <row r="28">
          <cell r="A28">
            <v>70482</v>
          </cell>
          <cell r="B28" t="str">
            <v>F/DUCK BLUE PLUS NEW REF  80GM</v>
          </cell>
        </row>
        <row r="29">
          <cell r="A29">
            <v>70496</v>
          </cell>
          <cell r="B29" t="str">
            <v>F/DUCK ASSD STD  PRI NEW  50GM</v>
          </cell>
        </row>
        <row r="30">
          <cell r="A30">
            <v>70512</v>
          </cell>
          <cell r="B30" t="str">
            <v>F/DUCK BLEACH ALPINE PRI  50GM</v>
          </cell>
        </row>
        <row r="31">
          <cell r="A31">
            <v>70513</v>
          </cell>
          <cell r="B31" t="str">
            <v>DUCK BLUEY TWIN      NEW 100GM</v>
          </cell>
        </row>
        <row r="32">
          <cell r="A32">
            <v>70551</v>
          </cell>
          <cell r="B32" t="str">
            <v>F/DUCK NAT COL   NEW PRI  50GM</v>
          </cell>
        </row>
        <row r="33">
          <cell r="A33">
            <v>70683</v>
          </cell>
          <cell r="B33" t="str">
            <v>DUCK LIQ/BOWL PINE FRESH   PRI</v>
          </cell>
        </row>
        <row r="34">
          <cell r="A34">
            <v>70684</v>
          </cell>
          <cell r="B34" t="str">
            <v>DUCK LIQ/BOWL OUTDOOR FRSH PRI</v>
          </cell>
        </row>
        <row r="35">
          <cell r="A35">
            <v>70685</v>
          </cell>
          <cell r="B35" t="str">
            <v>DUCK LIQ/BOWL CITRUS FRESH PRI</v>
          </cell>
        </row>
        <row r="36">
          <cell r="A36">
            <v>70686</v>
          </cell>
          <cell r="B36" t="str">
            <v>DUCK LIQ/BOWL PINE FRESH   REF</v>
          </cell>
        </row>
        <row r="37">
          <cell r="A37">
            <v>70687</v>
          </cell>
          <cell r="B37" t="str">
            <v>DUCK LIQ/BOWL OUTDOOR FRSH REF</v>
          </cell>
        </row>
        <row r="38">
          <cell r="A38">
            <v>70688</v>
          </cell>
          <cell r="B38" t="str">
            <v>DUCK LIQ/BOWL CITRUS FRESH REF</v>
          </cell>
        </row>
        <row r="39">
          <cell r="A39">
            <v>70735</v>
          </cell>
          <cell r="B39" t="str">
            <v>DUCK LIQ/BOWL PREPACK 3VARIANT</v>
          </cell>
        </row>
        <row r="40">
          <cell r="A40">
            <v>70742</v>
          </cell>
          <cell r="B40" t="str">
            <v>SCENT DUCK SPRING FRESH   50GM</v>
          </cell>
        </row>
        <row r="41">
          <cell r="A41">
            <v>70747</v>
          </cell>
          <cell r="B41" t="str">
            <v>SCENT DUCK POTPOURRI      50GM</v>
          </cell>
        </row>
        <row r="42">
          <cell r="A42">
            <v>70751</v>
          </cell>
          <cell r="B42" t="str">
            <v>SCENT DUCK BLEACH BLOCK   50GM</v>
          </cell>
        </row>
        <row r="43">
          <cell r="A43">
            <v>70757</v>
          </cell>
          <cell r="B43" t="str">
            <v>BATHROOM DUCK TRIGGER 750ML</v>
          </cell>
        </row>
        <row r="44">
          <cell r="A44">
            <v>70758</v>
          </cell>
          <cell r="B44" t="str">
            <v>BATHROOM DUCK REFILL 750ML</v>
          </cell>
        </row>
        <row r="45">
          <cell r="A45">
            <v>71101</v>
          </cell>
          <cell r="B45" t="str">
            <v>T/DUCK LIQ POTPOURRI     500ML</v>
          </cell>
        </row>
        <row r="46">
          <cell r="A46">
            <v>71110</v>
          </cell>
          <cell r="B46" t="str">
            <v>JEYES DISINF FRSTPINE NZ 500ML</v>
          </cell>
        </row>
        <row r="47">
          <cell r="A47">
            <v>71115</v>
          </cell>
          <cell r="B47" t="str">
            <v>JEYES DISF C/GDN P/P  NZ 500ML</v>
          </cell>
        </row>
        <row r="48">
          <cell r="A48">
            <v>71130</v>
          </cell>
          <cell r="B48" t="str">
            <v>JEYES DISINF CTRY FR  NZ 500ML</v>
          </cell>
        </row>
        <row r="49">
          <cell r="A49">
            <v>71135</v>
          </cell>
          <cell r="B49" t="str">
            <v>JEYES DISINF PEACH BL NZ 500ML</v>
          </cell>
        </row>
        <row r="50">
          <cell r="A50">
            <v>71140</v>
          </cell>
          <cell r="B50" t="str">
            <v>JEYES DISF MT SPRING  NZ 500ML</v>
          </cell>
        </row>
        <row r="51">
          <cell r="A51">
            <v>71152</v>
          </cell>
          <cell r="B51" t="str">
            <v>DUCK DISINF PINE     NEW 500ML</v>
          </cell>
        </row>
        <row r="52">
          <cell r="A52">
            <v>71162</v>
          </cell>
          <cell r="B52" t="str">
            <v>DUCK DISINF O/BREEZE NEW 500ML</v>
          </cell>
        </row>
        <row r="53">
          <cell r="A53">
            <v>71172</v>
          </cell>
          <cell r="B53" t="str">
            <v>DUCK DISINF P/POURRI NEW 500ML</v>
          </cell>
        </row>
        <row r="54">
          <cell r="A54">
            <v>71182</v>
          </cell>
          <cell r="B54" t="str">
            <v>DUCK DISINF P/BLOSS  NEW 500ML</v>
          </cell>
        </row>
        <row r="55">
          <cell r="A55">
            <v>90900</v>
          </cell>
          <cell r="B55" t="str">
            <v>GLADE COUNTRY GARDEN AERO 125G</v>
          </cell>
        </row>
        <row r="56">
          <cell r="A56">
            <v>90950</v>
          </cell>
          <cell r="B56" t="str">
            <v>GLADE PUMP COT/GARDEN    150ML</v>
          </cell>
        </row>
        <row r="57">
          <cell r="A57">
            <v>90953</v>
          </cell>
          <cell r="B57" t="str">
            <v>GLADE PUMP WILD LAVENDER 150ML</v>
          </cell>
        </row>
        <row r="58">
          <cell r="A58">
            <v>91062</v>
          </cell>
          <cell r="B58" t="str">
            <v>GLADE PEACH BLOSSOM AERO  125G</v>
          </cell>
        </row>
        <row r="59">
          <cell r="A59">
            <v>91064</v>
          </cell>
          <cell r="B59" t="str">
            <v>GLADE SCENT GARDENIA AERO 125G</v>
          </cell>
        </row>
        <row r="60">
          <cell r="A60">
            <v>91066</v>
          </cell>
          <cell r="B60" t="str">
            <v>GLADE CLASSIC ROSE AERO   125G</v>
          </cell>
        </row>
        <row r="61">
          <cell r="A61">
            <v>91068</v>
          </cell>
          <cell r="B61" t="str">
            <v>GLADE ODOUR NEUTRALISER  125GM</v>
          </cell>
        </row>
        <row r="62">
          <cell r="A62">
            <v>91072</v>
          </cell>
          <cell r="B62" t="str">
            <v>GLADE ORANGE &amp; ROSEWOOD  125GM</v>
          </cell>
        </row>
        <row r="63">
          <cell r="A63">
            <v>91074</v>
          </cell>
          <cell r="B63" t="str">
            <v>GLADE ROSE &amp; SANDLEWOOD  125GM</v>
          </cell>
        </row>
        <row r="64">
          <cell r="A64">
            <v>91075</v>
          </cell>
          <cell r="B64" t="str">
            <v>GLADE ESS OF VANILLA AERO 125G</v>
          </cell>
        </row>
        <row r="65">
          <cell r="A65">
            <v>91076</v>
          </cell>
          <cell r="B65" t="str">
            <v>GLADE WILD LAVENDER AERO  125G</v>
          </cell>
        </row>
        <row r="66">
          <cell r="A66">
            <v>91077</v>
          </cell>
          <cell r="B66" t="str">
            <v>GLADE SPRING JASMINE AERO 125G</v>
          </cell>
        </row>
        <row r="67">
          <cell r="A67">
            <v>91078</v>
          </cell>
          <cell r="B67" t="str">
            <v>GLADE SWEET FREESIA AERO  125G</v>
          </cell>
        </row>
        <row r="68">
          <cell r="A68">
            <v>91079</v>
          </cell>
          <cell r="B68" t="str">
            <v>GLADE CITRUS BLOSSOM AERO 125G</v>
          </cell>
        </row>
        <row r="69">
          <cell r="A69">
            <v>91081</v>
          </cell>
          <cell r="B69" t="str">
            <v>GLADE OCEAN MIST AEROSOL  125G</v>
          </cell>
        </row>
        <row r="70">
          <cell r="A70">
            <v>91085</v>
          </cell>
          <cell r="B70" t="str">
            <v>GLADE COUNTRY GARDEN AERO 225G</v>
          </cell>
        </row>
        <row r="71">
          <cell r="A71">
            <v>91122</v>
          </cell>
          <cell r="B71" t="str">
            <v>GLADE THAI ORCHID        125GM</v>
          </cell>
        </row>
        <row r="72">
          <cell r="A72">
            <v>91140</v>
          </cell>
          <cell r="B72" t="str">
            <v>GLADE AROMA LAVEND A/MIST 100G</v>
          </cell>
        </row>
        <row r="73">
          <cell r="A73">
            <v>91141</v>
          </cell>
          <cell r="B73" t="str">
            <v>GLADE AROMA CITRUS A/MIST 100G</v>
          </cell>
        </row>
        <row r="74">
          <cell r="A74">
            <v>91142</v>
          </cell>
          <cell r="B74" t="str">
            <v>GLADE AROMA ROSE AIR MIST 100G</v>
          </cell>
        </row>
        <row r="75">
          <cell r="A75">
            <v>91143</v>
          </cell>
          <cell r="B75" t="str">
            <v>GLADE AROMA CERAMICS LAV PRIM</v>
          </cell>
        </row>
        <row r="76">
          <cell r="A76">
            <v>91144</v>
          </cell>
          <cell r="B76" t="str">
            <v>GLADE AROMA CERAMIC CITRUS PRI</v>
          </cell>
        </row>
        <row r="77">
          <cell r="A77">
            <v>91145</v>
          </cell>
          <cell r="B77" t="str">
            <v>GLADE AROMA CERAMICS LAV REFL</v>
          </cell>
        </row>
        <row r="78">
          <cell r="A78">
            <v>91146</v>
          </cell>
          <cell r="B78" t="str">
            <v>GLADE AROMA CERAMIC CITRUS REF</v>
          </cell>
        </row>
        <row r="79">
          <cell r="A79">
            <v>91147</v>
          </cell>
          <cell r="B79" t="str">
            <v>GLADE AROMA CERAMICS ROSE PRIM</v>
          </cell>
        </row>
        <row r="80">
          <cell r="A80">
            <v>91148</v>
          </cell>
          <cell r="B80" t="str">
            <v>GLADE AROMA CERAMICS ROSE REFL</v>
          </cell>
        </row>
        <row r="81">
          <cell r="A81">
            <v>91159</v>
          </cell>
          <cell r="B81" t="str">
            <v>GLADE AROMA CERAM LAV PRIM   6</v>
          </cell>
        </row>
        <row r="82">
          <cell r="A82">
            <v>91302</v>
          </cell>
          <cell r="B82" t="str">
            <v>GLADE AROMA DFUSER CITRUS PRIM</v>
          </cell>
        </row>
        <row r="83">
          <cell r="A83">
            <v>91303</v>
          </cell>
          <cell r="B83" t="str">
            <v>GLADE AROMA DFUSER CITRUS REFL</v>
          </cell>
        </row>
        <row r="84">
          <cell r="A84">
            <v>91304</v>
          </cell>
          <cell r="B84" t="str">
            <v>GLADE P/INS LIQ CITRUS    PRIM</v>
          </cell>
        </row>
        <row r="85">
          <cell r="A85">
            <v>91305</v>
          </cell>
          <cell r="B85" t="str">
            <v>GLADE P/INS LIQ VAN/MAG   PRIM</v>
          </cell>
        </row>
        <row r="86">
          <cell r="A86">
            <v>91306</v>
          </cell>
          <cell r="B86" t="str">
            <v>GLADE P/INS LIQ CITRUS    REFL</v>
          </cell>
        </row>
        <row r="87">
          <cell r="A87">
            <v>91307</v>
          </cell>
          <cell r="B87" t="str">
            <v>GLADE P/INS LIQ VAN/MAG   REFL</v>
          </cell>
        </row>
        <row r="88">
          <cell r="A88">
            <v>91308</v>
          </cell>
          <cell r="B88" t="str">
            <v>GLADE AROMA DFUSER LAVEND PRIM</v>
          </cell>
        </row>
        <row r="89">
          <cell r="A89">
            <v>91309</v>
          </cell>
          <cell r="B89" t="str">
            <v>GLADE AROMA DFUSER LAVEND REFL</v>
          </cell>
        </row>
        <row r="90">
          <cell r="A90">
            <v>91700</v>
          </cell>
          <cell r="B90" t="str">
            <v>CLOSET CAMEL DAMP AB</v>
          </cell>
        </row>
        <row r="91">
          <cell r="A91">
            <v>91880</v>
          </cell>
          <cell r="B91" t="str">
            <v>GLADE A FRAME C/GARDEN   150GM</v>
          </cell>
        </row>
        <row r="92">
          <cell r="A92">
            <v>91881</v>
          </cell>
          <cell r="B92" t="str">
            <v>GLADE A FRAME CITRUS      150G</v>
          </cell>
        </row>
        <row r="93">
          <cell r="A93">
            <v>91888</v>
          </cell>
          <cell r="B93" t="str">
            <v>GLADE A FRAME NEUTRAL    150GM</v>
          </cell>
        </row>
        <row r="94">
          <cell r="A94">
            <v>91900</v>
          </cell>
          <cell r="B94" t="str">
            <v>GLADE A FRAME F/FLOWERS  150GM</v>
          </cell>
        </row>
        <row r="95">
          <cell r="A95">
            <v>91901</v>
          </cell>
          <cell r="B95" t="str">
            <v>GLADE A FRAME LAVENDER   150GM</v>
          </cell>
        </row>
        <row r="96">
          <cell r="A96">
            <v>92118</v>
          </cell>
          <cell r="B96" t="str">
            <v>GLADE SEC C/BOUQUET ROSE  60GM</v>
          </cell>
        </row>
        <row r="97">
          <cell r="A97">
            <v>92119</v>
          </cell>
          <cell r="B97" t="str">
            <v>GLADE SEC C/GARDEN-12     60GM</v>
          </cell>
        </row>
        <row r="98">
          <cell r="A98">
            <v>92124</v>
          </cell>
          <cell r="B98" t="str">
            <v>GLADE SEC CAR FRESH   NZ  60GM</v>
          </cell>
        </row>
        <row r="99">
          <cell r="A99">
            <v>92156</v>
          </cell>
          <cell r="B99" t="str">
            <v>GLADE SEC C/GARDEN    X2  60GM</v>
          </cell>
        </row>
        <row r="100">
          <cell r="A100">
            <v>92159</v>
          </cell>
          <cell r="B100" t="str">
            <v>GLADE SEC LAVENDER X 2</v>
          </cell>
        </row>
        <row r="101">
          <cell r="A101">
            <v>92160</v>
          </cell>
          <cell r="B101" t="str">
            <v>GLADE SEC LAVENDER (NZ)   60GM</v>
          </cell>
        </row>
        <row r="102">
          <cell r="A102">
            <v>92161</v>
          </cell>
          <cell r="B102" t="str">
            <v>GLADE SECRETS CITRUS BLS 2X60G</v>
          </cell>
        </row>
        <row r="103">
          <cell r="A103">
            <v>93270</v>
          </cell>
          <cell r="B103" t="str">
            <v>GLADE S/VAC TOUGH        500GM</v>
          </cell>
        </row>
        <row r="104">
          <cell r="A104">
            <v>93290</v>
          </cell>
          <cell r="B104" t="str">
            <v>GLADE S/VAC CTRY GDN     500GM</v>
          </cell>
        </row>
        <row r="105">
          <cell r="A105">
            <v>93345</v>
          </cell>
          <cell r="B105" t="str">
            <v>GLADE S/VAC P/BLOSSOM    500GM</v>
          </cell>
        </row>
        <row r="106">
          <cell r="A106">
            <v>93350</v>
          </cell>
          <cell r="B106" t="str">
            <v>GLADE S/VAC O/NEUTRAL    500GM</v>
          </cell>
        </row>
        <row r="107">
          <cell r="A107">
            <v>93362</v>
          </cell>
          <cell r="B107" t="str">
            <v>GLADE S/VAC LAVENDER     500GM</v>
          </cell>
        </row>
        <row r="108">
          <cell r="A108">
            <v>93363</v>
          </cell>
          <cell r="B108" t="str">
            <v>GLADE S/VAC CITRUS BLOSS 500GM</v>
          </cell>
        </row>
        <row r="109">
          <cell r="A109">
            <v>94150</v>
          </cell>
          <cell r="B109" t="str">
            <v>GLADE AROMA CANDLES ROSE  140G</v>
          </cell>
        </row>
        <row r="110">
          <cell r="A110">
            <v>95490</v>
          </cell>
          <cell r="B110" t="str">
            <v>GLADE P/INS F/FLOWERS 36X2 REF</v>
          </cell>
        </row>
        <row r="111">
          <cell r="A111">
            <v>95491</v>
          </cell>
          <cell r="B111" t="str">
            <v>GLADE P/INS T/BREEZE  36X2 REF</v>
          </cell>
        </row>
        <row r="112">
          <cell r="A112">
            <v>95505</v>
          </cell>
          <cell r="B112" t="str">
            <v>GLADE PLUG INS F/FLOWERS  PRIM</v>
          </cell>
        </row>
        <row r="113">
          <cell r="A113">
            <v>95516</v>
          </cell>
          <cell r="B113" t="str">
            <v>GLADE P/INS LAVENDER       PRI</v>
          </cell>
        </row>
        <row r="114">
          <cell r="A114">
            <v>95521</v>
          </cell>
          <cell r="B114" t="str">
            <v>GLADE P/INS ASSTD 3PK    72REF</v>
          </cell>
        </row>
        <row r="115">
          <cell r="A115">
            <v>95523</v>
          </cell>
          <cell r="B115" t="str">
            <v>GLADE P/INS CITRUS X2 36REF</v>
          </cell>
        </row>
        <row r="116">
          <cell r="A116">
            <v>95525</v>
          </cell>
          <cell r="B116" t="str">
            <v>GLADE P/INS T/BREEZE       PRI</v>
          </cell>
        </row>
        <row r="117">
          <cell r="A117">
            <v>101727</v>
          </cell>
          <cell r="B117" t="str">
            <v>RAID S/SPRY-EGGSTOPPERS  250GM</v>
          </cell>
        </row>
        <row r="118">
          <cell r="A118">
            <v>101729</v>
          </cell>
          <cell r="B118" t="str">
            <v>RAID S/SPRAY-NAT PYE     250GM</v>
          </cell>
        </row>
        <row r="119">
          <cell r="A119">
            <v>104001</v>
          </cell>
          <cell r="B119" t="str">
            <v>SHOUT FAB REFRSH REG PRI 500ML</v>
          </cell>
        </row>
        <row r="120">
          <cell r="A120">
            <v>104003</v>
          </cell>
          <cell r="B120" t="str">
            <v>SHOUT FAB RFRSH XTRA PRI 500ML</v>
          </cell>
        </row>
        <row r="121">
          <cell r="A121">
            <v>104004</v>
          </cell>
          <cell r="B121" t="str">
            <v>SHOUT FAB RFRSH XTRA REF 500ML</v>
          </cell>
        </row>
        <row r="122">
          <cell r="A122">
            <v>105068</v>
          </cell>
          <cell r="B122" t="str">
            <v>WINDEX NO DRIP TRIGGER   500ML</v>
          </cell>
        </row>
        <row r="123">
          <cell r="A123">
            <v>105076</v>
          </cell>
          <cell r="B123" t="str">
            <v>WINDEX TRIGGER           750ML</v>
          </cell>
        </row>
        <row r="124">
          <cell r="A124">
            <v>105077</v>
          </cell>
          <cell r="B124" t="str">
            <v>WINDEX REFILL            750ML</v>
          </cell>
        </row>
        <row r="125">
          <cell r="A125">
            <v>105183</v>
          </cell>
          <cell r="B125" t="str">
            <v>WINDEX REGULAR TRIGGER   500ML</v>
          </cell>
        </row>
        <row r="126">
          <cell r="A126">
            <v>105185</v>
          </cell>
          <cell r="B126" t="str">
            <v>WINDEX S&amp;GLASS TRIGGER   500ML</v>
          </cell>
        </row>
        <row r="127">
          <cell r="A127">
            <v>105186</v>
          </cell>
          <cell r="B127" t="str">
            <v>WINDEX SURFACE&amp;GLASS REF 500ML</v>
          </cell>
        </row>
        <row r="128">
          <cell r="A128">
            <v>105186</v>
          </cell>
          <cell r="B128" t="str">
            <v>WINDEX SURFACE&amp;GLASS REF 500ML</v>
          </cell>
        </row>
        <row r="129">
          <cell r="A129">
            <v>105193</v>
          </cell>
          <cell r="B129" t="str">
            <v>WINDEX REGULAR REFILL    500ML</v>
          </cell>
        </row>
        <row r="130">
          <cell r="A130">
            <v>105199</v>
          </cell>
          <cell r="B130" t="str">
            <v>MR MUSCLE GLASS TRIG  NZ 500ML</v>
          </cell>
        </row>
        <row r="131">
          <cell r="A131">
            <v>105201</v>
          </cell>
          <cell r="B131" t="str">
            <v>MR MUSCLE GLASS REFIL NZ 500ML</v>
          </cell>
        </row>
        <row r="132">
          <cell r="A132">
            <v>105203</v>
          </cell>
          <cell r="B132" t="str">
            <v>MR MUSCL G/CLEAR TRIG NZ 500ML</v>
          </cell>
        </row>
        <row r="133">
          <cell r="A133">
            <v>105204</v>
          </cell>
          <cell r="B133" t="str">
            <v>MR MUSCL G/CLEAR  REF NZ 500ML</v>
          </cell>
        </row>
        <row r="134">
          <cell r="A134">
            <v>105214</v>
          </cell>
          <cell r="B134" t="str">
            <v>MR MUSCLE OUTDOOR TRIGGR 750ML</v>
          </cell>
        </row>
        <row r="135">
          <cell r="A135">
            <v>105215</v>
          </cell>
          <cell r="B135" t="str">
            <v>WINDEX OUTDOOR TRIGGER   750ML</v>
          </cell>
        </row>
        <row r="136">
          <cell r="A136">
            <v>105216</v>
          </cell>
          <cell r="B136" t="str">
            <v>WINDEX OUTDOOR REFILL    750ML</v>
          </cell>
        </row>
        <row r="137">
          <cell r="A137">
            <v>105217</v>
          </cell>
          <cell r="B137" t="str">
            <v>MR MUSCLE OUTDOOR REFILL 750ML</v>
          </cell>
        </row>
        <row r="138">
          <cell r="A138">
            <v>105218</v>
          </cell>
          <cell r="B138" t="str">
            <v>WINDEX SHOWER CLEAN TRIG 750mL</v>
          </cell>
        </row>
        <row r="139">
          <cell r="A139">
            <v>105219</v>
          </cell>
          <cell r="B139" t="str">
            <v>WINDEX SHOWER CLEAN REF  750mL</v>
          </cell>
        </row>
        <row r="140">
          <cell r="A140">
            <v>105236</v>
          </cell>
          <cell r="B140" t="str">
            <v>MR MUSCLE SHOWER CLN TR  750ML</v>
          </cell>
        </row>
        <row r="141">
          <cell r="A141">
            <v>105237</v>
          </cell>
          <cell r="B141" t="str">
            <v>MR MUSCLE SHOWER CLN REF 750ML</v>
          </cell>
        </row>
        <row r="142">
          <cell r="A142">
            <v>110246</v>
          </cell>
          <cell r="B142" t="str">
            <v>RAID LEMON WITH G/KILL   250GM</v>
          </cell>
        </row>
        <row r="143">
          <cell r="A143">
            <v>110249</v>
          </cell>
          <cell r="B143" t="str">
            <v>RAID FIK ODOURLESS L/ALL 250GM</v>
          </cell>
        </row>
        <row r="144">
          <cell r="A144">
            <v>110298</v>
          </cell>
          <cell r="B144" t="str">
            <v>RAID ROCH BOMB 3 PCK     160GM</v>
          </cell>
        </row>
        <row r="145">
          <cell r="A145">
            <v>110311</v>
          </cell>
          <cell r="B145" t="str">
            <v>RAID FIK NATURAL PYE     250GM</v>
          </cell>
        </row>
        <row r="146">
          <cell r="A146">
            <v>110362</v>
          </cell>
          <cell r="B146" t="str">
            <v>RAID FLEA KILLER PLUS    250GM</v>
          </cell>
        </row>
        <row r="147">
          <cell r="A147">
            <v>110383</v>
          </cell>
          <cell r="B147" t="str">
            <v>RAID FLEA BOMB 2 PCK     160GM</v>
          </cell>
        </row>
        <row r="148">
          <cell r="A148">
            <v>110389</v>
          </cell>
          <cell r="B148" t="str">
            <v>RAID FIK FAST KILL VAL   350GM</v>
          </cell>
        </row>
        <row r="149">
          <cell r="A149">
            <v>110396</v>
          </cell>
          <cell r="B149" t="str">
            <v>RAID FIK O/LESS L/ALLEG  350GM</v>
          </cell>
        </row>
        <row r="150">
          <cell r="A150">
            <v>110413</v>
          </cell>
          <cell r="B150" t="str">
            <v>EXTERMINATOR 3 PCK       160GM</v>
          </cell>
        </row>
        <row r="151">
          <cell r="A151">
            <v>110436</v>
          </cell>
          <cell r="B151" t="str">
            <v>RAID ROACH BAIT 6         15GM</v>
          </cell>
        </row>
        <row r="152">
          <cell r="A152">
            <v>110445</v>
          </cell>
          <cell r="B152" t="str">
            <v>RAID 12 BAIT/EGG STOP     30GM</v>
          </cell>
        </row>
        <row r="153">
          <cell r="A153">
            <v>110719</v>
          </cell>
          <cell r="B153" t="str">
            <v>RAID FIK30DAYKILLNZ305ML 250GM</v>
          </cell>
        </row>
        <row r="154">
          <cell r="A154">
            <v>110728</v>
          </cell>
          <cell r="B154" t="str">
            <v>RAID S/SPRAY EGGSTOPPER  350GM</v>
          </cell>
        </row>
        <row r="155">
          <cell r="A155">
            <v>110734</v>
          </cell>
          <cell r="B155" t="str">
            <v>RAID MULTI-PURPOSE        250G</v>
          </cell>
        </row>
        <row r="156">
          <cell r="A156">
            <v>110736</v>
          </cell>
          <cell r="B156" t="str">
            <v>RAID MULTI-PURPOSE        350G</v>
          </cell>
        </row>
        <row r="157">
          <cell r="A157">
            <v>110737</v>
          </cell>
          <cell r="B157" t="str">
            <v>RAID MULTI-PURPOSE NZ     250G</v>
          </cell>
        </row>
        <row r="158">
          <cell r="A158">
            <v>110738</v>
          </cell>
          <cell r="B158" t="str">
            <v>RAID MULTI-PURPOSE NZ     350G</v>
          </cell>
        </row>
        <row r="159">
          <cell r="A159">
            <v>110743</v>
          </cell>
          <cell r="B159" t="str">
            <v>RAID DUAL USE REPELLER    PRIM</v>
          </cell>
        </row>
        <row r="160">
          <cell r="A160">
            <v>110751</v>
          </cell>
          <cell r="B160" t="str">
            <v>RAID 45NT REFILL ANZ      30ML</v>
          </cell>
        </row>
        <row r="161">
          <cell r="A161">
            <v>110753</v>
          </cell>
          <cell r="B161" t="str">
            <v>RAID MOZZIE REPELLER MAT   REF</v>
          </cell>
        </row>
        <row r="162">
          <cell r="A162">
            <v>110770</v>
          </cell>
          <cell r="B162" t="str">
            <v>OFF SKINTASTIC SPRAY     125ML</v>
          </cell>
        </row>
        <row r="163">
          <cell r="A163">
            <v>110775</v>
          </cell>
          <cell r="B163" t="str">
            <v>OFF SKINTASTIC SPRAY     200ML</v>
          </cell>
        </row>
        <row r="164">
          <cell r="A164">
            <v>110781</v>
          </cell>
          <cell r="B164" t="str">
            <v>OFF!AERO ALOE VERA       160GM</v>
          </cell>
        </row>
        <row r="165">
          <cell r="A165">
            <v>110880</v>
          </cell>
          <cell r="B165" t="str">
            <v>RAID FLEA BOMB        NZ 250ML</v>
          </cell>
        </row>
        <row r="166">
          <cell r="A166">
            <v>146018</v>
          </cell>
          <cell r="B166" t="str">
            <v>DRANO LIQUID NEW FMLA    750ML</v>
          </cell>
        </row>
        <row r="167">
          <cell r="A167">
            <v>146030</v>
          </cell>
          <cell r="B167" t="str">
            <v>DRANO SACHETS             60GM</v>
          </cell>
        </row>
        <row r="168">
          <cell r="A168">
            <v>150351</v>
          </cell>
          <cell r="B168" t="str">
            <v>MR MUSCLE MPF CLEANER    500GM</v>
          </cell>
        </row>
        <row r="169">
          <cell r="A169">
            <v>163010</v>
          </cell>
          <cell r="B169" t="str">
            <v>DRANO CRYSTALS           500GM</v>
          </cell>
        </row>
        <row r="170">
          <cell r="A170">
            <v>171300</v>
          </cell>
          <cell r="B170" t="str">
            <v>SILVER CLOTH             445MM</v>
          </cell>
        </row>
        <row r="171">
          <cell r="A171">
            <v>171313</v>
          </cell>
          <cell r="B171" t="str">
            <v>PLEDGE P/POURRI TRIG  NZ 375ML</v>
          </cell>
        </row>
        <row r="172">
          <cell r="A172">
            <v>171314</v>
          </cell>
          <cell r="B172" t="str">
            <v>PLEDGE CLEAN &amp; DUST      300GM</v>
          </cell>
        </row>
        <row r="173">
          <cell r="A173">
            <v>171318</v>
          </cell>
          <cell r="B173" t="str">
            <v>PLEDGE OIL            NZ 240ML</v>
          </cell>
        </row>
        <row r="174">
          <cell r="A174">
            <v>171328</v>
          </cell>
          <cell r="B174" t="str">
            <v>CABINET MAKERS POLISH    200ML</v>
          </cell>
        </row>
        <row r="175">
          <cell r="A175">
            <v>171330</v>
          </cell>
          <cell r="B175" t="str">
            <v>FINE FURNITURE POLISH    225GM</v>
          </cell>
        </row>
        <row r="176">
          <cell r="A176">
            <v>171407</v>
          </cell>
          <cell r="B176" t="str">
            <v>SILVER DIP               250ML</v>
          </cell>
        </row>
        <row r="177">
          <cell r="A177">
            <v>171582</v>
          </cell>
          <cell r="B177" t="str">
            <v>JEWELLERY CARE KIT       150ML</v>
          </cell>
        </row>
        <row r="178">
          <cell r="A178">
            <v>171700</v>
          </cell>
          <cell r="B178" t="str">
            <v>LONG TERM SILVER POLISH  200ML</v>
          </cell>
        </row>
        <row r="179">
          <cell r="A179">
            <v>171712</v>
          </cell>
          <cell r="B179" t="str">
            <v>LONG TERM SILVER FOAM    150ML</v>
          </cell>
        </row>
        <row r="180">
          <cell r="A180">
            <v>190153</v>
          </cell>
          <cell r="B180" t="str">
            <v>FREEDOM                  500GM</v>
          </cell>
        </row>
        <row r="181">
          <cell r="A181">
            <v>190632</v>
          </cell>
          <cell r="B181" t="str">
            <v>SHOUT LEMON PREWASH TRIG 500ML</v>
          </cell>
        </row>
        <row r="182">
          <cell r="A182">
            <v>190633</v>
          </cell>
          <cell r="B182" t="str">
            <v>SHOUT LEMON PREWASH REFL 500ML</v>
          </cell>
        </row>
        <row r="183">
          <cell r="A183">
            <v>190634</v>
          </cell>
          <cell r="B183" t="str">
            <v>SHOUT LEMON PREWASH REFL 750ML</v>
          </cell>
        </row>
        <row r="184">
          <cell r="A184">
            <v>190675</v>
          </cell>
          <cell r="B184" t="str">
            <v>SHOUT IRON AID TRIGGER   750ML</v>
          </cell>
        </row>
        <row r="185">
          <cell r="A185">
            <v>190695</v>
          </cell>
          <cell r="B185" t="str">
            <v>SHOUT IRON AID REFILL    750ML</v>
          </cell>
        </row>
        <row r="186">
          <cell r="A186">
            <v>411030</v>
          </cell>
          <cell r="B186" t="str">
            <v>INT 3PK RAID ROACH BOMB 3X160G</v>
          </cell>
        </row>
        <row r="187">
          <cell r="A187">
            <v>411031</v>
          </cell>
          <cell r="B187" t="str">
            <v>INT 3PK RAID EXTERMIN   3X160G</v>
          </cell>
        </row>
        <row r="188">
          <cell r="A188">
            <v>461510</v>
          </cell>
          <cell r="B188" t="str">
            <v>MR MUSCLE APC TRIGGER    750ML</v>
          </cell>
        </row>
        <row r="189">
          <cell r="A189">
            <v>461511</v>
          </cell>
          <cell r="B189" t="str">
            <v>MR MUSCLE APC REFILL     750ML</v>
          </cell>
        </row>
        <row r="190">
          <cell r="A190">
            <v>461623</v>
          </cell>
          <cell r="B190" t="str">
            <v>MR MUSCLE FLOOR          750ML</v>
          </cell>
        </row>
        <row r="191">
          <cell r="A191">
            <v>462018</v>
          </cell>
          <cell r="B191" t="str">
            <v>MR MUSCLE N-C OVEN       300GM</v>
          </cell>
        </row>
        <row r="192">
          <cell r="A192">
            <v>462116</v>
          </cell>
          <cell r="B192" t="str">
            <v>MR MUSCLE OVEN CLEANER   300GM</v>
          </cell>
        </row>
        <row r="193">
          <cell r="A193">
            <v>462147</v>
          </cell>
          <cell r="B193" t="str">
            <v>MR MUSCLE OVEN CLEAN     500GM</v>
          </cell>
        </row>
        <row r="194">
          <cell r="A194">
            <v>492152</v>
          </cell>
          <cell r="B194" t="str">
            <v>Int GLD SEC C GDN168 BLK 2*60G</v>
          </cell>
        </row>
        <row r="195">
          <cell r="A195">
            <v>492154</v>
          </cell>
          <cell r="B195" t="str">
            <v>Int GLD SEC Lavender 168 BLK98</v>
          </cell>
        </row>
        <row r="196">
          <cell r="A196">
            <v>492155</v>
          </cell>
          <cell r="B196" t="str">
            <v>Int GLD SEC CITRUS BLK 168</v>
          </cell>
        </row>
      </sheetData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rol"/>
      <sheetName val="Assum"/>
      <sheetName val="MV of land"/>
      <sheetName val="Land Cost"/>
      <sheetName val="BS WIP details"/>
      <sheetName val="Area"/>
      <sheetName val="Sales plan"/>
      <sheetName val="Cons_Sch"/>
      <sheetName val="CMA"/>
      <sheetName val="IRR&amp;DSCR"/>
      <sheetName val="BS working"/>
      <sheetName val="Poject cost"/>
      <sheetName val="Cash Flow"/>
      <sheetName val="CF P&amp;L BS"/>
      <sheetName val="Sheet2"/>
      <sheetName val="Viability"/>
      <sheetName val="Sheet1"/>
      <sheetName val="Project CMA"/>
      <sheetName val="Mthly Drawal"/>
      <sheetName val="Comparison"/>
      <sheetName val="facts"/>
    </sheetNames>
    <sheetDataSet>
      <sheetData sheetId="0" refreshError="1"/>
      <sheetData sheetId="1">
        <row r="4">
          <cell r="C4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P &amp; L KAPL"/>
      <sheetName val="P &amp; L SCJPPL"/>
      <sheetName val="JVM"/>
      <sheetName val="Key Figures Pacing"/>
      <sheetName val="AR, INV and AP"/>
      <sheetName val="AR Days"/>
      <sheetName val="Inv"/>
      <sheetName val="P&amp;L Worksheet"/>
      <sheetName val="KPI's worksheet"/>
      <sheetName val="SCJPPL"/>
      <sheetName val="Chart For Commentary"/>
      <sheetName val="Balance Sheet"/>
      <sheetName val="B Sheet Worksheet"/>
      <sheetName val="Sheet1"/>
      <sheetName val="Module1"/>
      <sheetName val="Module3"/>
      <sheetName val="Module4"/>
      <sheetName val="Trial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ther"/>
      <sheetName val="BAL96-97"/>
      <sheetName val="Summaryls Mar_2䴾_x0013_Ӥ_x0000_鶅粀䴾_x0013__x001c_翻搫_x0013_掓_x0013__x0000_"/>
      <sheetName val="Other㉠Ӥ_x0000__x0000__x0000_掓_x0013__x0000_䴾䴾_x0013_Ӥ_x0000_鶅粀䴾_x0013__x001c_翻搩_x0013_掓_x0013_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Total M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COPY (3)"/>
      <sheetName val="ORIGINAL"/>
      <sheetName val="INT.INV. "/>
      <sheetName val="BS"/>
      <sheetName val="PL"/>
      <sheetName val="Dep Sch"/>
      <sheetName val="BSSCH"/>
      <sheetName val="PLSCH"/>
      <sheetName val="Dep Cal"/>
      <sheetName val="Smry Dep"/>
      <sheetName val="Groupings"/>
      <sheetName val="Trial Bal HM 31-03-2004"/>
      <sheetName val="FA"/>
      <sheetName val="Summary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oct-01-mar-03"/>
      <sheetName val="FA Schedule"/>
      <sheetName val="sub-schedule-18mths"/>
      <sheetName val="PLA"/>
      <sheetName val="RG 23 A"/>
      <sheetName val="work note"/>
      <sheetName val="misc"/>
      <sheetName val="creditors group"/>
      <sheetName val="statement of income"/>
      <sheetName val="voltas-b-s-02 (2)"/>
    </sheetNames>
    <sheetDataSet>
      <sheetData sheetId="0" refreshError="1">
        <row r="147">
          <cell r="A147" t="str">
            <v>HENKEL SWITCHGEAR LIMITED</v>
          </cell>
        </row>
        <row r="149">
          <cell r="A149" t="str">
            <v xml:space="preserve">      SCHEDULES FORMING PART OF THE BALANCE SHEET AS AT 31st MARCH, 2003</v>
          </cell>
        </row>
        <row r="152">
          <cell r="E152" t="str">
            <v>For 18 Months</v>
          </cell>
        </row>
        <row r="153">
          <cell r="E153" t="str">
            <v>As At</v>
          </cell>
        </row>
        <row r="154">
          <cell r="E154" t="str">
            <v xml:space="preserve">31.03.2003  </v>
          </cell>
        </row>
        <row r="155">
          <cell r="E155" t="str">
            <v>(Rupees)</v>
          </cell>
        </row>
        <row r="156">
          <cell r="A156" t="str">
            <v>A)   SHARE CAPITAL</v>
          </cell>
        </row>
        <row r="157">
          <cell r="B157">
            <v>0</v>
          </cell>
        </row>
        <row r="158">
          <cell r="A158" t="str">
            <v>Authorised Share Capital</v>
          </cell>
        </row>
        <row r="160">
          <cell r="A160" t="str">
            <v>270,00,000 Equity Shares of Rs. 10/- each</v>
          </cell>
          <cell r="E160">
            <v>270000000</v>
          </cell>
        </row>
        <row r="163">
          <cell r="A163" t="str">
            <v>Issued, Subscribed And Called Up.</v>
          </cell>
        </row>
        <row r="165">
          <cell r="A165" t="str">
            <v>270,00,000 Equity Shares of Rs. 10/- each</v>
          </cell>
          <cell r="E165">
            <v>270000000</v>
          </cell>
        </row>
        <row r="167">
          <cell r="A167" t="str">
            <v>(100% of the above shares are held by Precious Trading &amp;</v>
          </cell>
        </row>
        <row r="168">
          <cell r="A168" t="str">
            <v xml:space="preserve">Investments Limited- a wholly owned susidiary of </v>
          </cell>
        </row>
        <row r="169">
          <cell r="A169" t="str">
            <v>Sheth Developers Private Limited)</v>
          </cell>
        </row>
        <row r="170">
          <cell r="E170">
            <v>270000000</v>
          </cell>
        </row>
        <row r="171">
          <cell r="B171">
            <v>0</v>
          </cell>
        </row>
        <row r="176">
          <cell r="A176" t="str">
            <v>B)  UNSECURED LOAN</v>
          </cell>
        </row>
        <row r="178">
          <cell r="A178" t="str">
            <v>Sheth Developers Private Limited</v>
          </cell>
          <cell r="E178">
            <v>0</v>
          </cell>
        </row>
        <row r="180">
          <cell r="E180">
            <v>0</v>
          </cell>
        </row>
        <row r="186">
          <cell r="A186" t="str">
            <v>C)  JOINT VENTURE DEVELOPMENT ADVANCE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ash flow"/>
      <sheetName val="SchBS"/>
      <sheetName val="SchP&amp;L"/>
      <sheetName val="inve"/>
      <sheetName val="TB"/>
      <sheetName val="FA "/>
      <sheetName val="Groupings"/>
      <sheetName val="drs ag"/>
      <sheetName val="Def Tax"/>
      <sheetName val="IT Dep"/>
      <sheetName val="Add to FA"/>
      <sheetName val="Ded to FA"/>
      <sheetName val="FA CATV"/>
      <sheetName val="FA ISP"/>
      <sheetName val="Sheet3"/>
      <sheetName val="Sheet4"/>
      <sheetName val="Sheet6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tas-b-s-02-old"/>
      <sheetName val="P&amp;L 30-09-01"/>
      <sheetName val="voltas-b-s-02-6MONTH"/>
      <sheetName val="summ-B-S-print"/>
      <sheetName val="sum-P-L-PRINT"/>
      <sheetName val="BS"/>
      <sheetName val="ABCD"/>
      <sheetName val="E"/>
      <sheetName val="FG"/>
      <sheetName val="HI"/>
      <sheetName val="JK"/>
      <sheetName val="voltas-b-s-0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HENKEL SWITCHGEAR LIMITED</v>
          </cell>
        </row>
        <row r="3">
          <cell r="A3" t="str">
            <v xml:space="preserve">      SCHEDULES FORMING PART OF THE BALANCE SHEET AS AT 31st MARCH'2002</v>
          </cell>
        </row>
        <row r="5">
          <cell r="D5" t="str">
            <v>As At</v>
          </cell>
          <cell r="F5" t="str">
            <v>As At</v>
          </cell>
        </row>
        <row r="6">
          <cell r="D6" t="str">
            <v>31-03-2002</v>
          </cell>
          <cell r="F6" t="str">
            <v>31-03-2001</v>
          </cell>
        </row>
        <row r="7">
          <cell r="D7" t="str">
            <v>Rupees</v>
          </cell>
          <cell r="F7" t="str">
            <v>Rupees</v>
          </cell>
        </row>
        <row r="9">
          <cell r="A9" t="str">
            <v>J   LOANS AND ADVANCES</v>
          </cell>
        </row>
        <row r="11">
          <cell r="A11" t="str">
            <v>Advances Recoverable in cash or in kind</v>
          </cell>
        </row>
        <row r="12">
          <cell r="A12" t="str">
            <v>or for value to be received</v>
          </cell>
          <cell r="D12">
            <v>627325</v>
          </cell>
          <cell r="F12">
            <v>1863589</v>
          </cell>
        </row>
        <row r="14">
          <cell r="A14" t="str">
            <v>Loans to Employees</v>
          </cell>
          <cell r="D14">
            <v>107391</v>
          </cell>
          <cell r="F14">
            <v>299590</v>
          </cell>
        </row>
        <row r="16">
          <cell r="A16" t="str">
            <v>Deposits with Customers / Others</v>
          </cell>
          <cell r="D16">
            <v>2413545</v>
          </cell>
          <cell r="F16">
            <v>2777545</v>
          </cell>
        </row>
        <row r="18">
          <cell r="A18" t="str">
            <v>Tax deducted at source</v>
          </cell>
          <cell r="D18">
            <v>211090</v>
          </cell>
          <cell r="F18">
            <v>766752</v>
          </cell>
        </row>
        <row r="20">
          <cell r="A20" t="str">
            <v>Balances with Customs, Port Trusts, etc.</v>
          </cell>
          <cell r="D20">
            <v>49525</v>
          </cell>
          <cell r="F20">
            <v>55176</v>
          </cell>
        </row>
        <row r="22">
          <cell r="D22" t="str">
            <v>---------------------</v>
          </cell>
          <cell r="F22" t="str">
            <v>---------------------</v>
          </cell>
        </row>
        <row r="23">
          <cell r="D23">
            <v>3408876</v>
          </cell>
          <cell r="F23">
            <v>5762652</v>
          </cell>
        </row>
        <row r="24">
          <cell r="A24" t="str">
            <v>Less: Provision for doubtful advances</v>
          </cell>
          <cell r="D24">
            <v>0</v>
          </cell>
          <cell r="F24">
            <v>143589</v>
          </cell>
        </row>
        <row r="25">
          <cell r="D25" t="str">
            <v>---------------------</v>
          </cell>
          <cell r="F25" t="str">
            <v>---------------------</v>
          </cell>
        </row>
        <row r="26">
          <cell r="D26">
            <v>3408876</v>
          </cell>
          <cell r="F26">
            <v>5619063</v>
          </cell>
        </row>
        <row r="27">
          <cell r="A27" t="str">
            <v>of the above Loans and Advances</v>
          </cell>
          <cell r="D27" t="str">
            <v>---------------------</v>
          </cell>
          <cell r="F27" t="str">
            <v>---------------------</v>
          </cell>
        </row>
        <row r="29">
          <cell r="A29" t="str">
            <v>Fully Secured</v>
          </cell>
          <cell r="D29">
            <v>0</v>
          </cell>
          <cell r="F29">
            <v>37676</v>
          </cell>
        </row>
        <row r="31">
          <cell r="A31" t="str">
            <v>Unsecured, Considered Good</v>
          </cell>
          <cell r="D31">
            <v>3464104</v>
          </cell>
          <cell r="F31">
            <v>5581387</v>
          </cell>
        </row>
        <row r="33">
          <cell r="A33" t="str">
            <v>Considered Doubtful</v>
          </cell>
          <cell r="D33">
            <v>0</v>
          </cell>
          <cell r="F33">
            <v>143589</v>
          </cell>
        </row>
        <row r="34">
          <cell r="D34" t="str">
            <v>--------------------</v>
          </cell>
          <cell r="F34" t="str">
            <v>---------------------</v>
          </cell>
        </row>
        <row r="35">
          <cell r="D35">
            <v>3464104</v>
          </cell>
          <cell r="F35">
            <v>5762652</v>
          </cell>
        </row>
        <row r="36">
          <cell r="D36" t="str">
            <v>---------------------</v>
          </cell>
          <cell r="F36" t="str">
            <v>---------------------</v>
          </cell>
        </row>
        <row r="39">
          <cell r="A39" t="str">
            <v>K   CURRENT LIABILITIES AND PROVISIONS</v>
          </cell>
        </row>
        <row r="41">
          <cell r="A41" t="str">
            <v>CURRENT LIABILITIES</v>
          </cell>
        </row>
        <row r="43">
          <cell r="A43" t="str">
            <v xml:space="preserve">    Acceptances</v>
          </cell>
          <cell r="D43">
            <v>17815761</v>
          </cell>
          <cell r="F43">
            <v>19559185</v>
          </cell>
        </row>
        <row r="45">
          <cell r="A45" t="str">
            <v xml:space="preserve">    Sundry Creditors</v>
          </cell>
          <cell r="D45">
            <v>57812419</v>
          </cell>
          <cell r="F45">
            <v>75802110</v>
          </cell>
        </row>
        <row r="47">
          <cell r="A47" t="str">
            <v xml:space="preserve">    Advance Payments and Deposits Received :</v>
          </cell>
        </row>
        <row r="48">
          <cell r="A48" t="str">
            <v xml:space="preserve">    From Customers / Others</v>
          </cell>
          <cell r="D48">
            <v>3965279</v>
          </cell>
          <cell r="F48">
            <v>7610963</v>
          </cell>
        </row>
        <row r="50">
          <cell r="A50" t="str">
            <v xml:space="preserve">    Other Liabilities</v>
          </cell>
          <cell r="D50">
            <v>1534233</v>
          </cell>
          <cell r="F50">
            <v>885238</v>
          </cell>
        </row>
        <row r="52">
          <cell r="A52" t="str">
            <v xml:space="preserve">    Excise Duty on uncleared Finished Goods</v>
          </cell>
          <cell r="D52">
            <v>928000</v>
          </cell>
          <cell r="F52">
            <v>2577000</v>
          </cell>
        </row>
        <row r="53">
          <cell r="D53" t="str">
            <v>---------------------</v>
          </cell>
          <cell r="F53" t="str">
            <v>---------------------</v>
          </cell>
        </row>
        <row r="54">
          <cell r="D54">
            <v>82055692</v>
          </cell>
          <cell r="F54">
            <v>106434496</v>
          </cell>
        </row>
        <row r="55">
          <cell r="A55" t="str">
            <v>PROVISIONS</v>
          </cell>
        </row>
        <row r="57">
          <cell r="A57" t="str">
            <v>Provision  for Gratuity</v>
          </cell>
          <cell r="D57">
            <v>28757554</v>
          </cell>
          <cell r="F57">
            <v>24187300</v>
          </cell>
        </row>
        <row r="59">
          <cell r="A59" t="str">
            <v xml:space="preserve">Provision for Leave Encashment </v>
          </cell>
          <cell r="D59">
            <v>2792097</v>
          </cell>
          <cell r="F59">
            <v>3378591</v>
          </cell>
        </row>
        <row r="60">
          <cell r="D60" t="str">
            <v>---------------------</v>
          </cell>
          <cell r="F60" t="str">
            <v>---------------------</v>
          </cell>
        </row>
        <row r="61">
          <cell r="D61">
            <v>113605343</v>
          </cell>
          <cell r="F61">
            <v>134000387</v>
          </cell>
        </row>
        <row r="62">
          <cell r="D62" t="str">
            <v>==========</v>
          </cell>
          <cell r="F62" t="str">
            <v>==========</v>
          </cell>
        </row>
      </sheetData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 group (2)"/>
      <sheetName val="Date Set-Main"/>
      <sheetName val="BS-mar-06"/>
      <sheetName val="sub-schedule"/>
      <sheetName val="Sales of fixed assets"/>
      <sheetName val="sales "/>
      <sheetName val="PLA"/>
      <sheetName val="RG 23 A"/>
      <sheetName val="Sub-Sch JK"/>
      <sheetName val="work note"/>
      <sheetName val="misc"/>
      <sheetName val="creditors group"/>
      <sheetName val="statement of income"/>
      <sheetName val="voltas-b-s-02 (2)"/>
    </sheetNames>
    <sheetDataSet>
      <sheetData sheetId="0" refreshError="1"/>
      <sheetData sheetId="1" refreshError="1"/>
      <sheetData sheetId="2">
        <row r="129">
          <cell r="B129" t="str">
            <v>HENKEL SWITCHGEAR LIMITED</v>
          </cell>
        </row>
        <row r="131">
          <cell r="B131" t="str">
            <v xml:space="preserve">      SCHEDULES FORMING PART OF THE BALANCE SHEET AS AT 31ST MARCH,2006</v>
          </cell>
        </row>
        <row r="135">
          <cell r="E135" t="str">
            <v xml:space="preserve">As At    </v>
          </cell>
        </row>
        <row r="136">
          <cell r="E136" t="str">
            <v>31.03.2006</v>
          </cell>
        </row>
        <row r="137">
          <cell r="E137" t="str">
            <v>(Rupees)</v>
          </cell>
        </row>
        <row r="138">
          <cell r="B138" t="str">
            <v>A)   SHARE CAPITAL</v>
          </cell>
        </row>
        <row r="140">
          <cell r="B140" t="str">
            <v>Authorised Share Capital</v>
          </cell>
        </row>
        <row r="142">
          <cell r="B142" t="str">
            <v>270,00,000 Equity Shares of Rs. 10/- each</v>
          </cell>
          <cell r="E142">
            <v>270000000</v>
          </cell>
        </row>
        <row r="145">
          <cell r="B145" t="str">
            <v>Issued, Subscribed And Called Up.</v>
          </cell>
        </row>
        <row r="147">
          <cell r="B147" t="str">
            <v>270,00,000 Equity Shares of Rs. 10/- each</v>
          </cell>
          <cell r="E147">
            <v>270000000</v>
          </cell>
        </row>
        <row r="148">
          <cell r="B148" t="str">
            <v xml:space="preserve">(100% of the above shares are held by Precious </v>
          </cell>
        </row>
        <row r="149">
          <cell r="B149" t="str">
            <v xml:space="preserve">Trading &amp; Investments Limited- a susidiary of </v>
          </cell>
        </row>
        <row r="150">
          <cell r="B150" t="str">
            <v>Sheth Developers Private Limited )</v>
          </cell>
        </row>
        <row r="152">
          <cell r="E152">
            <v>270000000</v>
          </cell>
        </row>
        <row r="155">
          <cell r="B155" t="str">
            <v>B)  JOINT VENTURE DEVELOPMENT ADVANCE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MAIN"/>
      <sheetName val="Data Base"/>
      <sheetName val="Master Prices"/>
      <sheetName val="Quote"/>
      <sheetName val="Discounts"/>
      <sheetName val="Linkage Quote"/>
      <sheetName val="Int A Pro 6224"/>
      <sheetName val="Int M Pro 6220"/>
      <sheetName val="Int M Pro 6225"/>
      <sheetName val="Int M Pro 6230"/>
      <sheetName val="Int Z Pro 6221"/>
      <sheetName val="Int Z Pro 6223"/>
      <sheetName val="BladeCenter"/>
      <sheetName val="HS20 ~ JS20 Blade"/>
      <sheetName val="HS20 8843 Blade"/>
      <sheetName val="HS40 Blade"/>
      <sheetName val="eServer326"/>
      <sheetName val="eServer325"/>
      <sheetName val="OpenPower 710"/>
      <sheetName val="OpenPower 720"/>
      <sheetName val="xSeries206"/>
      <sheetName val="xSeries226"/>
      <sheetName val="xSeries235"/>
      <sheetName val="xSeries236"/>
      <sheetName val="xSeries255"/>
      <sheetName val="xSeries306"/>
      <sheetName val="xSeries335"/>
      <sheetName val="xSeries336"/>
      <sheetName val="xSeries343"/>
      <sheetName val="xSeries345"/>
      <sheetName val="xSeries346"/>
      <sheetName val="xSeries365"/>
      <sheetName val="xSeries382"/>
      <sheetName val="xSeries445"/>
      <sheetName val="xSeries445 16w"/>
      <sheetName val="xSeries455"/>
      <sheetName val="xSeries455 8w ~ 16w"/>
      <sheetName val="RXE~100"/>
      <sheetName val="Fibre Options"/>
      <sheetName val="DS4500"/>
      <sheetName val="DS4400"/>
      <sheetName val="DS4300"/>
      <sheetName val="TotalStorage DS300"/>
      <sheetName val="TotalStorage DS400"/>
      <sheetName val="TotalStorage DS4100"/>
      <sheetName val="Racking"/>
      <sheetName val="Price Update"/>
      <sheetName val="ReadMe"/>
      <sheetName val="External Storage Hardware"/>
      <sheetName val="External Storage Options"/>
      <sheetName val="Server Hardware"/>
      <sheetName val="Server Fitment"/>
      <sheetName val="Options"/>
      <sheetName val="Notes"/>
      <sheetName val="CCE-LC3"/>
      <sheetName val="msg"/>
      <sheetName val="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3">
          <cell r="A13" t="str">
            <v>- TopSeller Models (Tower)</v>
          </cell>
          <cell r="M13">
            <v>40</v>
          </cell>
        </row>
        <row r="14">
          <cell r="A14" t="str">
            <v>N/A</v>
          </cell>
          <cell r="B14" t="str">
            <v>8685-7TX</v>
          </cell>
          <cell r="C14" t="str">
            <v>x255 TopSeller, 2xXeon MP 2.0GHz/400MHz, 1MB L3, 2GB, O/Bay U160, 2x370W p/s, Tower</v>
          </cell>
          <cell r="D14">
            <v>0</v>
          </cell>
          <cell r="E14" t="str">
            <v>N/A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</v>
          </cell>
        </row>
        <row r="15">
          <cell r="A15" t="str">
            <v>N/A</v>
          </cell>
          <cell r="B15" t="str">
            <v>8685-ATX</v>
          </cell>
          <cell r="C15" t="str">
            <v>x255 TopSeller, 2xXeon MP 2.2GHz/400MHz, 2MB L3, 2GB, 220.2GB U160 SRAID 6M, 4x370W p/s, Tower</v>
          </cell>
          <cell r="D15">
            <v>0</v>
          </cell>
          <cell r="E15" t="str">
            <v>N/A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60</v>
          </cell>
        </row>
        <row r="16">
          <cell r="C16">
            <v>0</v>
          </cell>
          <cell r="M16">
            <v>70</v>
          </cell>
        </row>
        <row r="17">
          <cell r="A17" t="str">
            <v>- Express</v>
          </cell>
          <cell r="M17">
            <v>80</v>
          </cell>
        </row>
        <row r="18">
          <cell r="A18" t="str">
            <v>N/A</v>
          </cell>
          <cell r="B18" t="str">
            <v>8685-7EU</v>
          </cell>
          <cell r="C18" t="str">
            <v>Express x255, Xeon MP 2x2.0GHz/400MHz, 1MB L3, 4x1GB, 3x73.4 HS U160, SR-6M, 2x370W p/s, Tower</v>
          </cell>
          <cell r="D18">
            <v>0</v>
          </cell>
          <cell r="E18" t="str">
            <v>N/A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90</v>
          </cell>
        </row>
        <row r="19">
          <cell r="C19">
            <v>0</v>
          </cell>
          <cell r="M19">
            <v>100</v>
          </cell>
        </row>
        <row r="20">
          <cell r="A20" t="str">
            <v>- IXA Compatible Standard Tower Models</v>
          </cell>
          <cell r="M20">
            <v>110</v>
          </cell>
        </row>
        <row r="21">
          <cell r="A21" t="str">
            <v>N/A</v>
          </cell>
          <cell r="B21" t="str">
            <v>8685-A1X</v>
          </cell>
          <cell r="C21" t="str">
            <v>x255, Xeon MP 2.2GHz/400MHz, 2MB, 512MB, Open Bay U160, 2x370W p/s, Tower</v>
          </cell>
          <cell r="D21">
            <v>0</v>
          </cell>
          <cell r="E21" t="str">
            <v>N/A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</v>
          </cell>
        </row>
        <row r="22">
          <cell r="A22" t="str">
            <v>N/A</v>
          </cell>
          <cell r="B22" t="str">
            <v>8685-B1X</v>
          </cell>
          <cell r="C22" t="str">
            <v>x255, Xeon MP 2.7GHz/400MHz, 2MB, 1GB, Open Bay U160, 2x370W p/s, Tower</v>
          </cell>
          <cell r="D22">
            <v>0</v>
          </cell>
          <cell r="E22" t="str">
            <v>N/A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130</v>
          </cell>
        </row>
        <row r="23">
          <cell r="A23" t="str">
            <v>N/A</v>
          </cell>
          <cell r="B23" t="str">
            <v>8685-C1X</v>
          </cell>
          <cell r="C23" t="str">
            <v>x255, Xeon MP 3.0GHz/400MHz, 4MB, 1GB, Open Bay U160, 2x370W p/s, Tower</v>
          </cell>
          <cell r="D23">
            <v>0</v>
          </cell>
          <cell r="E23" t="str">
            <v>N/A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140</v>
          </cell>
        </row>
        <row r="24">
          <cell r="M24">
            <v>150</v>
          </cell>
        </row>
        <row r="25">
          <cell r="A25" t="str">
            <v>- IXA Compatible Standard Rack Models</v>
          </cell>
          <cell r="M25">
            <v>160</v>
          </cell>
        </row>
        <row r="26">
          <cell r="A26" t="str">
            <v>8685ARX</v>
          </cell>
          <cell r="B26" t="str">
            <v>8685-ARX</v>
          </cell>
          <cell r="C26" t="str">
            <v>x255, Xeon MP 2.2GHz/400MHz, 2MB, 512MB, Open Bay U160, 2x370W p/s,Rack</v>
          </cell>
          <cell r="D26">
            <v>0</v>
          </cell>
          <cell r="E26">
            <v>8299.01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170</v>
          </cell>
        </row>
        <row r="27">
          <cell r="A27" t="str">
            <v>8685BRX</v>
          </cell>
          <cell r="B27" t="str">
            <v>8685-BRX</v>
          </cell>
          <cell r="C27" t="str">
            <v>x255, Xeon MP 2.7GHz/400MHz, 2MB, 1GB, Open Bay U160, 2x370W p/s, Rack</v>
          </cell>
          <cell r="D27">
            <v>0</v>
          </cell>
          <cell r="E27">
            <v>9908.18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180</v>
          </cell>
        </row>
        <row r="28">
          <cell r="A28" t="str">
            <v>8685CRX</v>
          </cell>
          <cell r="B28" t="str">
            <v>8685-CRX</v>
          </cell>
          <cell r="C28" t="str">
            <v>x255, Xeon MP 3.0GHz/400MHz, 4MB, 1GB, Open Bay U160, 2x370W p/s, Rack</v>
          </cell>
          <cell r="D28">
            <v>0</v>
          </cell>
          <cell r="E28">
            <v>13999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190</v>
          </cell>
        </row>
        <row r="29">
          <cell r="C29" t="str">
            <v>SELECT SYSTEM UNIT FIRST</v>
          </cell>
          <cell r="M29">
            <v>200</v>
          </cell>
        </row>
        <row r="30">
          <cell r="C30">
            <v>0</v>
          </cell>
          <cell r="M30">
            <v>210</v>
          </cell>
        </row>
        <row r="31">
          <cell r="A31" t="str">
            <v>Additional Processors</v>
          </cell>
          <cell r="M31">
            <v>220</v>
          </cell>
        </row>
        <row r="32">
          <cell r="C32">
            <v>0</v>
          </cell>
          <cell r="M32">
            <v>230</v>
          </cell>
        </row>
        <row r="33">
          <cell r="A33" t="str">
            <v>73P8805</v>
          </cell>
          <cell r="B33">
            <v>0</v>
          </cell>
          <cell r="C33" t="str">
            <v>2.0GHz/400MHz, 1MB L3 Cache Upgrade with Xeon Processor MP</v>
          </cell>
          <cell r="D33">
            <v>0</v>
          </cell>
          <cell r="E33">
            <v>3299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240</v>
          </cell>
        </row>
        <row r="34">
          <cell r="C34">
            <v>0</v>
          </cell>
          <cell r="M34">
            <v>250</v>
          </cell>
        </row>
        <row r="35">
          <cell r="A35" t="str">
            <v>13N0747</v>
          </cell>
          <cell r="B35">
            <v>0</v>
          </cell>
          <cell r="C35" t="str">
            <v>xSeries 2.2 GHz400MHz, 512KB/2MB L2/L3 Upgrade with Xeon Processor MP</v>
          </cell>
          <cell r="D35">
            <v>0</v>
          </cell>
          <cell r="E35">
            <v>2799.01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260</v>
          </cell>
        </row>
        <row r="36">
          <cell r="C36">
            <v>0</v>
          </cell>
          <cell r="M36">
            <v>270</v>
          </cell>
        </row>
        <row r="37">
          <cell r="A37" t="str">
            <v>13N0746</v>
          </cell>
          <cell r="B37">
            <v>0</v>
          </cell>
          <cell r="C37" t="str">
            <v>xSeries 2.7 GHz400MHz, 512KB/2MB L2/L3 Upgrade with Xeon Processor MP</v>
          </cell>
          <cell r="D37">
            <v>0</v>
          </cell>
          <cell r="E37">
            <v>4659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280</v>
          </cell>
        </row>
        <row r="38">
          <cell r="C38">
            <v>0</v>
          </cell>
          <cell r="M38">
            <v>290</v>
          </cell>
        </row>
        <row r="39">
          <cell r="A39" t="str">
            <v>13N0745</v>
          </cell>
          <cell r="B39">
            <v>0</v>
          </cell>
          <cell r="C39" t="str">
            <v>xSeries 3.0 GHz400MHz, 512KB/4MB L2/L3 Upgrade with Xeon Processor MP</v>
          </cell>
          <cell r="D39">
            <v>0</v>
          </cell>
          <cell r="E39">
            <v>9299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300</v>
          </cell>
        </row>
        <row r="40">
          <cell r="C40">
            <v>0</v>
          </cell>
          <cell r="M40">
            <v>310</v>
          </cell>
        </row>
        <row r="41">
          <cell r="M41">
            <v>320</v>
          </cell>
        </row>
        <row r="42">
          <cell r="A42" t="str">
            <v>Additional Memory</v>
          </cell>
          <cell r="M42">
            <v>330</v>
          </cell>
        </row>
        <row r="45">
          <cell r="B45">
            <v>0</v>
          </cell>
          <cell r="C45">
            <v>0</v>
          </cell>
          <cell r="M45">
            <v>360</v>
          </cell>
        </row>
        <row r="46">
          <cell r="B46" t="b">
            <v>0</v>
          </cell>
          <cell r="C46">
            <v>0</v>
          </cell>
          <cell r="M46">
            <v>370</v>
          </cell>
        </row>
        <row r="47">
          <cell r="A47" t="str">
            <v>33L3281</v>
          </cell>
          <cell r="B47">
            <v>0</v>
          </cell>
          <cell r="C47" t="str">
            <v>256MB PC1600 ECC DDR SDRAM RDIMM</v>
          </cell>
          <cell r="D47">
            <v>0</v>
          </cell>
          <cell r="E47">
            <v>459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380</v>
          </cell>
        </row>
        <row r="48">
          <cell r="A48" t="str">
            <v>33L3283</v>
          </cell>
          <cell r="B48">
            <v>0</v>
          </cell>
          <cell r="C48" t="str">
            <v>512MB PC1600 ECC DDR SDRAM RDIMM</v>
          </cell>
          <cell r="D48">
            <v>0</v>
          </cell>
          <cell r="E48">
            <v>389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390</v>
          </cell>
        </row>
        <row r="49">
          <cell r="A49" t="str">
            <v>33L3285</v>
          </cell>
          <cell r="B49">
            <v>0</v>
          </cell>
          <cell r="C49" t="str">
            <v>1GB PC1600 ECC DDR SDRAM RDIMM</v>
          </cell>
          <cell r="D49">
            <v>0</v>
          </cell>
          <cell r="E49">
            <v>969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400</v>
          </cell>
        </row>
        <row r="50">
          <cell r="A50" t="str">
            <v>33L3287</v>
          </cell>
          <cell r="B50">
            <v>0</v>
          </cell>
          <cell r="C50" t="str">
            <v>2GB PC1600 ECC DDR SDRAM RDIMM</v>
          </cell>
          <cell r="D50">
            <v>0</v>
          </cell>
          <cell r="E50">
            <v>5589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410</v>
          </cell>
        </row>
        <row r="51">
          <cell r="B51" t="str">
            <v>Memory Configuration is Acceptable</v>
          </cell>
          <cell r="C51">
            <v>0</v>
          </cell>
          <cell r="M51">
            <v>420</v>
          </cell>
        </row>
        <row r="52">
          <cell r="C52" t="str">
            <v xml:space="preserve">Installed Memory (MB) is </v>
          </cell>
          <cell r="M52">
            <v>430</v>
          </cell>
        </row>
        <row r="53">
          <cell r="B53">
            <v>0</v>
          </cell>
          <cell r="C53">
            <v>0</v>
          </cell>
          <cell r="M53">
            <v>440</v>
          </cell>
        </row>
        <row r="54">
          <cell r="C54">
            <v>0</v>
          </cell>
          <cell r="M54">
            <v>450</v>
          </cell>
        </row>
        <row r="55">
          <cell r="M55">
            <v>460</v>
          </cell>
        </row>
        <row r="56">
          <cell r="A56" t="str">
            <v>Hardfiles</v>
          </cell>
          <cell r="M56">
            <v>470</v>
          </cell>
        </row>
        <row r="57">
          <cell r="A57" t="str">
            <v>32P8163</v>
          </cell>
          <cell r="B57">
            <v>0</v>
          </cell>
          <cell r="C57" t="str">
            <v>Ultra320 6-Pack Hot Swap Expansion Kit</v>
          </cell>
          <cell r="D57">
            <v>0</v>
          </cell>
          <cell r="E57">
            <v>919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480</v>
          </cell>
        </row>
        <row r="58">
          <cell r="C58">
            <v>0</v>
          </cell>
          <cell r="M58">
            <v>490</v>
          </cell>
        </row>
        <row r="59">
          <cell r="C59">
            <v>0</v>
          </cell>
          <cell r="M59">
            <v>500</v>
          </cell>
        </row>
        <row r="60">
          <cell r="A60" t="str">
            <v>32P0726</v>
          </cell>
          <cell r="C60" t="str">
            <v>WITHDRAWN;IBM 36.4GB 10K-rpm Ultra320 SCSI Hot-Swap SL HDD</v>
          </cell>
          <cell r="D60">
            <v>0</v>
          </cell>
          <cell r="E60" t="str">
            <v>WDFM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510</v>
          </cell>
        </row>
        <row r="61">
          <cell r="A61" t="str">
            <v>32P0734</v>
          </cell>
          <cell r="C61" t="str">
            <v>WITHDRAWN;IBM 36.4GB 15K-rpm Ultra320 SCSI Hot-Swap SL HDD</v>
          </cell>
          <cell r="D61">
            <v>0</v>
          </cell>
          <cell r="E61" t="str">
            <v>WDFM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520</v>
          </cell>
        </row>
        <row r="62">
          <cell r="A62" t="str">
            <v>32P0727</v>
          </cell>
          <cell r="B62">
            <v>0</v>
          </cell>
          <cell r="C62" t="str">
            <v>WITHDRAWN;IBM 73.4GB 10K-rpm Ultra320 SCSI Hot-Swap SL HDD</v>
          </cell>
          <cell r="D62">
            <v>0</v>
          </cell>
          <cell r="E62" t="str">
            <v>WDFM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530</v>
          </cell>
        </row>
        <row r="63">
          <cell r="A63" t="str">
            <v>32P0735</v>
          </cell>
          <cell r="B63">
            <v>0</v>
          </cell>
          <cell r="C63" t="str">
            <v>WITHDRAWN;IBM 73.4GB 15K-rpm Ultra320 SCSI Hot-Swap SL HDD</v>
          </cell>
          <cell r="D63">
            <v>0</v>
          </cell>
          <cell r="E63" t="str">
            <v>WDFM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540</v>
          </cell>
        </row>
        <row r="64">
          <cell r="A64" t="str">
            <v>32P0728</v>
          </cell>
          <cell r="B64">
            <v>0</v>
          </cell>
          <cell r="C64" t="str">
            <v>WITHDRAWN;IBM 146.8GB 10K-rpm Ultra320 SCSI Hot-Swap SL HDD</v>
          </cell>
          <cell r="D64">
            <v>0</v>
          </cell>
          <cell r="E64" t="str">
            <v>WDFM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550</v>
          </cell>
        </row>
        <row r="65">
          <cell r="A65" t="str">
            <v>90P1304</v>
          </cell>
          <cell r="B65">
            <v>0</v>
          </cell>
          <cell r="C65" t="str">
            <v>IBM 36.4 GB Hot-Swap U320 10K SCSI SSL Drive</v>
          </cell>
          <cell r="D65">
            <v>0</v>
          </cell>
          <cell r="E65">
            <v>419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560</v>
          </cell>
        </row>
        <row r="66">
          <cell r="A66" t="str">
            <v>90P1318</v>
          </cell>
          <cell r="B66">
            <v>0</v>
          </cell>
          <cell r="C66" t="str">
            <v>IBM 36.4 GB Hot-Swap U320 15K SCSI SSL Drive</v>
          </cell>
          <cell r="D66">
            <v>0</v>
          </cell>
          <cell r="E66">
            <v>539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570</v>
          </cell>
        </row>
        <row r="67">
          <cell r="A67" t="str">
            <v>90P1305</v>
          </cell>
          <cell r="B67">
            <v>0</v>
          </cell>
          <cell r="C67" t="str">
            <v>IBM 73.4 GB Hot-Swap U320 10K SCSI SSL Drive</v>
          </cell>
          <cell r="D67">
            <v>0</v>
          </cell>
          <cell r="E67">
            <v>659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580</v>
          </cell>
        </row>
        <row r="68">
          <cell r="A68" t="str">
            <v>90P1319</v>
          </cell>
          <cell r="B68">
            <v>0</v>
          </cell>
          <cell r="C68" t="str">
            <v xml:space="preserve">IBM 73.4 GB Hot-Swap U320 15 K SCSI SSL Drive </v>
          </cell>
          <cell r="D68">
            <v>0</v>
          </cell>
          <cell r="E68">
            <v>779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590</v>
          </cell>
        </row>
        <row r="69">
          <cell r="A69" t="str">
            <v>90P1306</v>
          </cell>
          <cell r="B69">
            <v>0</v>
          </cell>
          <cell r="C69" t="str">
            <v>IBM 146.8 GB Hot-Swap U320 10K SCSI SSL Drive</v>
          </cell>
          <cell r="D69">
            <v>0</v>
          </cell>
          <cell r="E69">
            <v>779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600</v>
          </cell>
        </row>
        <row r="70">
          <cell r="A70" t="str">
            <v>N/A</v>
          </cell>
          <cell r="B70">
            <v>0</v>
          </cell>
          <cell r="C70" t="str">
            <v>WITHDRAWN;TopSeller Bundles, 2 x 73.4GB 10K-rpm Ultra320 HDD</v>
          </cell>
          <cell r="D70">
            <v>0</v>
          </cell>
          <cell r="E70" t="str">
            <v>N/A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610</v>
          </cell>
        </row>
        <row r="71">
          <cell r="A71" t="str">
            <v>N/A</v>
          </cell>
          <cell r="B71">
            <v>0</v>
          </cell>
          <cell r="C71" t="str">
            <v>WITHDRAWN;TopSeller Bundles, 2 x 36.4GB 10K Ultra320 SCSI HS HDD</v>
          </cell>
          <cell r="D71">
            <v>0</v>
          </cell>
          <cell r="E71" t="str">
            <v>N/A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620</v>
          </cell>
        </row>
        <row r="72">
          <cell r="A72" t="str">
            <v>N/A</v>
          </cell>
          <cell r="B72">
            <v>0</v>
          </cell>
          <cell r="C72" t="str">
            <v>WITHDRAWN;TopSeller Bundles, 2 x 36.4GB 15K Ultra320 SCSI HS HDD</v>
          </cell>
          <cell r="D72">
            <v>0</v>
          </cell>
          <cell r="E72" t="str">
            <v>N/A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630</v>
          </cell>
        </row>
        <row r="73">
          <cell r="A73" t="str">
            <v>N/A</v>
          </cell>
          <cell r="B73">
            <v>0</v>
          </cell>
          <cell r="C73" t="str">
            <v>WITHDRAWN;TopSeller Bundles, 2 x 73.4GB 15K Ultra320 SCSI HS HDD</v>
          </cell>
          <cell r="D73">
            <v>0</v>
          </cell>
          <cell r="E73" t="str">
            <v>N/A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640</v>
          </cell>
        </row>
        <row r="74">
          <cell r="A74" t="str">
            <v>N/A</v>
          </cell>
          <cell r="B74">
            <v>0</v>
          </cell>
          <cell r="C74" t="str">
            <v>TopSeller IBM 73.4GB 10K  U320 SCSI HS Option</v>
          </cell>
          <cell r="D74">
            <v>0</v>
          </cell>
          <cell r="E74" t="str">
            <v>N/A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650</v>
          </cell>
        </row>
        <row r="75">
          <cell r="A75" t="str">
            <v>N/A</v>
          </cell>
          <cell r="B75">
            <v>0</v>
          </cell>
          <cell r="C75" t="str">
            <v>TopSeller IBM 146.8GB 10K U320 SCSI HS Option</v>
          </cell>
          <cell r="D75">
            <v>0</v>
          </cell>
          <cell r="E75" t="str">
            <v>N/A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660</v>
          </cell>
        </row>
        <row r="76">
          <cell r="A76" t="str">
            <v>N/A</v>
          </cell>
          <cell r="B76">
            <v>0</v>
          </cell>
          <cell r="C76" t="str">
            <v>TopSeller IBM 36.4GB 15K  U320 SCSI HS Option</v>
          </cell>
          <cell r="D76">
            <v>0</v>
          </cell>
          <cell r="E76" t="str">
            <v>N/A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670</v>
          </cell>
        </row>
        <row r="77">
          <cell r="A77" t="str">
            <v>N/A</v>
          </cell>
          <cell r="B77">
            <v>0</v>
          </cell>
          <cell r="C77" t="str">
            <v>TopSeller IBM 73.4GB 15K  U320 SCSI HS Option</v>
          </cell>
          <cell r="D77">
            <v>0</v>
          </cell>
          <cell r="E77" t="str">
            <v>N/A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680</v>
          </cell>
        </row>
        <row r="78">
          <cell r="C78" t="str">
            <v>No Disks Configured</v>
          </cell>
          <cell r="M78">
            <v>690</v>
          </cell>
        </row>
        <row r="79">
          <cell r="C79" t="str">
            <v xml:space="preserve">Installed Disk Capacity (GB) is </v>
          </cell>
          <cell r="M79">
            <v>700</v>
          </cell>
        </row>
        <row r="80">
          <cell r="C80">
            <v>0</v>
          </cell>
          <cell r="M80">
            <v>710</v>
          </cell>
        </row>
        <row r="81">
          <cell r="M81">
            <v>720</v>
          </cell>
        </row>
        <row r="82">
          <cell r="A82" t="str">
            <v>I/O Options</v>
          </cell>
          <cell r="M82">
            <v>730</v>
          </cell>
        </row>
        <row r="83">
          <cell r="C83" t="str">
            <v>System supports up to 7 full length PCI cards</v>
          </cell>
          <cell r="M83">
            <v>740</v>
          </cell>
        </row>
        <row r="84">
          <cell r="A84" t="str">
            <v>- Storage Controllers</v>
          </cell>
          <cell r="M84">
            <v>750</v>
          </cell>
        </row>
        <row r="85">
          <cell r="C85" t="str">
            <v>System comes with a dual-port, dual-channel 64-bit Wide Ultra160 SCSI controller</v>
          </cell>
          <cell r="M85">
            <v>760</v>
          </cell>
        </row>
        <row r="86">
          <cell r="A86" t="str">
            <v>06P5740</v>
          </cell>
          <cell r="B86">
            <v>0</v>
          </cell>
          <cell r="C86" t="str">
            <v>WITHDRAWN;IBM ServeRAID-4Lx Ultra160 SCSI Controller</v>
          </cell>
          <cell r="D86">
            <v>0</v>
          </cell>
          <cell r="E86" t="str">
            <v>WDFM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770</v>
          </cell>
        </row>
        <row r="87">
          <cell r="A87" t="str">
            <v>32P0033</v>
          </cell>
          <cell r="B87">
            <v>0</v>
          </cell>
          <cell r="C87" t="str">
            <v>IBM ServeRAID-6M SCSI Controller (128MB Cache)</v>
          </cell>
          <cell r="D87">
            <v>0</v>
          </cell>
          <cell r="E87">
            <v>1499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780</v>
          </cell>
        </row>
        <row r="88">
          <cell r="A88" t="str">
            <v>02R0988</v>
          </cell>
          <cell r="B88">
            <v>0</v>
          </cell>
          <cell r="C88" t="str">
            <v>IBM ServeRAID-6M SCSI Controller (256MB Cache)</v>
          </cell>
          <cell r="D88">
            <v>0</v>
          </cell>
          <cell r="E88">
            <v>1899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790</v>
          </cell>
        </row>
        <row r="89">
          <cell r="A89" t="str">
            <v>02R2068</v>
          </cell>
          <cell r="B89">
            <v>0</v>
          </cell>
          <cell r="C89" t="str">
            <v>Ultra320 Internal Single-drop 24" LVD SCSI Cable</v>
          </cell>
          <cell r="D89">
            <v>0</v>
          </cell>
          <cell r="E89">
            <v>56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800</v>
          </cell>
        </row>
        <row r="90">
          <cell r="C90">
            <v>0</v>
          </cell>
          <cell r="M90">
            <v>810</v>
          </cell>
        </row>
        <row r="91">
          <cell r="A91" t="str">
            <v>19K4646</v>
          </cell>
          <cell r="B91">
            <v>0</v>
          </cell>
          <cell r="C91" t="str">
            <v>PCI Wide Ultra 160 SCSI Adapter</v>
          </cell>
          <cell r="D91">
            <v>0</v>
          </cell>
          <cell r="E91">
            <v>469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820</v>
          </cell>
        </row>
        <row r="92">
          <cell r="A92" t="str">
            <v>32P8164</v>
          </cell>
          <cell r="B92">
            <v>0</v>
          </cell>
          <cell r="C92" t="str">
            <v>IBM External SCSI Interface Kit</v>
          </cell>
          <cell r="D92">
            <v>0</v>
          </cell>
          <cell r="E92">
            <v>79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830</v>
          </cell>
        </row>
        <row r="93">
          <cell r="C93">
            <v>0</v>
          </cell>
          <cell r="M93">
            <v>840</v>
          </cell>
        </row>
        <row r="94">
          <cell r="A94" t="str">
            <v>- Fibre Storage Controllers</v>
          </cell>
          <cell r="M94">
            <v>850</v>
          </cell>
        </row>
        <row r="95">
          <cell r="A95" t="str">
            <v>24P0960</v>
          </cell>
          <cell r="B95">
            <v>0</v>
          </cell>
          <cell r="C95" t="str">
            <v>IBM Total Storage DS4000 FC2-133 Host Bus Adapter</v>
          </cell>
          <cell r="D95">
            <v>0</v>
          </cell>
          <cell r="E95">
            <v>2299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860</v>
          </cell>
        </row>
        <row r="96">
          <cell r="A96" t="str">
            <v>- LAN Adapter Options</v>
          </cell>
          <cell r="M96">
            <v>870</v>
          </cell>
        </row>
        <row r="97">
          <cell r="C97" t="str">
            <v>System comes with integrated 10/100/1000 Broadcom single-port Ethernet Controller</v>
          </cell>
          <cell r="M97">
            <v>880</v>
          </cell>
        </row>
        <row r="98">
          <cell r="A98" t="str">
            <v>06P3601</v>
          </cell>
          <cell r="B98">
            <v>0</v>
          </cell>
          <cell r="C98" t="str">
            <v>IBM 10/100 Ethernet Server Adapter</v>
          </cell>
          <cell r="D98">
            <v>0</v>
          </cell>
          <cell r="E98">
            <v>159.01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890</v>
          </cell>
        </row>
        <row r="99">
          <cell r="A99" t="str">
            <v>22P7801</v>
          </cell>
          <cell r="B99">
            <v>0</v>
          </cell>
          <cell r="C99" t="str">
            <v>WITHDRAWN;NetXtreme 1000 SX Fiber Ethernet adapter</v>
          </cell>
          <cell r="D99">
            <v>0</v>
          </cell>
          <cell r="E99" t="str">
            <v>WDFM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900</v>
          </cell>
        </row>
        <row r="100">
          <cell r="A100" t="str">
            <v>31P6301</v>
          </cell>
          <cell r="B100">
            <v>0</v>
          </cell>
          <cell r="C100" t="str">
            <v>WITHDRAWN;NetXtreme 1000 T Ethernet Adapter (copper)</v>
          </cell>
          <cell r="D100">
            <v>0</v>
          </cell>
          <cell r="E100" t="str">
            <v>WDFM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910</v>
          </cell>
        </row>
        <row r="101">
          <cell r="A101" t="str">
            <v>31P6401</v>
          </cell>
          <cell r="B101">
            <v>0</v>
          </cell>
          <cell r="C101" t="str">
            <v>WITHDRAWN;NetXtreme 1000 T Dual Port Ethernet Adapter</v>
          </cell>
          <cell r="D101">
            <v>0</v>
          </cell>
          <cell r="E101" t="str">
            <v>WDFM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920</v>
          </cell>
        </row>
        <row r="102">
          <cell r="A102" t="str">
            <v>31P9601</v>
          </cell>
          <cell r="B102">
            <v>0</v>
          </cell>
          <cell r="C102" t="str">
            <v>Intel PRO/1000 MT Server Adapter</v>
          </cell>
          <cell r="D102">
            <v>0</v>
          </cell>
          <cell r="E102">
            <v>219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930</v>
          </cell>
        </row>
        <row r="103">
          <cell r="C103">
            <v>0</v>
          </cell>
          <cell r="M103">
            <v>940</v>
          </cell>
        </row>
        <row r="104">
          <cell r="A104" t="str">
            <v>- Communications Adapters</v>
          </cell>
          <cell r="M104">
            <v>950</v>
          </cell>
        </row>
        <row r="105">
          <cell r="C105" t="str">
            <v>System includes 4 USB ports, 1 external serial port &amp; 2 integrated RS-485 system management interconnect ports</v>
          </cell>
          <cell r="M105">
            <v>960</v>
          </cell>
        </row>
        <row r="106">
          <cell r="A106" t="str">
            <v>33L4618</v>
          </cell>
          <cell r="B106">
            <v>0</v>
          </cell>
          <cell r="C106" t="str">
            <v>IBM V.90 PCI Data/Fax Modem</v>
          </cell>
          <cell r="D106">
            <v>0</v>
          </cell>
          <cell r="E106">
            <v>129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970</v>
          </cell>
        </row>
        <row r="107">
          <cell r="A107" t="str">
            <v>1519100</v>
          </cell>
          <cell r="B107">
            <v>0</v>
          </cell>
          <cell r="C107" t="str">
            <v>Integrated xSeries Adapter for iSeries</v>
          </cell>
          <cell r="D107">
            <v>0</v>
          </cell>
          <cell r="E107" t="str">
            <v>???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980</v>
          </cell>
        </row>
        <row r="108">
          <cell r="A108" t="str">
            <v>- Advanced System Management options</v>
          </cell>
          <cell r="M108">
            <v>990</v>
          </cell>
        </row>
        <row r="109">
          <cell r="C109" t="str">
            <v>System comes with integrated IBM Advanced System Management processor</v>
          </cell>
          <cell r="M109">
            <v>1000</v>
          </cell>
        </row>
        <row r="110">
          <cell r="A110" t="str">
            <v>59P2995</v>
          </cell>
          <cell r="B110">
            <v>0</v>
          </cell>
          <cell r="C110" t="str">
            <v>Remote Supervisor Adapter II</v>
          </cell>
          <cell r="D110">
            <v>0</v>
          </cell>
          <cell r="E110">
            <v>939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1010</v>
          </cell>
        </row>
        <row r="111">
          <cell r="C111" t="str">
            <v>No PCI Cards installed</v>
          </cell>
          <cell r="M111">
            <v>1020</v>
          </cell>
        </row>
        <row r="112">
          <cell r="M112">
            <v>1030</v>
          </cell>
        </row>
        <row r="113">
          <cell r="A113" t="str">
            <v>External Storage Enclosures</v>
          </cell>
          <cell r="M113">
            <v>1040</v>
          </cell>
        </row>
        <row r="114">
          <cell r="C114" t="str">
            <v>Use Fibre Options sheet to order DS4100, FAStT200s, DS4500s, EXP500s or Switches.</v>
          </cell>
          <cell r="M114">
            <v>1050</v>
          </cell>
        </row>
        <row r="115">
          <cell r="M115">
            <v>1060</v>
          </cell>
        </row>
        <row r="116">
          <cell r="A116" t="str">
            <v>Tape Drives</v>
          </cell>
          <cell r="M116">
            <v>1070</v>
          </cell>
        </row>
        <row r="117">
          <cell r="C117" t="str">
            <v>Select 1 FH Tape Drive or up to 2 HH Tape Drives, if required</v>
          </cell>
          <cell r="M117">
            <v>1080</v>
          </cell>
        </row>
        <row r="118">
          <cell r="A118" t="str">
            <v>00N7991</v>
          </cell>
          <cell r="B118">
            <v>0</v>
          </cell>
          <cell r="C118" t="str">
            <v>IBM 20/40GB DDS/4 4mm Internal Tape Drive -SCSI</v>
          </cell>
          <cell r="D118">
            <v>0</v>
          </cell>
          <cell r="E118">
            <v>1099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1090</v>
          </cell>
        </row>
        <row r="119">
          <cell r="A119" t="str">
            <v>00N7992</v>
          </cell>
          <cell r="B119">
            <v>0</v>
          </cell>
          <cell r="C119" t="str">
            <v>IBM 120/240GB DDS/4 Tape Autoloader</v>
          </cell>
          <cell r="D119">
            <v>0</v>
          </cell>
          <cell r="E119">
            <v>4089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1100</v>
          </cell>
        </row>
        <row r="120">
          <cell r="A120" t="str">
            <v>59P6745</v>
          </cell>
          <cell r="B120">
            <v>0</v>
          </cell>
          <cell r="C120" t="str">
            <v>IBM 80/160 GB Half-High VS160 Internal Tape Drive - SCSI</v>
          </cell>
          <cell r="D120">
            <v>0</v>
          </cell>
          <cell r="E120">
            <v>3699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1110</v>
          </cell>
        </row>
        <row r="121">
          <cell r="A121" t="str">
            <v>59P6736</v>
          </cell>
          <cell r="B121">
            <v>0</v>
          </cell>
          <cell r="C121" t="str">
            <v>IBM 160/320GB SDLT Tape Drive</v>
          </cell>
          <cell r="D121">
            <v>0</v>
          </cell>
          <cell r="E121">
            <v>8419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1120</v>
          </cell>
        </row>
        <row r="122">
          <cell r="A122" t="str">
            <v>59P6744</v>
          </cell>
          <cell r="B122">
            <v>0</v>
          </cell>
          <cell r="C122" t="str">
            <v>IBM 200/400GB LTO-Generation 2 Full-High Tape Drive</v>
          </cell>
          <cell r="D122">
            <v>0</v>
          </cell>
          <cell r="E122">
            <v>5999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1130</v>
          </cell>
        </row>
        <row r="123">
          <cell r="A123" t="str">
            <v>N/A</v>
          </cell>
          <cell r="B123" t="str">
            <v>30R5-099</v>
          </cell>
          <cell r="C123" t="str">
            <v>TopSeller IBM 200/400GB Internal LTO Tape Drive</v>
          </cell>
          <cell r="D123">
            <v>0</v>
          </cell>
          <cell r="E123" t="str">
            <v>N/A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1140</v>
          </cell>
        </row>
        <row r="124">
          <cell r="C124" t="str">
            <v>No Tape Drives selected</v>
          </cell>
          <cell r="M124">
            <v>1150</v>
          </cell>
        </row>
        <row r="125">
          <cell r="M125">
            <v>1160</v>
          </cell>
        </row>
        <row r="126">
          <cell r="A126" t="str">
            <v>Tape Cartridges</v>
          </cell>
          <cell r="M126">
            <v>1170</v>
          </cell>
        </row>
        <row r="127">
          <cell r="A127" t="str">
            <v>71P9158</v>
          </cell>
          <cell r="B127">
            <v>0</v>
          </cell>
          <cell r="C127" t="str">
            <v>DDS Gen-5 Tape Media Data Cartridge (5 pack)</v>
          </cell>
          <cell r="D127">
            <v>0</v>
          </cell>
          <cell r="E127">
            <v>220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1180</v>
          </cell>
        </row>
        <row r="128">
          <cell r="A128" t="str">
            <v>71P9152</v>
          </cell>
          <cell r="B128">
            <v>0</v>
          </cell>
          <cell r="C128" t="str">
            <v>LTO Generation 1 Media (5 pack)</v>
          </cell>
          <cell r="D128">
            <v>0</v>
          </cell>
          <cell r="E128">
            <v>719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1190</v>
          </cell>
        </row>
        <row r="129">
          <cell r="A129" t="str">
            <v>71P9153</v>
          </cell>
          <cell r="B129">
            <v>0</v>
          </cell>
          <cell r="C129" t="str">
            <v>SDLT Media (5 pack)</v>
          </cell>
          <cell r="D129">
            <v>0</v>
          </cell>
          <cell r="E129">
            <v>1229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1200</v>
          </cell>
        </row>
        <row r="130">
          <cell r="A130" t="str">
            <v>71P9154</v>
          </cell>
          <cell r="B130">
            <v>0</v>
          </cell>
          <cell r="C130" t="str">
            <v>DLTIV Media (5 pack)</v>
          </cell>
          <cell r="D130">
            <v>0</v>
          </cell>
          <cell r="E130">
            <v>549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1210</v>
          </cell>
        </row>
        <row r="131">
          <cell r="A131" t="str">
            <v>71P9155</v>
          </cell>
          <cell r="B131">
            <v>0</v>
          </cell>
          <cell r="C131" t="str">
            <v>DDS4 Media (5 pack)</v>
          </cell>
          <cell r="D131">
            <v>0</v>
          </cell>
          <cell r="E131">
            <v>169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1220</v>
          </cell>
        </row>
        <row r="132">
          <cell r="A132" t="str">
            <v>71P9159</v>
          </cell>
          <cell r="B132">
            <v>0</v>
          </cell>
          <cell r="C132" t="str">
            <v>LTO Generation 2 Media (5 pack)</v>
          </cell>
          <cell r="D132">
            <v>0</v>
          </cell>
          <cell r="E132">
            <v>1499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1230</v>
          </cell>
        </row>
        <row r="133">
          <cell r="D133">
            <v>0</v>
          </cell>
          <cell r="M133">
            <v>1240</v>
          </cell>
        </row>
        <row r="134">
          <cell r="A134" t="str">
            <v>Tape LTO Options</v>
          </cell>
          <cell r="D134">
            <v>0</v>
          </cell>
          <cell r="M134">
            <v>1250</v>
          </cell>
        </row>
        <row r="135">
          <cell r="A135" t="str">
            <v>N/A</v>
          </cell>
          <cell r="B135">
            <v>0</v>
          </cell>
          <cell r="C135" t="str">
            <v>TopSeller LTO Gen2 Option A</v>
          </cell>
          <cell r="D135">
            <v>0</v>
          </cell>
          <cell r="E135" t="str">
            <v>N/A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1260</v>
          </cell>
        </row>
        <row r="136">
          <cell r="A136" t="str">
            <v>N/A</v>
          </cell>
          <cell r="B136">
            <v>0</v>
          </cell>
          <cell r="C136" t="str">
            <v>TopSeller LTO Gen2 Option B</v>
          </cell>
          <cell r="D136">
            <v>0</v>
          </cell>
          <cell r="E136" t="str">
            <v>N/A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1270</v>
          </cell>
        </row>
        <row r="137">
          <cell r="M137">
            <v>1280</v>
          </cell>
        </row>
        <row r="138">
          <cell r="A138" t="str">
            <v>Optical devices</v>
          </cell>
          <cell r="M138">
            <v>1290</v>
          </cell>
        </row>
        <row r="139">
          <cell r="C139" t="str">
            <v>Selected model contains a 48x-20x CD-ROM drive</v>
          </cell>
          <cell r="M139">
            <v>1300</v>
          </cell>
        </row>
        <row r="140">
          <cell r="A140" t="str">
            <v>22P6950</v>
          </cell>
          <cell r="B140">
            <v>0</v>
          </cell>
          <cell r="C140" t="str">
            <v>IBM 16X Max RAM-Read DVD-ROM Drive</v>
          </cell>
          <cell r="D140">
            <v>0</v>
          </cell>
          <cell r="E140">
            <v>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1310</v>
          </cell>
        </row>
        <row r="141">
          <cell r="C141">
            <v>0</v>
          </cell>
          <cell r="M141">
            <v>1320</v>
          </cell>
        </row>
        <row r="142">
          <cell r="M142">
            <v>1330</v>
          </cell>
        </row>
        <row r="143">
          <cell r="A143" t="str">
            <v>Additional Options</v>
          </cell>
          <cell r="M143">
            <v>1340</v>
          </cell>
        </row>
        <row r="144">
          <cell r="A144" t="str">
            <v>- Power</v>
          </cell>
          <cell r="C144" t="str">
            <v>System ships with 2 power supplies; order 2 additional power supplies if redundancy required</v>
          </cell>
          <cell r="M144">
            <v>1350</v>
          </cell>
        </row>
        <row r="145">
          <cell r="A145" t="str">
            <v>31P6133</v>
          </cell>
          <cell r="B145">
            <v>0</v>
          </cell>
          <cell r="C145" t="str">
            <v>WITHDRAWN;xSeries 370W Reversed Fan Hot Swap Power Supply</v>
          </cell>
          <cell r="D145">
            <v>0</v>
          </cell>
          <cell r="E145" t="str">
            <v>WDFM</v>
          </cell>
          <cell r="F145">
            <v>0</v>
          </cell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1360</v>
          </cell>
        </row>
        <row r="146">
          <cell r="C146">
            <v>0</v>
          </cell>
          <cell r="M146">
            <v>1370</v>
          </cell>
        </row>
        <row r="147">
          <cell r="A147" t="str">
            <v>- Conversion Kits</v>
          </cell>
          <cell r="M147">
            <v>1380</v>
          </cell>
        </row>
        <row r="148">
          <cell r="A148" t="str">
            <v>32P1474</v>
          </cell>
          <cell r="B148" t="str">
            <v>32P1474</v>
          </cell>
          <cell r="C148" t="str">
            <v xml:space="preserve">IBM 7Ux26D Tower to Rack Conversion Kit </v>
          </cell>
          <cell r="D148">
            <v>0</v>
          </cell>
          <cell r="E148">
            <v>871.82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1390</v>
          </cell>
        </row>
        <row r="149">
          <cell r="M149">
            <v>1400</v>
          </cell>
        </row>
        <row r="150">
          <cell r="A150" t="str">
            <v>- Tower model options</v>
          </cell>
          <cell r="M150">
            <v>1410</v>
          </cell>
        </row>
        <row r="151">
          <cell r="C151">
            <v>0</v>
          </cell>
          <cell r="M151">
            <v>1420</v>
          </cell>
        </row>
        <row r="152">
          <cell r="A152" t="str">
            <v>17331RX</v>
          </cell>
          <cell r="B152" t="str">
            <v>1733-1RX</v>
          </cell>
          <cell r="C152" t="str">
            <v>IBM EXP400 Storage Expansion Unit, One ESM standard (takes 14 drives)</v>
          </cell>
          <cell r="D152">
            <v>0</v>
          </cell>
          <cell r="E152">
            <v>4799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1430</v>
          </cell>
        </row>
        <row r="153">
          <cell r="A153" t="str">
            <v>09N7296</v>
          </cell>
          <cell r="B153">
            <v>0</v>
          </cell>
          <cell r="C153" t="str">
            <v>IBM EXP300 Rack-to-Tower Conversion Kit</v>
          </cell>
          <cell r="D153">
            <v>0</v>
          </cell>
          <cell r="E153">
            <v>659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1440</v>
          </cell>
        </row>
        <row r="154">
          <cell r="C154">
            <v>0</v>
          </cell>
          <cell r="M154">
            <v>1450</v>
          </cell>
        </row>
        <row r="155">
          <cell r="A155" t="str">
            <v>59P5018</v>
          </cell>
          <cell r="B155">
            <v>0</v>
          </cell>
          <cell r="C155" t="str">
            <v>SCSI Bus Expander and Enclosure Services Module (ESM)</v>
          </cell>
          <cell r="D155">
            <v>0</v>
          </cell>
          <cell r="E155">
            <v>1099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1460</v>
          </cell>
        </row>
        <row r="156">
          <cell r="M156">
            <v>1470</v>
          </cell>
        </row>
        <row r="157">
          <cell r="A157" t="str">
            <v>32P0726</v>
          </cell>
          <cell r="B157">
            <v>0</v>
          </cell>
          <cell r="C157" t="str">
            <v>WITHDRAWN;IBM 36.4GB 10K-rpm Ultra320 SCSI Hot-Swap SL HDD</v>
          </cell>
          <cell r="D157">
            <v>0</v>
          </cell>
          <cell r="E157" t="str">
            <v>WDFM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1480</v>
          </cell>
        </row>
        <row r="158">
          <cell r="A158" t="str">
            <v>32P0734</v>
          </cell>
          <cell r="B158">
            <v>0</v>
          </cell>
          <cell r="C158" t="str">
            <v>WITHDRAWN;IBM 36.4GB 15K-rpm Ultra320 SCSI Hot-Swap SL HDD</v>
          </cell>
          <cell r="D158">
            <v>0</v>
          </cell>
          <cell r="E158" t="str">
            <v>WDFM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1490</v>
          </cell>
        </row>
        <row r="159">
          <cell r="A159" t="str">
            <v>32P0727</v>
          </cell>
          <cell r="B159">
            <v>0</v>
          </cell>
          <cell r="C159" t="str">
            <v>WITHDRAWN;IBM 73.4GB 10K-rpm Ultra320 SCSI Hot-Swap SL HDD</v>
          </cell>
          <cell r="D159">
            <v>0</v>
          </cell>
          <cell r="E159" t="str">
            <v>WDFM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1500</v>
          </cell>
        </row>
        <row r="160">
          <cell r="A160" t="str">
            <v>32P0735</v>
          </cell>
          <cell r="B160">
            <v>0</v>
          </cell>
          <cell r="C160" t="str">
            <v>WITHDRAWN;IBM 73.4GB 15K-rpm Ultra320 SCSI Hot-Swap SL HDD</v>
          </cell>
          <cell r="D160">
            <v>0</v>
          </cell>
          <cell r="E160" t="str">
            <v>WDFM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1510</v>
          </cell>
        </row>
        <row r="161">
          <cell r="A161" t="str">
            <v>32P0728</v>
          </cell>
          <cell r="B161">
            <v>0</v>
          </cell>
          <cell r="C161" t="str">
            <v>WITHDRAWN;IBM 146.8GB 10K-rpm Ultra320 SCSI Hot-Swap SL HDD</v>
          </cell>
          <cell r="D161">
            <v>0</v>
          </cell>
          <cell r="E161" t="str">
            <v>WDFM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1520</v>
          </cell>
        </row>
        <row r="162">
          <cell r="C162" t="str">
            <v>No Disks Configured</v>
          </cell>
          <cell r="M162">
            <v>1530</v>
          </cell>
        </row>
        <row r="163">
          <cell r="M163">
            <v>1540</v>
          </cell>
        </row>
        <row r="164">
          <cell r="M164">
            <v>1550</v>
          </cell>
        </row>
        <row r="165">
          <cell r="M165">
            <v>1560</v>
          </cell>
        </row>
        <row r="166">
          <cell r="A166" t="str">
            <v>- Monitors</v>
          </cell>
          <cell r="M166">
            <v>1570</v>
          </cell>
        </row>
        <row r="167">
          <cell r="A167" t="str">
            <v>63314CS</v>
          </cell>
          <cell r="B167" t="str">
            <v>6331-47N</v>
          </cell>
          <cell r="C167" t="str">
            <v>E54 15" Colour Monitor (Stealth Grey)/MPRII</v>
          </cell>
          <cell r="D167">
            <v>0</v>
          </cell>
          <cell r="E167">
            <v>189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1580</v>
          </cell>
        </row>
        <row r="168">
          <cell r="A168" t="str">
            <v>63324HN</v>
          </cell>
          <cell r="B168" t="str">
            <v>6332-4HN</v>
          </cell>
          <cell r="C168" t="str">
            <v xml:space="preserve"> E74 Color Monitor 17in (406mm, 16in viewable image), B Black</v>
          </cell>
          <cell r="D168">
            <v>0</v>
          </cell>
          <cell r="E168" t="str">
            <v>???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1590</v>
          </cell>
        </row>
        <row r="169">
          <cell r="A169" t="str">
            <v>17231UX</v>
          </cell>
          <cell r="B169" t="str">
            <v>1723-1UX</v>
          </cell>
          <cell r="C169" t="str">
            <v>1U 17" Flat Panel Monitor Console Kit (with US Space Travel keyboard)</v>
          </cell>
          <cell r="D169">
            <v>0</v>
          </cell>
          <cell r="E169">
            <v>3399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1600</v>
          </cell>
        </row>
        <row r="170">
          <cell r="A170" t="str">
            <v>17231NX</v>
          </cell>
          <cell r="B170" t="str">
            <v>1723-1NX</v>
          </cell>
          <cell r="C170" t="str">
            <v>1U 17" Flat Panel Monitor Console Kit (without keyboard)</v>
          </cell>
          <cell r="D170">
            <v>0</v>
          </cell>
          <cell r="E170" t="str">
            <v>???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1610</v>
          </cell>
        </row>
        <row r="171">
          <cell r="A171" t="str">
            <v>32P1702</v>
          </cell>
          <cell r="B171" t="str">
            <v>32P1702</v>
          </cell>
          <cell r="C171" t="str">
            <v>WITHDRAWN;NetBAY 2U 15" Flat Panel Monitor Console Kit with US S'Saver K'board (includes 15" monitor)</v>
          </cell>
          <cell r="D171">
            <v>0</v>
          </cell>
          <cell r="E171" t="str">
            <v>WDFM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1620</v>
          </cell>
        </row>
        <row r="172">
          <cell r="A172" t="str">
            <v>N/A</v>
          </cell>
          <cell r="B172" t="str">
            <v>32P1703</v>
          </cell>
          <cell r="C172" t="str">
            <v>NetBAY 2U 15" Flat Panel Monitor Console Kit (includes 15" monitor)</v>
          </cell>
          <cell r="D172">
            <v>0</v>
          </cell>
          <cell r="E172" t="str">
            <v>N/A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1630</v>
          </cell>
        </row>
        <row r="173">
          <cell r="A173" t="str">
            <v>17232UX</v>
          </cell>
          <cell r="B173" t="str">
            <v>1723-2UX</v>
          </cell>
          <cell r="C173" t="str">
            <v>IBM 2U 15" Flat Panel Monitor Console Kit (with PS/2 keyboard)</v>
          </cell>
          <cell r="D173">
            <v>0</v>
          </cell>
          <cell r="E173">
            <v>2399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1640</v>
          </cell>
        </row>
        <row r="174">
          <cell r="A174" t="str">
            <v>17232NX</v>
          </cell>
          <cell r="B174" t="str">
            <v>1723-2NX</v>
          </cell>
          <cell r="C174" t="str">
            <v>IBM 2U 15" Flat Panel Monitor Console Kit (without keyboard)</v>
          </cell>
          <cell r="D174">
            <v>0</v>
          </cell>
          <cell r="E174" t="str">
            <v>???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1650</v>
          </cell>
        </row>
        <row r="175">
          <cell r="A175" t="str">
            <v>6636AB1</v>
          </cell>
          <cell r="B175" t="str">
            <v>6636-AB1</v>
          </cell>
          <cell r="C175" t="str">
            <v>WITHDRAWN;L150 ThinkVision 15in LCD Flat Panel Monitor, B Black</v>
          </cell>
          <cell r="D175">
            <v>0</v>
          </cell>
          <cell r="E175" t="str">
            <v>WDFM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1660</v>
          </cell>
        </row>
        <row r="176">
          <cell r="A176" t="str">
            <v>6636HB1</v>
          </cell>
          <cell r="B176" t="str">
            <v>6636-HB1</v>
          </cell>
          <cell r="C176" t="str">
            <v>L150p ThinkVision 15in LCD Flat Panel Monitor (381mm, 15in viewable image), business black</v>
          </cell>
          <cell r="D176">
            <v>0</v>
          </cell>
          <cell r="E176">
            <v>499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1670</v>
          </cell>
        </row>
        <row r="177">
          <cell r="A177" t="str">
            <v>6734HB0</v>
          </cell>
          <cell r="B177" t="str">
            <v>6734-HB0</v>
          </cell>
          <cell r="C177" t="str">
            <v>L170p ThinkVision 17in LCD Flat Panel Monitor (432mm, 17in viewable image), business black</v>
          </cell>
          <cell r="D177">
            <v>0</v>
          </cell>
          <cell r="E177">
            <v>699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1680</v>
          </cell>
        </row>
        <row r="178">
          <cell r="A178" t="str">
            <v>- Power</v>
          </cell>
          <cell r="M178">
            <v>1690</v>
          </cell>
        </row>
        <row r="179">
          <cell r="A179" t="str">
            <v>N/A</v>
          </cell>
          <cell r="B179" t="str">
            <v>32P1020</v>
          </cell>
          <cell r="C179" t="str">
            <v>APC 2U Smart-UPS 1400 RMB - 120V Rack mounted/black</v>
          </cell>
          <cell r="D179">
            <v>0</v>
          </cell>
          <cell r="E179" t="str">
            <v>N/A</v>
          </cell>
          <cell r="F179">
            <v>0</v>
          </cell>
          <cell r="G179">
            <v>1</v>
          </cell>
          <cell r="H179">
            <v>0</v>
          </cell>
          <cell r="I179">
            <v>1</v>
          </cell>
          <cell r="J179">
            <v>0</v>
          </cell>
          <cell r="K179">
            <v>1</v>
          </cell>
          <cell r="L179">
            <v>0</v>
          </cell>
          <cell r="M179">
            <v>1700</v>
          </cell>
        </row>
        <row r="180">
          <cell r="A180" t="str">
            <v>2130R30</v>
          </cell>
          <cell r="B180" t="str">
            <v>2130-R30</v>
          </cell>
          <cell r="C180" t="str">
            <v>IBM UPS3000XLV - Rack or Tower</v>
          </cell>
          <cell r="D180">
            <v>0</v>
          </cell>
          <cell r="E180" t="str">
            <v>???</v>
          </cell>
          <cell r="F180">
            <v>0</v>
          </cell>
          <cell r="G180">
            <v>1</v>
          </cell>
          <cell r="H180">
            <v>0</v>
          </cell>
          <cell r="I180">
            <v>1</v>
          </cell>
          <cell r="J180">
            <v>0</v>
          </cell>
          <cell r="K180">
            <v>1</v>
          </cell>
          <cell r="L180">
            <v>0</v>
          </cell>
          <cell r="M180">
            <v>1710</v>
          </cell>
        </row>
        <row r="181">
          <cell r="A181" t="str">
            <v>73P5771</v>
          </cell>
          <cell r="B181" t="str">
            <v>2130-R31</v>
          </cell>
          <cell r="C181" t="str">
            <v>IBM UPS3000XHV - Rack or Tower</v>
          </cell>
          <cell r="D181">
            <v>0</v>
          </cell>
          <cell r="E181">
            <v>2799.01</v>
          </cell>
          <cell r="F181">
            <v>0</v>
          </cell>
          <cell r="G181">
            <v>1</v>
          </cell>
          <cell r="H181">
            <v>0</v>
          </cell>
          <cell r="I181">
            <v>1</v>
          </cell>
          <cell r="J181">
            <v>0</v>
          </cell>
          <cell r="K181">
            <v>1</v>
          </cell>
          <cell r="L181">
            <v>0</v>
          </cell>
          <cell r="M181">
            <v>1720</v>
          </cell>
        </row>
        <row r="182">
          <cell r="A182" t="str">
            <v>32P1692</v>
          </cell>
          <cell r="B182" t="str">
            <v>32P1692</v>
          </cell>
          <cell r="C182" t="str">
            <v>IBM UPS Extend Run Battery Pack</v>
          </cell>
          <cell r="D182">
            <v>0</v>
          </cell>
          <cell r="E182">
            <v>1759</v>
          </cell>
          <cell r="F182">
            <v>0</v>
          </cell>
          <cell r="G182">
            <v>1</v>
          </cell>
          <cell r="H182">
            <v>0</v>
          </cell>
          <cell r="I182">
            <v>1</v>
          </cell>
          <cell r="J182">
            <v>0</v>
          </cell>
          <cell r="K182">
            <v>1</v>
          </cell>
          <cell r="L182">
            <v>0</v>
          </cell>
          <cell r="M182">
            <v>1730</v>
          </cell>
        </row>
        <row r="183">
          <cell r="A183" t="str">
            <v>37L7862</v>
          </cell>
          <cell r="B183" t="str">
            <v>37L6862</v>
          </cell>
          <cell r="C183" t="str">
            <v>APC Smart-UPS 5000 RMiB - Rack mounted/black</v>
          </cell>
          <cell r="D183">
            <v>0</v>
          </cell>
          <cell r="E183">
            <v>6989</v>
          </cell>
          <cell r="F183">
            <v>0</v>
          </cell>
          <cell r="G183">
            <v>1</v>
          </cell>
          <cell r="H183">
            <v>0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1740</v>
          </cell>
        </row>
        <row r="184">
          <cell r="A184" t="str">
            <v>21302TX</v>
          </cell>
          <cell r="B184" t="str">
            <v>2130-2TX</v>
          </cell>
          <cell r="C184" t="str">
            <v>IBM UPS750TLV - 500W</v>
          </cell>
          <cell r="D184">
            <v>0</v>
          </cell>
          <cell r="E184">
            <v>469</v>
          </cell>
          <cell r="F184">
            <v>0</v>
          </cell>
          <cell r="G184">
            <v>1</v>
          </cell>
          <cell r="H184">
            <v>0</v>
          </cell>
          <cell r="I184">
            <v>1</v>
          </cell>
          <cell r="J184">
            <v>0</v>
          </cell>
          <cell r="K184">
            <v>1</v>
          </cell>
          <cell r="L184">
            <v>0</v>
          </cell>
          <cell r="M184">
            <v>1750</v>
          </cell>
        </row>
        <row r="185">
          <cell r="A185" t="str">
            <v>21304TX</v>
          </cell>
          <cell r="B185" t="str">
            <v>2130-4TX</v>
          </cell>
          <cell r="C185" t="str">
            <v>IBM UPS1000THV - 700W</v>
          </cell>
          <cell r="D185">
            <v>0</v>
          </cell>
          <cell r="E185">
            <v>719</v>
          </cell>
          <cell r="F185">
            <v>0</v>
          </cell>
          <cell r="G185">
            <v>1</v>
          </cell>
          <cell r="H185">
            <v>0</v>
          </cell>
          <cell r="I185">
            <v>1</v>
          </cell>
          <cell r="J185">
            <v>0</v>
          </cell>
          <cell r="K185">
            <v>1</v>
          </cell>
          <cell r="L185">
            <v>0</v>
          </cell>
          <cell r="M185">
            <v>1760</v>
          </cell>
        </row>
        <row r="186">
          <cell r="A186" t="str">
            <v>21306TX</v>
          </cell>
          <cell r="B186" t="str">
            <v>2130-6TX</v>
          </cell>
          <cell r="C186" t="str">
            <v>IBM UPS1500THV - 1050W</v>
          </cell>
          <cell r="D186">
            <v>0</v>
          </cell>
          <cell r="E186">
            <v>939</v>
          </cell>
          <cell r="F186">
            <v>0</v>
          </cell>
          <cell r="G186">
            <v>1</v>
          </cell>
          <cell r="H186">
            <v>0</v>
          </cell>
          <cell r="I186">
            <v>1</v>
          </cell>
          <cell r="J186">
            <v>0</v>
          </cell>
          <cell r="K186">
            <v>1</v>
          </cell>
          <cell r="L186">
            <v>0</v>
          </cell>
          <cell r="M186">
            <v>1770</v>
          </cell>
        </row>
        <row r="187">
          <cell r="A187" t="str">
            <v>21306RX</v>
          </cell>
          <cell r="B187" t="str">
            <v>2130-6RX</v>
          </cell>
          <cell r="C187" t="str">
            <v>IBM UPS 7500XHV - Rack</v>
          </cell>
          <cell r="D187">
            <v>0</v>
          </cell>
          <cell r="E187" t="str">
            <v>???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1780</v>
          </cell>
        </row>
        <row r="188">
          <cell r="A188" t="str">
            <v>21308RX</v>
          </cell>
          <cell r="B188" t="str">
            <v>2130-8RX</v>
          </cell>
          <cell r="C188" t="str">
            <v>IBM UPS 10000XHV - Rack</v>
          </cell>
          <cell r="D188">
            <v>0</v>
          </cell>
          <cell r="E188" t="str">
            <v>???</v>
          </cell>
          <cell r="F188">
            <v>0</v>
          </cell>
          <cell r="G188">
            <v>1</v>
          </cell>
          <cell r="H188">
            <v>0</v>
          </cell>
          <cell r="I188">
            <v>1</v>
          </cell>
          <cell r="J188">
            <v>0</v>
          </cell>
          <cell r="K188">
            <v>1</v>
          </cell>
          <cell r="L188">
            <v>0</v>
          </cell>
          <cell r="M188">
            <v>1790</v>
          </cell>
        </row>
        <row r="189">
          <cell r="A189" t="str">
            <v>25R5582</v>
          </cell>
          <cell r="B189" t="str">
            <v>25R5582</v>
          </cell>
          <cell r="C189" t="str">
            <v>IBM UPS 3U Run Online Battery Pack</v>
          </cell>
          <cell r="D189">
            <v>0</v>
          </cell>
          <cell r="E189">
            <v>1899</v>
          </cell>
          <cell r="F189">
            <v>0</v>
          </cell>
          <cell r="G189">
            <v>1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0</v>
          </cell>
          <cell r="M189">
            <v>1800</v>
          </cell>
        </row>
        <row r="190">
          <cell r="C190">
            <v>0</v>
          </cell>
          <cell r="M190">
            <v>1810</v>
          </cell>
        </row>
        <row r="191">
          <cell r="C191">
            <v>0</v>
          </cell>
          <cell r="M191">
            <v>1820</v>
          </cell>
        </row>
        <row r="192">
          <cell r="A192" t="str">
            <v>94G7448</v>
          </cell>
          <cell r="B192">
            <v>0</v>
          </cell>
          <cell r="C192" t="str">
            <v>Hi-volt Power Cable (required for server, monitor, console switch, devices)</v>
          </cell>
          <cell r="D192">
            <v>0</v>
          </cell>
          <cell r="E192">
            <v>39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1830</v>
          </cell>
        </row>
        <row r="193">
          <cell r="A193" t="str">
            <v>N/A</v>
          </cell>
          <cell r="B193">
            <v>0</v>
          </cell>
          <cell r="C193" t="str">
            <v>Lo-volt Power Cable (required for server, monitor, console switch, devices)</v>
          </cell>
          <cell r="D193">
            <v>0</v>
          </cell>
          <cell r="E193" t="str">
            <v>N/A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1840</v>
          </cell>
        </row>
        <row r="194">
          <cell r="C194">
            <v>0</v>
          </cell>
          <cell r="M194">
            <v>1850</v>
          </cell>
        </row>
        <row r="195">
          <cell r="M195">
            <v>1860</v>
          </cell>
        </row>
        <row r="196">
          <cell r="A196" t="str">
            <v>VMware ESX Server Software</v>
          </cell>
          <cell r="M196">
            <v>1870</v>
          </cell>
        </row>
        <row r="197">
          <cell r="A197" t="str">
            <v>481722X</v>
          </cell>
          <cell r="B197" t="str">
            <v>4817-22X</v>
          </cell>
          <cell r="C197" t="str">
            <v>VMware ESX Server 2 (1-2 processor License; server purchase required)</v>
          </cell>
          <cell r="D197">
            <v>0</v>
          </cell>
          <cell r="E197">
            <v>6599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1880</v>
          </cell>
        </row>
        <row r="198">
          <cell r="A198" t="str">
            <v>4817223</v>
          </cell>
          <cell r="B198" t="str">
            <v>4817-223</v>
          </cell>
          <cell r="C198" t="str">
            <v>VMware ESX Server (1-2 processors w/ 3 YR software subscription)</v>
          </cell>
          <cell r="D198">
            <v>0</v>
          </cell>
          <cell r="E198" t="str">
            <v>???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1890</v>
          </cell>
        </row>
        <row r="199">
          <cell r="A199" t="str">
            <v>4817225</v>
          </cell>
          <cell r="B199" t="str">
            <v>4817-225</v>
          </cell>
          <cell r="C199" t="str">
            <v>VMware ESX Server (1-2 processors w/ 5 YR software subscription)</v>
          </cell>
          <cell r="D199">
            <v>0</v>
          </cell>
          <cell r="E199" t="str">
            <v>???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1900</v>
          </cell>
        </row>
        <row r="200">
          <cell r="A200" t="str">
            <v>481724X</v>
          </cell>
          <cell r="B200" t="str">
            <v>4817-24X</v>
          </cell>
          <cell r="C200" t="str">
            <v>VMware ESX Server 2 (3-4 processor License; server purchase required)</v>
          </cell>
          <cell r="D200">
            <v>0</v>
          </cell>
          <cell r="E200">
            <v>13544.55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1910</v>
          </cell>
        </row>
        <row r="201">
          <cell r="A201" t="str">
            <v>4817243</v>
          </cell>
          <cell r="B201" t="str">
            <v>4817-243</v>
          </cell>
          <cell r="C201" t="str">
            <v>VMware ESX Server (3-4 processors w/ 3 YR software subscription)</v>
          </cell>
          <cell r="D201">
            <v>0</v>
          </cell>
          <cell r="E201" t="str">
            <v>???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1920</v>
          </cell>
        </row>
        <row r="202">
          <cell r="A202" t="str">
            <v>4817245</v>
          </cell>
          <cell r="B202" t="str">
            <v>4817-245</v>
          </cell>
          <cell r="C202" t="str">
            <v>VMware ESX Server (3-4 processors w/ 5 YR software subscription)</v>
          </cell>
          <cell r="D202">
            <v>0</v>
          </cell>
          <cell r="E202" t="str">
            <v>???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1930</v>
          </cell>
        </row>
        <row r="203">
          <cell r="C203">
            <v>0</v>
          </cell>
          <cell r="M203">
            <v>1940</v>
          </cell>
        </row>
        <row r="204">
          <cell r="A204" t="str">
            <v>48173CX</v>
          </cell>
          <cell r="B204" t="str">
            <v>4817-3CX</v>
          </cell>
          <cell r="C204" t="str">
            <v>VMware ESX Virtual SMP (1-2 processor License; server purchase required)</v>
          </cell>
          <cell r="D204">
            <v>0</v>
          </cell>
          <cell r="E204">
            <v>2229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1950</v>
          </cell>
        </row>
        <row r="205">
          <cell r="A205" t="str">
            <v>48173DX</v>
          </cell>
          <cell r="B205" t="str">
            <v>4817-3DX</v>
          </cell>
          <cell r="C205" t="str">
            <v>VMware ESX Virtual SMP (3-4 processor License; server purchase required)</v>
          </cell>
          <cell r="D205">
            <v>0</v>
          </cell>
          <cell r="E205">
            <v>4439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1960</v>
          </cell>
        </row>
        <row r="206">
          <cell r="A206" t="str">
            <v>4817U1X</v>
          </cell>
          <cell r="B206" t="str">
            <v>4817-U1X</v>
          </cell>
          <cell r="C206" t="str">
            <v>VMware ESX Virtual SMP Upgrade (from 2-4 processors; server purchase required)</v>
          </cell>
          <cell r="D206">
            <v>0</v>
          </cell>
          <cell r="E206">
            <v>2459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1970</v>
          </cell>
        </row>
        <row r="207">
          <cell r="A207" t="str">
            <v>481739X</v>
          </cell>
          <cell r="B207" t="str">
            <v>4817-39X</v>
          </cell>
          <cell r="C207" t="str">
            <v>VMware ESX Server 2 Upgrade (from 2-4 processors; server purchase required)</v>
          </cell>
          <cell r="D207">
            <v>0</v>
          </cell>
          <cell r="E207">
            <v>7259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1980</v>
          </cell>
        </row>
        <row r="208">
          <cell r="A208" t="str">
            <v>4817M1X</v>
          </cell>
          <cell r="B208" t="str">
            <v>4817-M1X</v>
          </cell>
          <cell r="C208" t="str">
            <v>VMware VirtualCenter Management Server (server purchase required)</v>
          </cell>
          <cell r="D208">
            <v>0</v>
          </cell>
          <cell r="E208">
            <v>8899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1990</v>
          </cell>
        </row>
        <row r="209">
          <cell r="A209" t="str">
            <v>4817M2X</v>
          </cell>
          <cell r="B209" t="str">
            <v>4817-M2X</v>
          </cell>
          <cell r="C209" t="str">
            <v>VMware VirtualCenter Agent (2 processor License; server purchase required)</v>
          </cell>
          <cell r="D209">
            <v>0</v>
          </cell>
          <cell r="E209">
            <v>1069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</row>
        <row r="210">
          <cell r="A210" t="str">
            <v>4817M3X</v>
          </cell>
          <cell r="B210" t="str">
            <v>4817-M3X</v>
          </cell>
          <cell r="C210" t="str">
            <v>VMware VirtualCenter Agent (4 processor License; server purchase required)</v>
          </cell>
          <cell r="D210">
            <v>0</v>
          </cell>
          <cell r="E210">
            <v>2139.0100000000002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2010</v>
          </cell>
        </row>
        <row r="211">
          <cell r="A211" t="str">
            <v>4817M6X</v>
          </cell>
          <cell r="B211" t="str">
            <v>4817-M6X</v>
          </cell>
          <cell r="C211" t="str">
            <v>VMware Vmotion (2 processor License; server purchase required)</v>
          </cell>
          <cell r="D211">
            <v>0</v>
          </cell>
          <cell r="E211">
            <v>2499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2020</v>
          </cell>
        </row>
        <row r="212">
          <cell r="A212" t="str">
            <v>4817M7X</v>
          </cell>
          <cell r="B212" t="str">
            <v>4817-M7X</v>
          </cell>
          <cell r="C212" t="str">
            <v>VMware Vmotion (4 processor License; server purchase required)</v>
          </cell>
          <cell r="D212">
            <v>0</v>
          </cell>
          <cell r="E212">
            <v>4999.01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2030</v>
          </cell>
        </row>
        <row r="213">
          <cell r="A213" t="str">
            <v>4817MAX</v>
          </cell>
          <cell r="B213" t="str">
            <v>4817-MAX</v>
          </cell>
          <cell r="C213" t="str">
            <v>VMware Virtual Infrastructure Node (1-2 processor License; server purchase required)</v>
          </cell>
          <cell r="D213">
            <v>0</v>
          </cell>
          <cell r="E213">
            <v>9299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2040</v>
          </cell>
        </row>
        <row r="214">
          <cell r="A214" t="str">
            <v>4817MBX</v>
          </cell>
          <cell r="B214" t="str">
            <v>4817-MBX</v>
          </cell>
          <cell r="C214" t="str">
            <v>VMware Virtual Infrastructure Node (3-4 processor License; server purchase required)</v>
          </cell>
          <cell r="D214">
            <v>0</v>
          </cell>
          <cell r="E214">
            <v>18699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2050</v>
          </cell>
        </row>
        <row r="215">
          <cell r="A215" t="str">
            <v>N/A</v>
          </cell>
          <cell r="B215" t="str">
            <v>4817-MEX</v>
          </cell>
          <cell r="C215" t="str">
            <v>VMware VirtualCenter Media Kit (server purchase required)</v>
          </cell>
          <cell r="D215">
            <v>0</v>
          </cell>
          <cell r="E215" t="str">
            <v>N/A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2060</v>
          </cell>
        </row>
        <row r="216">
          <cell r="A216" t="str">
            <v>N/A</v>
          </cell>
          <cell r="B216" t="str">
            <v>4817-21X</v>
          </cell>
          <cell r="C216" t="str">
            <v>VMware ESX Server 2 Media Kit (server purchase required)</v>
          </cell>
          <cell r="D216">
            <v>0</v>
          </cell>
          <cell r="E216" t="str">
            <v>N/A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2070</v>
          </cell>
        </row>
        <row r="217">
          <cell r="M217">
            <v>2080</v>
          </cell>
        </row>
        <row r="218">
          <cell r="A218" t="str">
            <v>4817MA3</v>
          </cell>
          <cell r="B218" t="str">
            <v>4817-MA3</v>
          </cell>
          <cell r="C218" t="str">
            <v>VMware Virtual Infrastrucuture Node (1-2 processors w/ 3 YR software subscription)</v>
          </cell>
          <cell r="D218">
            <v>0</v>
          </cell>
          <cell r="E218" t="str">
            <v>???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2090</v>
          </cell>
        </row>
        <row r="219">
          <cell r="A219" t="str">
            <v>4817MA5</v>
          </cell>
          <cell r="B219" t="str">
            <v>4817-MA5</v>
          </cell>
          <cell r="C219" t="str">
            <v>VMware Virtual Infrastrucuture Node (1-2 processors w/ 5 YR software subscription)</v>
          </cell>
          <cell r="D219">
            <v>0</v>
          </cell>
          <cell r="E219" t="str">
            <v>???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2100</v>
          </cell>
        </row>
        <row r="220">
          <cell r="A220" t="str">
            <v>4817MB3</v>
          </cell>
          <cell r="B220" t="str">
            <v>4817-MB3</v>
          </cell>
          <cell r="C220" t="str">
            <v>VMware Virtual Infrastrucuture Node (3-4 processors w/ 3 YR software subscription)</v>
          </cell>
          <cell r="D220">
            <v>0</v>
          </cell>
          <cell r="E220" t="str">
            <v>???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2110</v>
          </cell>
        </row>
        <row r="221">
          <cell r="A221" t="str">
            <v>4817MB5</v>
          </cell>
          <cell r="B221" t="str">
            <v>4817-MB5</v>
          </cell>
          <cell r="C221" t="str">
            <v>VMware Virtual Infrastrucuture Node (3-4 processors w/ 5 YR software subscription)</v>
          </cell>
          <cell r="D221">
            <v>0</v>
          </cell>
          <cell r="E221" t="str">
            <v>???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2120</v>
          </cell>
        </row>
        <row r="222">
          <cell r="M222">
            <v>2130</v>
          </cell>
        </row>
        <row r="223">
          <cell r="A223" t="str">
            <v>4817M13</v>
          </cell>
          <cell r="B223" t="str">
            <v>4817-M13</v>
          </cell>
          <cell r="C223" t="str">
            <v>Vmware VirtualCenter Management Server w/ 3 YR subscription</v>
          </cell>
          <cell r="D223">
            <v>0</v>
          </cell>
          <cell r="E223" t="str">
            <v>???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2140</v>
          </cell>
        </row>
        <row r="224">
          <cell r="A224" t="str">
            <v>4817M15</v>
          </cell>
          <cell r="B224" t="str">
            <v>4817-M15</v>
          </cell>
          <cell r="C224" t="str">
            <v>Vmware VirtualCenter Management Server w/ 5 YR subscription</v>
          </cell>
          <cell r="D224">
            <v>0</v>
          </cell>
          <cell r="E224" t="str">
            <v>???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2150</v>
          </cell>
        </row>
        <row r="225">
          <cell r="M225">
            <v>2160</v>
          </cell>
        </row>
        <row r="226">
          <cell r="A226" t="str">
            <v>Software</v>
          </cell>
          <cell r="M226">
            <v>2170</v>
          </cell>
        </row>
        <row r="227">
          <cell r="M227">
            <v>2180</v>
          </cell>
        </row>
        <row r="228">
          <cell r="A228" t="str">
            <v>24R9459</v>
          </cell>
          <cell r="B228">
            <v>0</v>
          </cell>
          <cell r="C228" t="str">
            <v>LifeKeeper for mySAP / MAX DB Solution on Linux</v>
          </cell>
          <cell r="D228">
            <v>0</v>
          </cell>
          <cell r="E228">
            <v>8699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2190</v>
          </cell>
        </row>
        <row r="229">
          <cell r="A229" t="str">
            <v>24R9460</v>
          </cell>
          <cell r="B229">
            <v>0</v>
          </cell>
          <cell r="C229" t="str">
            <v xml:space="preserve">LifeKeeper for mySAP / DB2 Solution on Linux   </v>
          </cell>
          <cell r="D229">
            <v>0</v>
          </cell>
          <cell r="E229">
            <v>8699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2200</v>
          </cell>
        </row>
        <row r="230">
          <cell r="A230" t="str">
            <v>24R9461</v>
          </cell>
          <cell r="B230">
            <v>0</v>
          </cell>
          <cell r="C230" t="str">
            <v xml:space="preserve">LifeKeeper for Sendmail SAMS Solution on Linux          </v>
          </cell>
          <cell r="D230">
            <v>0</v>
          </cell>
          <cell r="E230">
            <v>8699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2210</v>
          </cell>
        </row>
        <row r="231">
          <cell r="A231" t="str">
            <v>24R9463</v>
          </cell>
          <cell r="B231">
            <v>0</v>
          </cell>
          <cell r="C231" t="str">
            <v>LifeKeeper for Linux</v>
          </cell>
          <cell r="D231">
            <v>0</v>
          </cell>
          <cell r="E231">
            <v>2899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2220</v>
          </cell>
        </row>
        <row r="232">
          <cell r="A232" t="str">
            <v>24R9464</v>
          </cell>
          <cell r="B232">
            <v>0</v>
          </cell>
          <cell r="C232" t="str">
            <v>LifeKeeper Data Replication for Linux</v>
          </cell>
          <cell r="D232">
            <v>0</v>
          </cell>
          <cell r="E232">
            <v>859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2230</v>
          </cell>
        </row>
        <row r="233">
          <cell r="A233" t="str">
            <v>24R9465</v>
          </cell>
          <cell r="B233">
            <v>0</v>
          </cell>
          <cell r="C233" t="str">
            <v>LifeKeeper Data Replication for Linux -WAN</v>
          </cell>
          <cell r="D233">
            <v>0</v>
          </cell>
          <cell r="E233">
            <v>2699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2240</v>
          </cell>
        </row>
        <row r="234">
          <cell r="M234">
            <v>2250</v>
          </cell>
        </row>
        <row r="235">
          <cell r="A235" t="str">
            <v>24R9479</v>
          </cell>
          <cell r="B235">
            <v>0</v>
          </cell>
          <cell r="C235" t="str">
            <v>LifeKeeper for Linux Software Development Kit</v>
          </cell>
          <cell r="D235">
            <v>0</v>
          </cell>
          <cell r="E235">
            <v>289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2260</v>
          </cell>
        </row>
        <row r="236">
          <cell r="A236" t="str">
            <v>24R9480</v>
          </cell>
          <cell r="B236">
            <v>0</v>
          </cell>
          <cell r="C236" t="str">
            <v>LifeKeeper for LAN-based Exchange Solution</v>
          </cell>
          <cell r="D236">
            <v>0</v>
          </cell>
          <cell r="E236">
            <v>5199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2270</v>
          </cell>
        </row>
        <row r="237">
          <cell r="A237" t="str">
            <v>24R9481</v>
          </cell>
          <cell r="B237">
            <v>0</v>
          </cell>
          <cell r="C237" t="str">
            <v>LifeKeeper for WAN-based Exchange Solution</v>
          </cell>
          <cell r="D237">
            <v>0</v>
          </cell>
          <cell r="E237">
            <v>9999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2280</v>
          </cell>
        </row>
        <row r="238">
          <cell r="A238" t="str">
            <v>24R9482</v>
          </cell>
          <cell r="B238">
            <v>0</v>
          </cell>
          <cell r="C238" t="str">
            <v>LifeKeeper for Windows</v>
          </cell>
          <cell r="D238">
            <v>0</v>
          </cell>
          <cell r="E238">
            <v>4799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2290</v>
          </cell>
        </row>
        <row r="239">
          <cell r="A239" t="str">
            <v>24R9483</v>
          </cell>
          <cell r="B239">
            <v>0</v>
          </cell>
          <cell r="C239" t="str">
            <v>LifeKeeper Data Replication for Windows</v>
          </cell>
          <cell r="D239">
            <v>0</v>
          </cell>
          <cell r="E239">
            <v>2699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2300</v>
          </cell>
        </row>
        <row r="240">
          <cell r="M240">
            <v>2310</v>
          </cell>
        </row>
        <row r="241">
          <cell r="A241" t="str">
            <v>24R9466</v>
          </cell>
          <cell r="B241">
            <v>0</v>
          </cell>
          <cell r="C241" t="str">
            <v>Apache Web Server Module  (includes SSL support)</v>
          </cell>
          <cell r="D241">
            <v>0</v>
          </cell>
          <cell r="E241">
            <v>499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2320</v>
          </cell>
        </row>
        <row r="242">
          <cell r="A242" t="str">
            <v>24R9467</v>
          </cell>
          <cell r="B242">
            <v>0</v>
          </cell>
          <cell r="C242" t="str">
            <v>Sendmail Module  (Open Source Sendmail)</v>
          </cell>
          <cell r="D242">
            <v>0</v>
          </cell>
          <cell r="E242">
            <v>143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2330</v>
          </cell>
        </row>
        <row r="243">
          <cell r="A243" t="str">
            <v>24R9468</v>
          </cell>
          <cell r="B243">
            <v>0</v>
          </cell>
          <cell r="C243" t="str">
            <v>Informix Module</v>
          </cell>
          <cell r="D243">
            <v>0</v>
          </cell>
          <cell r="E243">
            <v>1449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2340</v>
          </cell>
        </row>
        <row r="244">
          <cell r="A244" t="str">
            <v>24R9469</v>
          </cell>
          <cell r="B244">
            <v>0</v>
          </cell>
          <cell r="C244" t="str">
            <v>Oracle Module</v>
          </cell>
          <cell r="D244">
            <v>0</v>
          </cell>
          <cell r="E244">
            <v>1449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2350</v>
          </cell>
        </row>
        <row r="245">
          <cell r="A245" t="str">
            <v>24R9470</v>
          </cell>
          <cell r="B245">
            <v>0</v>
          </cell>
          <cell r="C245" t="str">
            <v>DB2 WE, EE, EEE, ESE Module</v>
          </cell>
          <cell r="D245">
            <v>0</v>
          </cell>
          <cell r="E245">
            <v>1449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2360</v>
          </cell>
        </row>
        <row r="246">
          <cell r="A246" t="str">
            <v>24R9471</v>
          </cell>
          <cell r="B246">
            <v>0</v>
          </cell>
          <cell r="C246" t="str">
            <v>MySQL Module</v>
          </cell>
          <cell r="D246">
            <v>0</v>
          </cell>
          <cell r="E246">
            <v>769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2370</v>
          </cell>
        </row>
        <row r="247">
          <cell r="A247" t="str">
            <v>24R9472</v>
          </cell>
          <cell r="B247">
            <v>0</v>
          </cell>
          <cell r="C247" t="str">
            <v>PostgreSQL Module</v>
          </cell>
          <cell r="D247">
            <v>0</v>
          </cell>
          <cell r="E247">
            <v>769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2380</v>
          </cell>
        </row>
        <row r="248">
          <cell r="A248" t="str">
            <v>24R9473</v>
          </cell>
          <cell r="B248">
            <v>0</v>
          </cell>
          <cell r="C248" t="str">
            <v>Sybase Module</v>
          </cell>
          <cell r="D248">
            <v>0</v>
          </cell>
          <cell r="E248">
            <v>1449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2390</v>
          </cell>
        </row>
        <row r="249">
          <cell r="A249" t="str">
            <v>24R9474</v>
          </cell>
          <cell r="B249">
            <v>0</v>
          </cell>
          <cell r="C249" t="str">
            <v>NFS Server Module</v>
          </cell>
          <cell r="D249">
            <v>0</v>
          </cell>
          <cell r="E249">
            <v>379.01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2400</v>
          </cell>
        </row>
        <row r="250">
          <cell r="A250" t="str">
            <v>24R9475</v>
          </cell>
          <cell r="B250">
            <v>0</v>
          </cell>
          <cell r="C250" t="str">
            <v>Print Services Module</v>
          </cell>
          <cell r="D250">
            <v>0</v>
          </cell>
          <cell r="E250">
            <v>379.01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2410</v>
          </cell>
        </row>
        <row r="251">
          <cell r="A251" t="str">
            <v>24R9476</v>
          </cell>
          <cell r="B251">
            <v>0</v>
          </cell>
          <cell r="C251" t="str">
            <v>Samba Module</v>
          </cell>
          <cell r="D251">
            <v>0</v>
          </cell>
          <cell r="E251">
            <v>769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2420</v>
          </cell>
        </row>
        <row r="252">
          <cell r="A252" t="str">
            <v>24R9477</v>
          </cell>
          <cell r="B252">
            <v>0</v>
          </cell>
          <cell r="C252" t="str">
            <v>Network Attached Storage Recovery Kit</v>
          </cell>
          <cell r="D252">
            <v>0</v>
          </cell>
          <cell r="E252">
            <v>859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2430</v>
          </cell>
        </row>
        <row r="253">
          <cell r="A253" t="str">
            <v>24R9478</v>
          </cell>
          <cell r="B253">
            <v>0</v>
          </cell>
          <cell r="C253" t="str">
            <v>Logical Volume Manager Module</v>
          </cell>
          <cell r="D253">
            <v>0</v>
          </cell>
          <cell r="E253">
            <v>769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2440</v>
          </cell>
        </row>
        <row r="254">
          <cell r="M254">
            <v>2450</v>
          </cell>
        </row>
        <row r="255">
          <cell r="A255" t="str">
            <v>24R9484</v>
          </cell>
          <cell r="B255">
            <v>0</v>
          </cell>
          <cell r="C255" t="str">
            <v>MS IIS 5.0 Web Server Module</v>
          </cell>
          <cell r="D255">
            <v>0</v>
          </cell>
          <cell r="E255">
            <v>1449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2460</v>
          </cell>
        </row>
        <row r="256">
          <cell r="A256" t="str">
            <v>24R9485</v>
          </cell>
          <cell r="B256">
            <v>0</v>
          </cell>
          <cell r="C256" t="str">
            <v>SQL Server Module</v>
          </cell>
          <cell r="D256">
            <v>0</v>
          </cell>
          <cell r="E256">
            <v>1539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2470</v>
          </cell>
        </row>
        <row r="257">
          <cell r="A257" t="str">
            <v>24R9486</v>
          </cell>
          <cell r="B257">
            <v>0</v>
          </cell>
          <cell r="C257" t="str">
            <v>DB2 WE, EE, EEE, ESE Module</v>
          </cell>
          <cell r="D257">
            <v>0</v>
          </cell>
          <cell r="E257">
            <v>1449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2480</v>
          </cell>
        </row>
        <row r="258">
          <cell r="A258" t="str">
            <v>24R9487</v>
          </cell>
          <cell r="B258">
            <v>0</v>
          </cell>
          <cell r="C258" t="str">
            <v>Oracle 8i &amp; 9i Module</v>
          </cell>
          <cell r="D258">
            <v>0</v>
          </cell>
          <cell r="E258">
            <v>2119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2490</v>
          </cell>
        </row>
        <row r="259">
          <cell r="M259">
            <v>2500</v>
          </cell>
        </row>
        <row r="260">
          <cell r="A260" t="str">
            <v>24R9488</v>
          </cell>
          <cell r="B260">
            <v>0</v>
          </cell>
          <cell r="C260" t="str">
            <v>SteelEye Support Package 1</v>
          </cell>
          <cell r="D260">
            <v>0</v>
          </cell>
          <cell r="E260">
            <v>239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2510</v>
          </cell>
        </row>
        <row r="261">
          <cell r="A261" t="str">
            <v>24R9489</v>
          </cell>
          <cell r="B261">
            <v>0</v>
          </cell>
          <cell r="C261" t="str">
            <v>SteelEye Support Package 2</v>
          </cell>
          <cell r="D261">
            <v>0</v>
          </cell>
          <cell r="E261">
            <v>399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2520</v>
          </cell>
        </row>
        <row r="262">
          <cell r="A262" t="str">
            <v>24R9490</v>
          </cell>
          <cell r="B262">
            <v>0</v>
          </cell>
          <cell r="C262" t="str">
            <v>SteelEye Support Package 3</v>
          </cell>
          <cell r="D262">
            <v>0</v>
          </cell>
          <cell r="E262">
            <v>653.64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2530</v>
          </cell>
        </row>
        <row r="263">
          <cell r="A263" t="str">
            <v>24R9491</v>
          </cell>
          <cell r="B263">
            <v>0</v>
          </cell>
          <cell r="C263" t="str">
            <v>SteelEye Support Package 4</v>
          </cell>
          <cell r="D263">
            <v>0</v>
          </cell>
          <cell r="E263">
            <v>1199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2540</v>
          </cell>
        </row>
        <row r="264">
          <cell r="A264" t="str">
            <v>24R9492</v>
          </cell>
          <cell r="B264">
            <v>0</v>
          </cell>
          <cell r="C264" t="str">
            <v>SteelEye Support Package 5</v>
          </cell>
          <cell r="D264">
            <v>0</v>
          </cell>
          <cell r="E264">
            <v>2159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2550</v>
          </cell>
        </row>
        <row r="265">
          <cell r="M265">
            <v>2560</v>
          </cell>
        </row>
        <row r="266">
          <cell r="C266" t="str">
            <v>IBM Director 4.1 ships free of charge with server; and FOC for 5000 IBM client licenses</v>
          </cell>
          <cell r="M266">
            <v>2570</v>
          </cell>
        </row>
        <row r="267">
          <cell r="A267" t="str">
            <v>71P7627</v>
          </cell>
          <cell r="B267">
            <v>0</v>
          </cell>
          <cell r="C267" t="str">
            <v>WITHDRAWN;IBM Director 4.1 xSeries All, Server Plus Pack, Single License Proof of Entitlement</v>
          </cell>
          <cell r="D267">
            <v>0</v>
          </cell>
          <cell r="E267" t="str">
            <v>WDFM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2580</v>
          </cell>
        </row>
        <row r="268">
          <cell r="A268" t="str">
            <v>71P7618</v>
          </cell>
          <cell r="B268">
            <v>0</v>
          </cell>
          <cell r="C268" t="str">
            <v>WITHDRAWN;IBM Director 4.1 xSeries All, Server Plus Pack CD, Single License Proof of Entitlement</v>
          </cell>
          <cell r="D268">
            <v>0</v>
          </cell>
          <cell r="E268" t="str">
            <v>WDFM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2590</v>
          </cell>
        </row>
        <row r="269">
          <cell r="A269" t="str">
            <v>71P7619</v>
          </cell>
          <cell r="B269">
            <v>0</v>
          </cell>
          <cell r="C269" t="str">
            <v>WITHDRAWN;IBM Director 4.1 xSeries All, Server Plus Pack , 20 Additional License Proof of Entitlement</v>
          </cell>
          <cell r="D269">
            <v>0</v>
          </cell>
          <cell r="E269" t="str">
            <v>WDFM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2600</v>
          </cell>
        </row>
        <row r="270">
          <cell r="A270" t="str">
            <v>71P7620</v>
          </cell>
          <cell r="B270">
            <v>0</v>
          </cell>
          <cell r="C270" t="str">
            <v>WITHDRAWN;IBM Director 4.1 xSeries All, Server Plus Pack , 50 Additional License Proof of Entitlement</v>
          </cell>
          <cell r="D270">
            <v>0</v>
          </cell>
          <cell r="E270" t="str">
            <v>WDFM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2610</v>
          </cell>
        </row>
        <row r="271">
          <cell r="A271" t="str">
            <v>71P7621</v>
          </cell>
          <cell r="B271">
            <v>0</v>
          </cell>
          <cell r="C271" t="str">
            <v>WITHDRAWN;IBM Director 4.1 xSeries All, Server Plus Pack , 100 Additional License Proof of Entitlement</v>
          </cell>
          <cell r="D271">
            <v>0</v>
          </cell>
          <cell r="E271" t="str">
            <v>WDFM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2620</v>
          </cell>
        </row>
        <row r="272">
          <cell r="A272" t="str">
            <v>71P7613</v>
          </cell>
          <cell r="B272">
            <v>0</v>
          </cell>
          <cell r="C272" t="str">
            <v>WITHDRAWN;IBM Director 4.1 CD with 20 Client License</v>
          </cell>
          <cell r="D272">
            <v>0</v>
          </cell>
          <cell r="E272" t="str">
            <v>WDFM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2630</v>
          </cell>
        </row>
        <row r="273">
          <cell r="A273" t="str">
            <v>71P7614</v>
          </cell>
          <cell r="B273">
            <v>0</v>
          </cell>
          <cell r="C273" t="str">
            <v>WITHDRAWN;IBM Director 4.1 Single Server License Proof of Entitlement</v>
          </cell>
          <cell r="D273">
            <v>0</v>
          </cell>
          <cell r="E273" t="str">
            <v>WDFM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2640</v>
          </cell>
        </row>
        <row r="274">
          <cell r="A274" t="str">
            <v>71P7626</v>
          </cell>
          <cell r="B274">
            <v>0</v>
          </cell>
          <cell r="C274" t="str">
            <v>WITHDRAWN;IBM Director 4.1 Single Client License Proof of Entitlement</v>
          </cell>
          <cell r="D274">
            <v>0</v>
          </cell>
          <cell r="E274" t="str">
            <v>WDFM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2650</v>
          </cell>
        </row>
        <row r="275">
          <cell r="A275" t="str">
            <v>71P7615</v>
          </cell>
          <cell r="B275">
            <v>0</v>
          </cell>
          <cell r="C275" t="str">
            <v>WITHDRAWN;IBM Director 4.1 20 Additional Client License Proof of Entitlement</v>
          </cell>
          <cell r="D275">
            <v>0</v>
          </cell>
          <cell r="E275" t="str">
            <v>WDFM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2660</v>
          </cell>
        </row>
        <row r="276">
          <cell r="A276" t="str">
            <v>71P7616</v>
          </cell>
          <cell r="B276">
            <v>0</v>
          </cell>
          <cell r="C276" t="str">
            <v>WITHDRAWN;IBM Director 4.1 50 Additional Client License Proof of Entitlement</v>
          </cell>
          <cell r="D276">
            <v>0</v>
          </cell>
          <cell r="E276" t="str">
            <v>WDFM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2670</v>
          </cell>
        </row>
        <row r="277">
          <cell r="A277" t="str">
            <v>71P7617</v>
          </cell>
          <cell r="B277">
            <v>0</v>
          </cell>
          <cell r="C277" t="str">
            <v>WITHDRAWN;IBM Director 4.1 100 Additional Client License Proof of Entitlement</v>
          </cell>
          <cell r="D277">
            <v>0</v>
          </cell>
          <cell r="E277" t="str">
            <v>WDFM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2680</v>
          </cell>
        </row>
        <row r="278">
          <cell r="A278" t="str">
            <v>25K8531</v>
          </cell>
          <cell r="B278">
            <v>0</v>
          </cell>
          <cell r="C278" t="str">
            <v>IBM Director v4.20 Media Package, Separate Proof of Entitlement required</v>
          </cell>
          <cell r="D278">
            <v>0</v>
          </cell>
          <cell r="E278">
            <v>83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2690</v>
          </cell>
        </row>
        <row r="279">
          <cell r="A279" t="str">
            <v>25K8627</v>
          </cell>
          <cell r="B279">
            <v>0</v>
          </cell>
          <cell r="C279" t="str">
            <v>IBM Director v4.20 Server: License + 1 YR Subscription, Separate Proof of Entitlement only</v>
          </cell>
          <cell r="D279">
            <v>0</v>
          </cell>
          <cell r="E279">
            <v>1019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2700</v>
          </cell>
        </row>
        <row r="280">
          <cell r="A280" t="str">
            <v>25K8628</v>
          </cell>
          <cell r="B280">
            <v>0</v>
          </cell>
          <cell r="C280" t="str">
            <v>IBM Director v4.20 Agent: License + 1 YR Subscription, Separate Proof of Entitlement only</v>
          </cell>
          <cell r="D280">
            <v>0</v>
          </cell>
          <cell r="E280">
            <v>99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2710</v>
          </cell>
        </row>
        <row r="281">
          <cell r="A281" t="str">
            <v>24R9451</v>
          </cell>
          <cell r="B281">
            <v>0</v>
          </cell>
          <cell r="C281" t="str">
            <v>IBM Director v4.20 SW Distribution Media Package, Separate Proof of Entitlement required</v>
          </cell>
          <cell r="D281">
            <v>0</v>
          </cell>
          <cell r="E281">
            <v>83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2720</v>
          </cell>
        </row>
        <row r="282">
          <cell r="A282" t="str">
            <v>24R9437</v>
          </cell>
          <cell r="B282">
            <v>0</v>
          </cell>
          <cell r="C282" t="str">
            <v>IBM Director v4.20 SW Distribution Premium Edition: License + 1 YR Subscription Proof of Entitlement</v>
          </cell>
          <cell r="D282">
            <v>0</v>
          </cell>
          <cell r="E282">
            <v>49.01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2730</v>
          </cell>
        </row>
        <row r="283">
          <cell r="A283" t="str">
            <v>25K8532</v>
          </cell>
          <cell r="B283">
            <v>0</v>
          </cell>
          <cell r="C283" t="str">
            <v>Server Plus Pack v4.20, Media Package Only, Separate Proof of Entitlement required</v>
          </cell>
          <cell r="D283">
            <v>0</v>
          </cell>
          <cell r="E283">
            <v>83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2740</v>
          </cell>
        </row>
        <row r="284">
          <cell r="A284" t="str">
            <v>25K8629</v>
          </cell>
          <cell r="B284">
            <v>0</v>
          </cell>
          <cell r="C284" t="str">
            <v>Server Plus Pack v4.20, License + 1 YR Subscription, Separate Proof of Entitlement only</v>
          </cell>
          <cell r="D284">
            <v>0</v>
          </cell>
          <cell r="E284">
            <v>679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2750</v>
          </cell>
        </row>
        <row r="285">
          <cell r="A285" t="str">
            <v>4836DCX</v>
          </cell>
          <cell r="B285" t="str">
            <v>4836-DCX</v>
          </cell>
          <cell r="C285" t="str">
            <v>WITHDRAWN;IBM Remote Deployment Manager V4.11 100 Managed IBM Server Licenses PoE</v>
          </cell>
          <cell r="D285">
            <v>0</v>
          </cell>
          <cell r="E285" t="str">
            <v>WDFM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2760</v>
          </cell>
        </row>
        <row r="286">
          <cell r="A286" t="str">
            <v>4836D2X</v>
          </cell>
          <cell r="B286" t="str">
            <v>4836-D2X</v>
          </cell>
          <cell r="C286" t="str">
            <v>WITHDRAWN;IBM Remote Deployment Manager V4.11 20 Managed IBM Server Licenses PoE</v>
          </cell>
          <cell r="D286">
            <v>0</v>
          </cell>
          <cell r="E286" t="str">
            <v>WDFM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2770</v>
          </cell>
        </row>
        <row r="287">
          <cell r="A287" t="str">
            <v>4836DMX</v>
          </cell>
          <cell r="B287" t="str">
            <v>4836-DMX</v>
          </cell>
          <cell r="C287" t="str">
            <v>WITHDRAWN;IBM Remote Deployment Manager V4.11 Single Managed IBM Server Licenses PoE</v>
          </cell>
          <cell r="D287">
            <v>0</v>
          </cell>
          <cell r="E287" t="str">
            <v>WDFM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2780</v>
          </cell>
        </row>
        <row r="288">
          <cell r="A288" t="str">
            <v>4836ECX</v>
          </cell>
          <cell r="B288" t="str">
            <v>4836-ECX</v>
          </cell>
          <cell r="C288" t="str">
            <v>WITHDRAWN;IBM Remote Deployment Manager V4.11 100 Managed non-IBM Server Licenses PoE</v>
          </cell>
          <cell r="D288">
            <v>0</v>
          </cell>
          <cell r="E288" t="str">
            <v>WDFM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2790</v>
          </cell>
        </row>
        <row r="289">
          <cell r="A289" t="str">
            <v>4836E2X</v>
          </cell>
          <cell r="B289" t="str">
            <v>4836-E2X</v>
          </cell>
          <cell r="C289" t="str">
            <v>WITHDRAWN;IBM Remote Deployment Manager V4.11 20 Managed non-IBM Server Licenses PoE</v>
          </cell>
          <cell r="D289">
            <v>0</v>
          </cell>
          <cell r="E289" t="str">
            <v>WDFM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2800</v>
          </cell>
        </row>
        <row r="290">
          <cell r="A290" t="str">
            <v>4836EMX</v>
          </cell>
          <cell r="B290" t="str">
            <v>4836-EMX</v>
          </cell>
          <cell r="C290" t="str">
            <v>WITHDRAWN;IBM Remote Deployment Manager V4.11 Single Managed non-IBM Server Licenses PoE</v>
          </cell>
          <cell r="D290">
            <v>0</v>
          </cell>
          <cell r="E290" t="str">
            <v>WDFM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2810</v>
          </cell>
        </row>
        <row r="291">
          <cell r="A291" t="str">
            <v>4836F1X</v>
          </cell>
          <cell r="B291" t="str">
            <v>4836-F1X</v>
          </cell>
          <cell r="C291" t="str">
            <v>WITHDRAWN;IBM Remote Deployment Manager V4.11 Single Managed IBM Workstation  License PoE</v>
          </cell>
          <cell r="D291">
            <v>0</v>
          </cell>
          <cell r="E291" t="str">
            <v>WDFM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2820</v>
          </cell>
        </row>
        <row r="292">
          <cell r="A292" t="str">
            <v>4836F2X</v>
          </cell>
          <cell r="B292" t="str">
            <v>4836-F2X</v>
          </cell>
          <cell r="C292" t="str">
            <v>WITHDRAWN;IBM Remote Deployment Manager V4.11 20 Managed IBM Workstation  License PoE</v>
          </cell>
          <cell r="D292">
            <v>0</v>
          </cell>
          <cell r="E292" t="str">
            <v>WDFM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2830</v>
          </cell>
        </row>
        <row r="293">
          <cell r="A293" t="str">
            <v>4836FCX</v>
          </cell>
          <cell r="B293" t="str">
            <v>4836-FCX</v>
          </cell>
          <cell r="C293" t="str">
            <v>WITHDRAWN;IBM Remote Deployment Manager V4.11 100 Managed IBM Workstation  License PoE</v>
          </cell>
          <cell r="D293">
            <v>0</v>
          </cell>
          <cell r="E293" t="str">
            <v>WDFM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2840</v>
          </cell>
        </row>
        <row r="294">
          <cell r="A294" t="str">
            <v>4836G1X</v>
          </cell>
          <cell r="B294" t="str">
            <v>4836-G1X</v>
          </cell>
          <cell r="C294" t="str">
            <v>WITHDRAWN;IBM Remote Deployment Manager V4.11 Single Managed non-IBM Workstation  License PoE</v>
          </cell>
          <cell r="D294">
            <v>0</v>
          </cell>
          <cell r="E294" t="str">
            <v>WDFM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2850</v>
          </cell>
        </row>
        <row r="295">
          <cell r="A295" t="str">
            <v>4836G2X</v>
          </cell>
          <cell r="B295" t="str">
            <v>4836-G2X</v>
          </cell>
          <cell r="C295" t="str">
            <v>WITHDRAWN;IBM Remote Deployment Manager V4.11 20 Managed non-IBM Workstation  License PoE</v>
          </cell>
          <cell r="D295">
            <v>0</v>
          </cell>
          <cell r="E295" t="str">
            <v>WDFM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2860</v>
          </cell>
        </row>
        <row r="296">
          <cell r="A296" t="str">
            <v>4836GCX</v>
          </cell>
          <cell r="B296" t="str">
            <v>4836-GCX</v>
          </cell>
          <cell r="C296" t="str">
            <v>WITHDRAWN;IBM Remote Deployment Manager V4.11 100 Managed non-IBM Workstation  License PoE</v>
          </cell>
          <cell r="D296">
            <v>0</v>
          </cell>
          <cell r="E296" t="str">
            <v>WDFM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2870</v>
          </cell>
        </row>
        <row r="297">
          <cell r="A297" t="str">
            <v>4836MED</v>
          </cell>
          <cell r="B297" t="str">
            <v>4836-MED</v>
          </cell>
          <cell r="C297" t="str">
            <v>WITHDRAWN;IBM Remote Deployment Manager V4.11 Media Package</v>
          </cell>
          <cell r="D297">
            <v>0</v>
          </cell>
          <cell r="E297" t="str">
            <v>WDFM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2880</v>
          </cell>
        </row>
        <row r="298">
          <cell r="C298" t="str">
            <v>Required ONCE with each order of accompanying license PoE purchase</v>
          </cell>
          <cell r="M298">
            <v>2890</v>
          </cell>
        </row>
        <row r="299">
          <cell r="M299">
            <v>2900</v>
          </cell>
        </row>
        <row r="300">
          <cell r="A300" t="str">
            <v>73P8603</v>
          </cell>
          <cell r="B300">
            <v>0</v>
          </cell>
          <cell r="C300" t="str">
            <v>Application Workload Manager for IBM Director - Media Pack, Single License Proof of Entitlement</v>
          </cell>
          <cell r="D300">
            <v>0</v>
          </cell>
          <cell r="E300">
            <v>3499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2910</v>
          </cell>
        </row>
        <row r="301">
          <cell r="A301" t="str">
            <v>73P8604</v>
          </cell>
          <cell r="B301">
            <v>0</v>
          </cell>
          <cell r="C301" t="str">
            <v>Application Workload Manager for IBM Director, Single License Proof of Entitlement</v>
          </cell>
          <cell r="D301">
            <v>0</v>
          </cell>
          <cell r="E301">
            <v>3499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2920</v>
          </cell>
        </row>
        <row r="302">
          <cell r="A302" t="str">
            <v>73P8605</v>
          </cell>
          <cell r="B302">
            <v>0</v>
          </cell>
          <cell r="C302" t="str">
            <v>Application Workload Manager for IBM Director, 20 License Proof of Entitlement</v>
          </cell>
          <cell r="D302">
            <v>0</v>
          </cell>
          <cell r="E302">
            <v>62949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2930</v>
          </cell>
        </row>
        <row r="303">
          <cell r="A303" t="str">
            <v>73P8606</v>
          </cell>
          <cell r="B303">
            <v>0</v>
          </cell>
          <cell r="C303" t="str">
            <v>Application Workload Manager for IBM Director, 50 License Proof of Entitlement</v>
          </cell>
          <cell r="D303">
            <v>0</v>
          </cell>
          <cell r="E303">
            <v>148699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2940</v>
          </cell>
        </row>
        <row r="304">
          <cell r="A304" t="str">
            <v>73P8607</v>
          </cell>
          <cell r="B304">
            <v>0</v>
          </cell>
          <cell r="C304" t="str">
            <v>Application Workload Manager for IBM Director, 100 License Proof of Entitlement</v>
          </cell>
          <cell r="D304">
            <v>0</v>
          </cell>
          <cell r="E304">
            <v>279899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2950</v>
          </cell>
        </row>
        <row r="305">
          <cell r="A305" t="str">
            <v>73P8563</v>
          </cell>
          <cell r="B305">
            <v>0</v>
          </cell>
          <cell r="C305" t="str">
            <v>WITHDRAWN;Software Distribution Premium Edition Media Package + Single Agent License POE</v>
          </cell>
          <cell r="D305">
            <v>0</v>
          </cell>
          <cell r="E305" t="str">
            <v>WDFM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2960</v>
          </cell>
        </row>
        <row r="306">
          <cell r="A306" t="str">
            <v>73P8582</v>
          </cell>
          <cell r="B306">
            <v>0</v>
          </cell>
          <cell r="C306" t="str">
            <v>WITHDRAWN;Software Distribution Premium Edition Single Agent License POE</v>
          </cell>
          <cell r="D306">
            <v>0</v>
          </cell>
          <cell r="E306" t="str">
            <v>WDFM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2970</v>
          </cell>
        </row>
        <row r="307">
          <cell r="A307" t="str">
            <v>73P8566</v>
          </cell>
          <cell r="B307">
            <v>0</v>
          </cell>
          <cell r="C307" t="str">
            <v>WITHDRAWN;Software Distribution Premium Edition 20 Agent License POE</v>
          </cell>
          <cell r="D307">
            <v>0</v>
          </cell>
          <cell r="E307" t="str">
            <v>WDFM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2980</v>
          </cell>
        </row>
        <row r="308">
          <cell r="A308" t="str">
            <v>73P8568</v>
          </cell>
          <cell r="B308">
            <v>0</v>
          </cell>
          <cell r="C308" t="str">
            <v>WITHDRAWN;Software Distribution Premium Edition 50 Agent License POE</v>
          </cell>
          <cell r="D308">
            <v>0</v>
          </cell>
          <cell r="E308" t="str">
            <v>WDFM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2990</v>
          </cell>
        </row>
        <row r="309">
          <cell r="A309" t="str">
            <v>73P8570</v>
          </cell>
          <cell r="B309">
            <v>0</v>
          </cell>
          <cell r="C309" t="str">
            <v>WITHDRAWN;Software Distribution Premium Edition 100 Agent License POE</v>
          </cell>
          <cell r="D309">
            <v>0</v>
          </cell>
          <cell r="E309" t="str">
            <v>WDFM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3000</v>
          </cell>
        </row>
        <row r="310">
          <cell r="A310" t="str">
            <v>90P0350</v>
          </cell>
          <cell r="B310">
            <v>0</v>
          </cell>
          <cell r="C310" t="str">
            <v>ARMTech Active Resource Management v2.x for Windows (1 CPU)</v>
          </cell>
          <cell r="D310">
            <v>0</v>
          </cell>
          <cell r="E310">
            <v>1059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3010</v>
          </cell>
        </row>
        <row r="311">
          <cell r="A311" t="str">
            <v>90P0291</v>
          </cell>
          <cell r="B311">
            <v>0</v>
          </cell>
          <cell r="C311" t="str">
            <v>ARMTech Active Resource Management v2.x for Windows (2 CPU)</v>
          </cell>
          <cell r="D311">
            <v>0</v>
          </cell>
          <cell r="E311" t="str">
            <v>???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3020</v>
          </cell>
        </row>
        <row r="312">
          <cell r="A312" t="str">
            <v>90P0292</v>
          </cell>
          <cell r="B312">
            <v>0</v>
          </cell>
          <cell r="C312" t="str">
            <v>ARMTech Active Resource Management v2.x for Windows (4 CPU)</v>
          </cell>
          <cell r="D312">
            <v>0</v>
          </cell>
          <cell r="E312" t="str">
            <v>???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3030</v>
          </cell>
        </row>
        <row r="313">
          <cell r="A313" t="str">
            <v>90P0349</v>
          </cell>
          <cell r="B313">
            <v>0</v>
          </cell>
          <cell r="C313" t="str">
            <v>ARMTech Active Resource Management v2.x for Windows (Media Pack)</v>
          </cell>
          <cell r="D313">
            <v>0</v>
          </cell>
          <cell r="E313">
            <v>35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3040</v>
          </cell>
        </row>
        <row r="314">
          <cell r="M314">
            <v>3050</v>
          </cell>
        </row>
        <row r="315">
          <cell r="A315" t="str">
            <v>- Services Offerings</v>
          </cell>
          <cell r="M315">
            <v>3060</v>
          </cell>
        </row>
        <row r="316">
          <cell r="M316">
            <v>3070</v>
          </cell>
        </row>
        <row r="317">
          <cell r="A317" t="str">
            <v>N/A</v>
          </cell>
          <cell r="B317">
            <v>0</v>
          </cell>
          <cell r="C317" t="str">
            <v>Server Hardware Config - 1-3 Options</v>
          </cell>
          <cell r="D317">
            <v>0</v>
          </cell>
          <cell r="E317" t="str">
            <v>N/A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3080</v>
          </cell>
        </row>
        <row r="318">
          <cell r="A318" t="str">
            <v>N/A</v>
          </cell>
          <cell r="B318">
            <v>0</v>
          </cell>
          <cell r="C318" t="str">
            <v>Server Hardware Config - 4 or more Options</v>
          </cell>
          <cell r="D318">
            <v>0</v>
          </cell>
          <cell r="E318" t="str">
            <v>N/A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3090</v>
          </cell>
        </row>
        <row r="319">
          <cell r="A319" t="str">
            <v>N/A</v>
          </cell>
          <cell r="B319">
            <v>0</v>
          </cell>
          <cell r="C319" t="str">
            <v>Customer Choice xSeries Integration Fee</v>
          </cell>
          <cell r="D319">
            <v>0</v>
          </cell>
          <cell r="E319" t="str">
            <v>N/A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3100</v>
          </cell>
        </row>
        <row r="320">
          <cell r="A320" t="str">
            <v>31P4361</v>
          </cell>
          <cell r="B320">
            <v>0</v>
          </cell>
          <cell r="C320" t="str">
            <v>Simple Asset Tagging - Server</v>
          </cell>
          <cell r="D320">
            <v>0</v>
          </cell>
          <cell r="E320">
            <v>16.010000000000002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3110</v>
          </cell>
        </row>
        <row r="321">
          <cell r="A321" t="str">
            <v>N/A</v>
          </cell>
          <cell r="B321">
            <v>0</v>
          </cell>
          <cell r="C321" t="str">
            <v>Complex Asset Tagging - Server</v>
          </cell>
          <cell r="D321">
            <v>0</v>
          </cell>
          <cell r="E321" t="str">
            <v>N/A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3120</v>
          </cell>
        </row>
        <row r="322">
          <cell r="A322" t="str">
            <v>N/A</v>
          </cell>
          <cell r="B322">
            <v>0</v>
          </cell>
          <cell r="C322" t="str">
            <v>Firmware/Hardware Settings - Standard - Server</v>
          </cell>
          <cell r="D322">
            <v>0</v>
          </cell>
          <cell r="E322" t="str">
            <v>N/A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3130</v>
          </cell>
        </row>
        <row r="323">
          <cell r="A323" t="str">
            <v>31P4367</v>
          </cell>
          <cell r="B323">
            <v>0</v>
          </cell>
          <cell r="C323" t="str">
            <v>Firmware/Hardware Settings - Enhanced - Server</v>
          </cell>
          <cell r="D323">
            <v>0</v>
          </cell>
          <cell r="E323">
            <v>32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3140</v>
          </cell>
        </row>
        <row r="324">
          <cell r="A324" t="str">
            <v>06P7505</v>
          </cell>
          <cell r="B324">
            <v>0</v>
          </cell>
          <cell r="C324" t="str">
            <v>Load Non-Image Custom Ultra Image - Server</v>
          </cell>
          <cell r="D324">
            <v>0</v>
          </cell>
          <cell r="E324">
            <v>75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3150</v>
          </cell>
        </row>
        <row r="325">
          <cell r="A325" t="str">
            <v>N/A</v>
          </cell>
          <cell r="B325">
            <v>0</v>
          </cell>
          <cell r="C325" t="str">
            <v>Modify Custom Software Image</v>
          </cell>
          <cell r="D325">
            <v>0</v>
          </cell>
          <cell r="E325" t="str">
            <v>N/A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3160</v>
          </cell>
        </row>
        <row r="326">
          <cell r="A326" t="str">
            <v>N/A</v>
          </cell>
          <cell r="B326">
            <v>0</v>
          </cell>
          <cell r="C326" t="str">
            <v>Certify Custom Sotware Image</v>
          </cell>
          <cell r="D326">
            <v>0</v>
          </cell>
          <cell r="E326" t="str">
            <v>N/A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3170</v>
          </cell>
        </row>
        <row r="327">
          <cell r="A327" t="str">
            <v>N/A</v>
          </cell>
          <cell r="B327">
            <v>0</v>
          </cell>
          <cell r="C327" t="str">
            <v>Create Custom Software Image</v>
          </cell>
          <cell r="D327">
            <v>0</v>
          </cell>
          <cell r="E327" t="str">
            <v>N/A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3180</v>
          </cell>
        </row>
        <row r="328">
          <cell r="A328" t="str">
            <v>N/A</v>
          </cell>
          <cell r="B328">
            <v>0</v>
          </cell>
          <cell r="C328" t="str">
            <v>Create Custom Software Image with Additional Languages</v>
          </cell>
          <cell r="D328">
            <v>0</v>
          </cell>
          <cell r="E328" t="str">
            <v>N/A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3190</v>
          </cell>
        </row>
        <row r="329">
          <cell r="A329" t="str">
            <v>N/A</v>
          </cell>
          <cell r="B329">
            <v>0</v>
          </cell>
          <cell r="C329" t="str">
            <v>Create Custom Software Image DBCS</v>
          </cell>
          <cell r="D329">
            <v>0</v>
          </cell>
          <cell r="E329" t="str">
            <v>N/A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3200</v>
          </cell>
        </row>
        <row r="330">
          <cell r="A330" t="str">
            <v>N/A</v>
          </cell>
          <cell r="B330">
            <v>0</v>
          </cell>
          <cell r="C330" t="str">
            <v>Customer Supplied Image &lt; 2000</v>
          </cell>
          <cell r="D330">
            <v>0</v>
          </cell>
          <cell r="E330" t="str">
            <v>N/A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3210</v>
          </cell>
        </row>
        <row r="331">
          <cell r="A331" t="str">
            <v>N/A</v>
          </cell>
          <cell r="B331">
            <v>0</v>
          </cell>
          <cell r="C331" t="str">
            <v>IBM Supplied Image &lt; 2000</v>
          </cell>
          <cell r="D331">
            <v>0</v>
          </cell>
          <cell r="E331" t="str">
            <v>N/A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3220</v>
          </cell>
        </row>
        <row r="332">
          <cell r="A332" t="str">
            <v>N/A</v>
          </cell>
          <cell r="B332">
            <v>0</v>
          </cell>
          <cell r="C332" t="str">
            <v>Customer Supplied Image &gt; 10k</v>
          </cell>
          <cell r="D332">
            <v>0</v>
          </cell>
          <cell r="E332" t="str">
            <v>N/A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3230</v>
          </cell>
        </row>
        <row r="333">
          <cell r="A333" t="str">
            <v>N/A</v>
          </cell>
          <cell r="B333">
            <v>0</v>
          </cell>
          <cell r="C333" t="str">
            <v>IBM Supplied Image &gt; 10k</v>
          </cell>
          <cell r="D333">
            <v>0</v>
          </cell>
          <cell r="E333" t="str">
            <v>N/A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3240</v>
          </cell>
        </row>
        <row r="334">
          <cell r="A334" t="str">
            <v>N/A</v>
          </cell>
          <cell r="B334">
            <v>0</v>
          </cell>
          <cell r="C334" t="str">
            <v>Custom Image - Image Prep for Manufacturing</v>
          </cell>
          <cell r="D334">
            <v>0</v>
          </cell>
          <cell r="E334" t="str">
            <v>N/A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3250</v>
          </cell>
        </row>
        <row r="335">
          <cell r="A335" t="str">
            <v>N/A</v>
          </cell>
          <cell r="B335">
            <v>0</v>
          </cell>
          <cell r="C335" t="str">
            <v>Custom Image - Additional Device Drivers</v>
          </cell>
          <cell r="D335">
            <v>0</v>
          </cell>
          <cell r="E335" t="str">
            <v>N/A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3260</v>
          </cell>
        </row>
        <row r="336">
          <cell r="A336" t="str">
            <v>N/A</v>
          </cell>
          <cell r="B336">
            <v>0</v>
          </cell>
          <cell r="C336" t="str">
            <v>xSeries Enterpise Rack Setup</v>
          </cell>
          <cell r="D336">
            <v>0</v>
          </cell>
          <cell r="E336" t="str">
            <v>N/A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3270</v>
          </cell>
        </row>
        <row r="337">
          <cell r="A337" t="str">
            <v>N/A</v>
          </cell>
          <cell r="B337">
            <v>0</v>
          </cell>
          <cell r="C337" t="str">
            <v>xSeries Enterprise Rack Config</v>
          </cell>
          <cell r="D337">
            <v>0</v>
          </cell>
          <cell r="E337" t="str">
            <v>N/A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3280</v>
          </cell>
        </row>
        <row r="338">
          <cell r="A338" t="str">
            <v>06P7516</v>
          </cell>
          <cell r="B338">
            <v>0</v>
          </cell>
          <cell r="C338" t="str">
            <v>xSeries RAID Configuration Simple</v>
          </cell>
          <cell r="D338">
            <v>0</v>
          </cell>
          <cell r="E338">
            <v>240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3290</v>
          </cell>
        </row>
        <row r="339">
          <cell r="A339" t="str">
            <v>N/A</v>
          </cell>
          <cell r="B339">
            <v>0</v>
          </cell>
          <cell r="C339" t="str">
            <v>xSeries NOS Customization</v>
          </cell>
          <cell r="D339">
            <v>0</v>
          </cell>
          <cell r="E339" t="str">
            <v>N/A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3300</v>
          </cell>
        </row>
        <row r="340">
          <cell r="A340" t="str">
            <v>24P0238</v>
          </cell>
          <cell r="B340">
            <v>0</v>
          </cell>
          <cell r="C340" t="str">
            <v>xSeries RAID Configuration Complex</v>
          </cell>
          <cell r="D340">
            <v>0</v>
          </cell>
          <cell r="E340">
            <v>401.01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3310</v>
          </cell>
        </row>
        <row r="341">
          <cell r="A341" t="str">
            <v>N/A</v>
          </cell>
          <cell r="B341">
            <v>0</v>
          </cell>
          <cell r="C341" t="str">
            <v>Config &amp; Install xSeries Server 1U</v>
          </cell>
          <cell r="D341">
            <v>0</v>
          </cell>
          <cell r="E341" t="str">
            <v>N/A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3320</v>
          </cell>
        </row>
        <row r="342">
          <cell r="A342" t="str">
            <v>N/A</v>
          </cell>
          <cell r="B342">
            <v>0</v>
          </cell>
          <cell r="C342" t="str">
            <v>IBM Custom Shipping Label - Server</v>
          </cell>
          <cell r="D342">
            <v>0</v>
          </cell>
          <cell r="E342" t="str">
            <v>N/A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3330</v>
          </cell>
        </row>
        <row r="343">
          <cell r="A343" t="str">
            <v>N/A</v>
          </cell>
          <cell r="B343">
            <v>0</v>
          </cell>
          <cell r="C343" t="str">
            <v>IBM Custom Palletization - Server</v>
          </cell>
          <cell r="D343">
            <v>0</v>
          </cell>
          <cell r="E343" t="str">
            <v>N/A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3340</v>
          </cell>
        </row>
        <row r="344">
          <cell r="A344" t="str">
            <v>N/A</v>
          </cell>
          <cell r="B344">
            <v>0</v>
          </cell>
          <cell r="C344" t="str">
            <v>Odyssey Asset Tag - Server</v>
          </cell>
          <cell r="D344">
            <v>0</v>
          </cell>
          <cell r="E344" t="str">
            <v>N/A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3350</v>
          </cell>
        </row>
        <row r="345">
          <cell r="M345">
            <v>3360</v>
          </cell>
        </row>
        <row r="346">
          <cell r="A346" t="str">
            <v>ServicePacs</v>
          </cell>
          <cell r="M346">
            <v>3370</v>
          </cell>
        </row>
        <row r="347">
          <cell r="C347" t="str">
            <v>NOTE THAT PRICES FOR SERVICEPACS ARE IBM LIST PRICE (DISCOUNTS MAY APPLY)</v>
          </cell>
          <cell r="M347">
            <v>3380</v>
          </cell>
        </row>
        <row r="348">
          <cell r="A348" t="str">
            <v>N/A</v>
          </cell>
          <cell r="B348">
            <v>0</v>
          </cell>
          <cell r="C348" t="str">
            <v>180 days of Business Hours software support for a single xSeries server</v>
          </cell>
          <cell r="D348">
            <v>0</v>
          </cell>
          <cell r="E348" t="str">
            <v>N/A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3390</v>
          </cell>
        </row>
        <row r="349">
          <cell r="M349">
            <v>3400</v>
          </cell>
        </row>
        <row r="350">
          <cell r="A350" t="str">
            <v>N/A</v>
          </cell>
          <cell r="B350">
            <v>0</v>
          </cell>
          <cell r="C350" t="str">
            <v>1 YR Support Line (x255)</v>
          </cell>
          <cell r="D350">
            <v>0</v>
          </cell>
          <cell r="E350" t="str">
            <v>N/A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3410</v>
          </cell>
        </row>
        <row r="351">
          <cell r="A351" t="str">
            <v>N/A</v>
          </cell>
          <cell r="B351">
            <v>0</v>
          </cell>
          <cell r="C351" t="str">
            <v>1 YR IOR NBD (x255)</v>
          </cell>
          <cell r="D351">
            <v>0</v>
          </cell>
          <cell r="E351" t="str">
            <v>N/A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3420</v>
          </cell>
        </row>
        <row r="352">
          <cell r="A352" t="str">
            <v>N/A</v>
          </cell>
          <cell r="B352">
            <v>0</v>
          </cell>
          <cell r="C352" t="str">
            <v>1 YR IOR 9x5/next day (x255)</v>
          </cell>
          <cell r="D352">
            <v>0</v>
          </cell>
          <cell r="E352" t="str">
            <v>N/A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3430</v>
          </cell>
        </row>
        <row r="353">
          <cell r="A353" t="str">
            <v>N/A</v>
          </cell>
          <cell r="B353">
            <v>0</v>
          </cell>
          <cell r="C353" t="str">
            <v>1 YR IOR 9x5x4 (x255)</v>
          </cell>
          <cell r="D353">
            <v>0</v>
          </cell>
          <cell r="E353" t="str">
            <v>N/A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3440</v>
          </cell>
        </row>
        <row r="354">
          <cell r="A354" t="str">
            <v>N/A</v>
          </cell>
          <cell r="B354">
            <v>0</v>
          </cell>
          <cell r="C354" t="str">
            <v>1 YR IOR 24x7x4 (x255)</v>
          </cell>
          <cell r="D354">
            <v>0</v>
          </cell>
          <cell r="E354" t="str">
            <v>N/A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3450</v>
          </cell>
        </row>
        <row r="355">
          <cell r="A355" t="str">
            <v>N/A</v>
          </cell>
          <cell r="B355">
            <v>0</v>
          </cell>
          <cell r="C355" t="str">
            <v>1 YR IOR 24x7x2 hour  (x255)</v>
          </cell>
          <cell r="D355">
            <v>0</v>
          </cell>
          <cell r="E355" t="str">
            <v>N/A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3460</v>
          </cell>
        </row>
        <row r="356">
          <cell r="A356" t="str">
            <v>N/A</v>
          </cell>
          <cell r="B356">
            <v>0</v>
          </cell>
          <cell r="C356" t="str">
            <v>2 YR IOR NBD (x255)</v>
          </cell>
          <cell r="D356">
            <v>0</v>
          </cell>
          <cell r="E356" t="str">
            <v>N/A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3470</v>
          </cell>
        </row>
        <row r="357">
          <cell r="A357" t="str">
            <v>N/A</v>
          </cell>
          <cell r="B357">
            <v>0</v>
          </cell>
          <cell r="C357" t="str">
            <v>2 YR IOR 9x5/next day (x255)</v>
          </cell>
          <cell r="D357">
            <v>0</v>
          </cell>
          <cell r="E357" t="str">
            <v>N/A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3480</v>
          </cell>
        </row>
        <row r="358">
          <cell r="A358" t="str">
            <v>N/A</v>
          </cell>
          <cell r="B358">
            <v>0</v>
          </cell>
          <cell r="C358" t="str">
            <v>2 YR IOR 9x5x4  (x255)</v>
          </cell>
          <cell r="D358">
            <v>0</v>
          </cell>
          <cell r="E358" t="str">
            <v>N/A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3490</v>
          </cell>
        </row>
        <row r="359">
          <cell r="A359" t="str">
            <v>N/A</v>
          </cell>
          <cell r="B359">
            <v>0</v>
          </cell>
          <cell r="C359" t="str">
            <v>2 YR IOR 24x7x4 (x255)</v>
          </cell>
          <cell r="D359">
            <v>0</v>
          </cell>
          <cell r="E359" t="str">
            <v>N/A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3500</v>
          </cell>
        </row>
        <row r="360">
          <cell r="A360" t="str">
            <v>N/A</v>
          </cell>
          <cell r="B360">
            <v>0</v>
          </cell>
          <cell r="C360" t="str">
            <v>2 YR IOR 24x7x2 hour  (x255)</v>
          </cell>
          <cell r="D360">
            <v>0</v>
          </cell>
          <cell r="E360" t="str">
            <v>N/A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3510</v>
          </cell>
        </row>
        <row r="361">
          <cell r="A361" t="str">
            <v>N/A</v>
          </cell>
          <cell r="B361">
            <v>0</v>
          </cell>
          <cell r="C361" t="str">
            <v>3 YR IOR/24x7x4 BKK  Only (x255)</v>
          </cell>
          <cell r="D361">
            <v>0</v>
          </cell>
          <cell r="E361" t="str">
            <v>N/A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3520</v>
          </cell>
        </row>
        <row r="362">
          <cell r="A362" t="str">
            <v>N/A</v>
          </cell>
          <cell r="B362">
            <v>0</v>
          </cell>
          <cell r="C362" t="str">
            <v>3 YR IOR /24x7( 3YR NBD Warrany ) (x255)</v>
          </cell>
          <cell r="D362">
            <v>0</v>
          </cell>
          <cell r="E362" t="str">
            <v>N/A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3530</v>
          </cell>
        </row>
        <row r="363">
          <cell r="A363" t="str">
            <v>N/A</v>
          </cell>
          <cell r="B363">
            <v>0</v>
          </cell>
          <cell r="C363" t="str">
            <v>3 YR IOR /24x7( 3YR Parts 1YR Laber Warranty ) (x255)</v>
          </cell>
          <cell r="D363">
            <v>0</v>
          </cell>
          <cell r="E363" t="str">
            <v>N/A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3540</v>
          </cell>
        </row>
        <row r="364">
          <cell r="A364" t="str">
            <v>N/A</v>
          </cell>
          <cell r="B364">
            <v>0</v>
          </cell>
          <cell r="C364" t="str">
            <v>3 YR OS/Config/Driver Support/9x5/NBD Respons (x255)</v>
          </cell>
          <cell r="D364">
            <v>0</v>
          </cell>
          <cell r="E364" t="str">
            <v>N/A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3550</v>
          </cell>
        </row>
        <row r="365">
          <cell r="A365" t="str">
            <v>N/A</v>
          </cell>
          <cell r="B365">
            <v>0</v>
          </cell>
          <cell r="C365" t="str">
            <v>3 YR Parts &amp; Labour/IOR/9x5/4 hrs Response (x255)</v>
          </cell>
          <cell r="D365">
            <v>0</v>
          </cell>
          <cell r="E365" t="str">
            <v>N/A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3560</v>
          </cell>
        </row>
        <row r="366">
          <cell r="A366" t="str">
            <v>N/A</v>
          </cell>
          <cell r="B366">
            <v>0</v>
          </cell>
          <cell r="C366" t="str">
            <v>3 YR Parts &amp; Labour/IOR/24x7/4hrs Response (x255)</v>
          </cell>
          <cell r="D366">
            <v>0</v>
          </cell>
          <cell r="E366" t="str">
            <v>N/A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3570</v>
          </cell>
        </row>
        <row r="367">
          <cell r="A367" t="str">
            <v>N/A</v>
          </cell>
          <cell r="B367">
            <v>0</v>
          </cell>
          <cell r="C367" t="str">
            <v>3 YR IOR 24x7x4 + 1 YR Support Line (x255)</v>
          </cell>
          <cell r="D367">
            <v>0</v>
          </cell>
          <cell r="E367" t="str">
            <v>N/A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3580</v>
          </cell>
        </row>
        <row r="368">
          <cell r="A368" t="str">
            <v>N/A</v>
          </cell>
          <cell r="B368">
            <v>0</v>
          </cell>
          <cell r="C368" t="str">
            <v>3 YR IOR 9x5x4 + 1 YR Support Line (x255)</v>
          </cell>
          <cell r="D368">
            <v>0</v>
          </cell>
          <cell r="E368" t="str">
            <v>N/A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3590</v>
          </cell>
        </row>
        <row r="369">
          <cell r="A369" t="str">
            <v>N/A</v>
          </cell>
          <cell r="B369">
            <v>0</v>
          </cell>
          <cell r="C369" t="str">
            <v>3 YR IOR /24x7x4x6 (x255)</v>
          </cell>
          <cell r="D369">
            <v>0</v>
          </cell>
          <cell r="E369" t="str">
            <v>N/A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3600</v>
          </cell>
        </row>
        <row r="370">
          <cell r="A370" t="str">
            <v>N/A</v>
          </cell>
          <cell r="B370">
            <v>0</v>
          </cell>
          <cell r="C370" t="str">
            <v>3 YR IOR /24x7x8x24 (x255)</v>
          </cell>
          <cell r="D370">
            <v>0</v>
          </cell>
          <cell r="E370" t="str">
            <v>N/A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3610</v>
          </cell>
        </row>
        <row r="371">
          <cell r="A371" t="str">
            <v>N/A</v>
          </cell>
          <cell r="B371">
            <v>0</v>
          </cell>
          <cell r="C371" t="str">
            <v>3 YR IOR /24x7x8 (x255)</v>
          </cell>
          <cell r="D371">
            <v>0</v>
          </cell>
          <cell r="E371" t="str">
            <v>N/A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3620</v>
          </cell>
        </row>
        <row r="372">
          <cell r="A372" t="str">
            <v>N/A</v>
          </cell>
          <cell r="B372">
            <v>0</v>
          </cell>
          <cell r="C372" t="str">
            <v>3 YR 12x6x2 (x255)</v>
          </cell>
          <cell r="D372">
            <v>0</v>
          </cell>
          <cell r="E372" t="str">
            <v>N/A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3630</v>
          </cell>
        </row>
        <row r="373">
          <cell r="A373" t="str">
            <v>96P2967</v>
          </cell>
          <cell r="B373">
            <v>0</v>
          </cell>
          <cell r="C373" t="str">
            <v>3 YR IOR /8x5x4 (x255)</v>
          </cell>
          <cell r="D373">
            <v>0</v>
          </cell>
          <cell r="E373">
            <v>837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3640</v>
          </cell>
        </row>
        <row r="374">
          <cell r="A374" t="str">
            <v>N/A</v>
          </cell>
          <cell r="B374">
            <v>0</v>
          </cell>
          <cell r="C374" t="str">
            <v>3 YR IOR 9x5x4 (x255)</v>
          </cell>
          <cell r="D374">
            <v>0</v>
          </cell>
          <cell r="E374" t="str">
            <v>N/A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3650</v>
          </cell>
        </row>
        <row r="375">
          <cell r="A375" t="str">
            <v>96P2968</v>
          </cell>
          <cell r="B375">
            <v>0</v>
          </cell>
          <cell r="C375" t="str">
            <v>3 YR IOR /24x7x4 (x255)</v>
          </cell>
          <cell r="D375">
            <v>0</v>
          </cell>
          <cell r="E375">
            <v>2100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3660</v>
          </cell>
        </row>
        <row r="376">
          <cell r="A376" t="str">
            <v>96P2969</v>
          </cell>
          <cell r="B376">
            <v>0</v>
          </cell>
          <cell r="C376" t="str">
            <v>3 YR IOR /24x7x2 (x255)</v>
          </cell>
          <cell r="D376">
            <v>0</v>
          </cell>
          <cell r="E376">
            <v>2970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3670</v>
          </cell>
        </row>
        <row r="377">
          <cell r="A377" t="str">
            <v>N/A</v>
          </cell>
          <cell r="B377">
            <v>0</v>
          </cell>
          <cell r="C377" t="str">
            <v>4 YR IOR/24x7x4 BKK  Only (x255)</v>
          </cell>
          <cell r="D377">
            <v>0</v>
          </cell>
          <cell r="E377" t="str">
            <v>N/A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3680</v>
          </cell>
        </row>
        <row r="378">
          <cell r="A378" t="str">
            <v>N/A</v>
          </cell>
          <cell r="B378">
            <v>0</v>
          </cell>
          <cell r="C378" t="str">
            <v>4 YR IOR  9x5/next day  (x255)</v>
          </cell>
          <cell r="D378">
            <v>0</v>
          </cell>
          <cell r="E378" t="str">
            <v>N/A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3690</v>
          </cell>
        </row>
        <row r="379">
          <cell r="A379" t="str">
            <v>N/A</v>
          </cell>
          <cell r="B379">
            <v>0</v>
          </cell>
          <cell r="C379" t="str">
            <v>4 YR IOR 9x5x4 (x255)</v>
          </cell>
          <cell r="D379">
            <v>0</v>
          </cell>
          <cell r="E379" t="str">
            <v>N/A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3700</v>
          </cell>
        </row>
        <row r="380">
          <cell r="A380" t="str">
            <v>N/A</v>
          </cell>
          <cell r="B380">
            <v>0</v>
          </cell>
          <cell r="C380" t="str">
            <v>4 YR IOR /24x7x4 (x255)</v>
          </cell>
          <cell r="D380">
            <v>0</v>
          </cell>
          <cell r="E380" t="str">
            <v>N/A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3710</v>
          </cell>
        </row>
        <row r="381">
          <cell r="A381" t="str">
            <v>N/A</v>
          </cell>
          <cell r="B381">
            <v>0</v>
          </cell>
          <cell r="C381" t="str">
            <v>4 YR IOR/24x7x2 (x255)</v>
          </cell>
          <cell r="D381">
            <v>0</v>
          </cell>
          <cell r="E381" t="str">
            <v>N/A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3720</v>
          </cell>
        </row>
        <row r="382">
          <cell r="A382" t="str">
            <v>N/A</v>
          </cell>
          <cell r="B382">
            <v>0</v>
          </cell>
          <cell r="C382" t="str">
            <v>5 YR IOR/24x7x4 BKK  Only (x255)</v>
          </cell>
          <cell r="D382">
            <v>0</v>
          </cell>
          <cell r="E382" t="str">
            <v>N/A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3730</v>
          </cell>
        </row>
        <row r="383">
          <cell r="A383" t="str">
            <v>96P2972</v>
          </cell>
          <cell r="B383">
            <v>0</v>
          </cell>
          <cell r="C383" t="str">
            <v>5 YR IOR /8x5x4 (x255)</v>
          </cell>
          <cell r="D383">
            <v>0</v>
          </cell>
          <cell r="E383">
            <v>2519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3740</v>
          </cell>
        </row>
        <row r="384">
          <cell r="A384" t="str">
            <v>N/A</v>
          </cell>
          <cell r="B384">
            <v>0</v>
          </cell>
          <cell r="C384" t="str">
            <v>5 YR IOR  9x5/next day  (x255)</v>
          </cell>
          <cell r="D384">
            <v>0</v>
          </cell>
          <cell r="E384" t="str">
            <v>N/A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3750</v>
          </cell>
        </row>
        <row r="385">
          <cell r="A385" t="str">
            <v>N/A</v>
          </cell>
          <cell r="B385">
            <v>0</v>
          </cell>
          <cell r="C385" t="str">
            <v>5 YR IOR /9x5x4 (x255)</v>
          </cell>
          <cell r="D385">
            <v>0</v>
          </cell>
          <cell r="E385" t="str">
            <v>N/A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3760</v>
          </cell>
        </row>
        <row r="386">
          <cell r="A386" t="str">
            <v>96P2973</v>
          </cell>
          <cell r="B386">
            <v>0</v>
          </cell>
          <cell r="C386" t="str">
            <v>5 YR IOR /24x7x4 (x255)</v>
          </cell>
          <cell r="D386">
            <v>0</v>
          </cell>
          <cell r="E386">
            <v>4620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3770</v>
          </cell>
        </row>
        <row r="387">
          <cell r="A387" t="str">
            <v>96P2974</v>
          </cell>
          <cell r="B387">
            <v>0</v>
          </cell>
          <cell r="C387" t="str">
            <v>5 YR IOR /24x7x2 (x255)</v>
          </cell>
          <cell r="D387">
            <v>0</v>
          </cell>
          <cell r="E387">
            <v>6600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3780</v>
          </cell>
        </row>
        <row r="388">
          <cell r="A388" t="str">
            <v>N/A</v>
          </cell>
          <cell r="B388">
            <v>0</v>
          </cell>
          <cell r="C388" t="str">
            <v>6 YR IOR/24x7x4 (x255)</v>
          </cell>
          <cell r="D388">
            <v>0</v>
          </cell>
          <cell r="E388" t="str">
            <v>N/A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3790</v>
          </cell>
        </row>
        <row r="389">
          <cell r="A389" t="str">
            <v>N/A</v>
          </cell>
          <cell r="B389">
            <v>0</v>
          </cell>
          <cell r="C389" t="str">
            <v>6 YR IOR/9x5x4 (x255)</v>
          </cell>
          <cell r="D389">
            <v>0</v>
          </cell>
          <cell r="E389" t="str">
            <v>N/A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3800</v>
          </cell>
        </row>
        <row r="390">
          <cell r="M390">
            <v>3810</v>
          </cell>
        </row>
        <row r="391">
          <cell r="A391" t="str">
            <v>96P2975</v>
          </cell>
          <cell r="B391">
            <v>0</v>
          </cell>
          <cell r="C391" t="str">
            <v>Extend to YR 4&amp;5 IOR /8x5x4 (x255)</v>
          </cell>
          <cell r="D391">
            <v>0</v>
          </cell>
          <cell r="E391">
            <v>1954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3820</v>
          </cell>
        </row>
        <row r="392">
          <cell r="A392" t="str">
            <v>96P2976</v>
          </cell>
          <cell r="B392">
            <v>0</v>
          </cell>
          <cell r="C392" t="str">
            <v>Extend to YR 4&amp;5 IOR /24x7x4 (x255)</v>
          </cell>
          <cell r="D392">
            <v>0</v>
          </cell>
          <cell r="E392">
            <v>2963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3830</v>
          </cell>
        </row>
        <row r="393">
          <cell r="A393" t="str">
            <v>96P2977</v>
          </cell>
          <cell r="B393">
            <v>0</v>
          </cell>
          <cell r="C393" t="str">
            <v>Extend to YR 4&amp;5 IOR /24x7x2 (x255)</v>
          </cell>
          <cell r="D393">
            <v>0</v>
          </cell>
          <cell r="E393">
            <v>3764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3840</v>
          </cell>
        </row>
        <row r="394">
          <cell r="M394">
            <v>3850</v>
          </cell>
        </row>
        <row r="395">
          <cell r="A395" t="str">
            <v>N/A</v>
          </cell>
          <cell r="B395">
            <v>0</v>
          </cell>
          <cell r="C395" t="str">
            <v>1 YR RTS for xSeries, IntelliStation, IBM Director, Windows, Linux (x255)</v>
          </cell>
          <cell r="D395">
            <v>0</v>
          </cell>
          <cell r="E395" t="str">
            <v>N/A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3860</v>
          </cell>
        </row>
        <row r="396">
          <cell r="A396" t="str">
            <v>N/A</v>
          </cell>
          <cell r="B396">
            <v>0</v>
          </cell>
          <cell r="C396" t="str">
            <v>1 YR RTS for xSeries, IntelliStation, IBM Director, Windows, Linux, plus Vmware (x255)</v>
          </cell>
          <cell r="D396">
            <v>0</v>
          </cell>
          <cell r="E396" t="str">
            <v>N/A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3870</v>
          </cell>
        </row>
        <row r="397">
          <cell r="A397" t="str">
            <v>N/A</v>
          </cell>
          <cell r="B397">
            <v>0</v>
          </cell>
          <cell r="C397" t="str">
            <v>3 YR RTS for xSeries, IBM Director, Windows and Linux (x255)</v>
          </cell>
          <cell r="D397">
            <v>0</v>
          </cell>
          <cell r="E397" t="str">
            <v>N/A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3880</v>
          </cell>
        </row>
        <row r="398">
          <cell r="A398" t="str">
            <v>N/A</v>
          </cell>
          <cell r="B398">
            <v>0</v>
          </cell>
          <cell r="C398" t="str">
            <v>3 YR RTS for xSeries, IBM Director, Windows and Linux with Vmware (x255)</v>
          </cell>
          <cell r="D398">
            <v>0</v>
          </cell>
          <cell r="E398" t="str">
            <v>N/A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3890</v>
          </cell>
        </row>
        <row r="399">
          <cell r="M399">
            <v>3900</v>
          </cell>
        </row>
        <row r="400">
          <cell r="A400" t="str">
            <v>N/A</v>
          </cell>
          <cell r="B400">
            <v>0</v>
          </cell>
          <cell r="C400" t="str">
            <v>ServicePac for Inst. Services - Inst. of a floor-standing / tower model server(x255)</v>
          </cell>
          <cell r="D400">
            <v>0</v>
          </cell>
          <cell r="E400" t="str">
            <v>N/A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3910</v>
          </cell>
        </row>
        <row r="401">
          <cell r="A401" t="str">
            <v>N/A</v>
          </cell>
          <cell r="B401">
            <v>0</v>
          </cell>
          <cell r="C401" t="str">
            <v>ServicePac for Inst. Services - Inst. of a floor-standing / tower model server and the network operating system(x255)</v>
          </cell>
          <cell r="D401">
            <v>0</v>
          </cell>
          <cell r="E401" t="str">
            <v>N/A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3920</v>
          </cell>
        </row>
        <row r="402">
          <cell r="M402">
            <v>3930</v>
          </cell>
        </row>
        <row r="403">
          <cell r="A403" t="str">
            <v>N/A</v>
          </cell>
          <cell r="B403">
            <v>0</v>
          </cell>
          <cell r="C403" t="str">
            <v>Unpack server, install IBM additional HW in Rack, OS (Windows NT, Windows 2000, Novell Netware or Linux ) Inst., verify Inst..(x255)</v>
          </cell>
          <cell r="D403">
            <v>0</v>
          </cell>
          <cell r="E403" t="str">
            <v>N/A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3940</v>
          </cell>
        </row>
        <row r="404">
          <cell r="A404" t="str">
            <v>N/A</v>
          </cell>
          <cell r="B404">
            <v>0</v>
          </cell>
          <cell r="C404" t="str">
            <v>H/W &amp; Windows OS Inst.(x255)</v>
          </cell>
          <cell r="D404">
            <v>0</v>
          </cell>
          <cell r="E404" t="str">
            <v>N/A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3950</v>
          </cell>
        </row>
        <row r="405">
          <cell r="A405" t="str">
            <v>N/A</v>
          </cell>
          <cell r="B405">
            <v>0</v>
          </cell>
          <cell r="C405" t="str">
            <v>IOR Hardware Inst./OS Config (x255)</v>
          </cell>
          <cell r="D405">
            <v>0</v>
          </cell>
          <cell r="E405" t="str">
            <v>N/A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3960</v>
          </cell>
        </row>
        <row r="406">
          <cell r="M406">
            <v>3970</v>
          </cell>
        </row>
        <row r="407">
          <cell r="A407" t="str">
            <v>N/A</v>
          </cell>
          <cell r="B407">
            <v>0</v>
          </cell>
          <cell r="C407" t="str">
            <v>ServicePac for Inst. Services - Inst. of an expansion storage unit (EXP300)</v>
          </cell>
          <cell r="D407">
            <v>0</v>
          </cell>
          <cell r="E407" t="str">
            <v>N/A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3980</v>
          </cell>
        </row>
        <row r="408">
          <cell r="A408" t="str">
            <v>N/A</v>
          </cell>
          <cell r="B408">
            <v>0</v>
          </cell>
          <cell r="C408" t="str">
            <v>1 yr IOR 9x5x4 - Post Warranty (EXP300)</v>
          </cell>
          <cell r="D408">
            <v>0</v>
          </cell>
          <cell r="E408" t="str">
            <v>N/A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3990</v>
          </cell>
        </row>
        <row r="409">
          <cell r="A409" t="str">
            <v>N/A</v>
          </cell>
          <cell r="B409">
            <v>0</v>
          </cell>
          <cell r="C409" t="str">
            <v>1 yr IOR 24x7x4 - Post Warranty (EXP300)</v>
          </cell>
          <cell r="D409">
            <v>0</v>
          </cell>
          <cell r="E409" t="str">
            <v>N/A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4000</v>
          </cell>
        </row>
        <row r="410">
          <cell r="A410" t="str">
            <v>N/A</v>
          </cell>
          <cell r="B410">
            <v>0</v>
          </cell>
          <cell r="C410" t="str">
            <v>1 YR IOR 9x5x4 (EXP300)</v>
          </cell>
          <cell r="D410">
            <v>0</v>
          </cell>
          <cell r="E410" t="str">
            <v>N/A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4010</v>
          </cell>
        </row>
        <row r="411">
          <cell r="A411" t="str">
            <v>N/A</v>
          </cell>
          <cell r="B411">
            <v>0</v>
          </cell>
          <cell r="C411" t="str">
            <v>2 YR IOR 9x5x4 (EXP300)</v>
          </cell>
          <cell r="D411">
            <v>0</v>
          </cell>
          <cell r="E411" t="str">
            <v>N/A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4020</v>
          </cell>
        </row>
        <row r="412">
          <cell r="A412" t="str">
            <v>N/A</v>
          </cell>
          <cell r="B412">
            <v>0</v>
          </cell>
          <cell r="C412" t="str">
            <v>1 YR IOR 24x7x4 (EXP300)</v>
          </cell>
          <cell r="D412">
            <v>0</v>
          </cell>
          <cell r="E412" t="str">
            <v>N/A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4030</v>
          </cell>
        </row>
        <row r="413">
          <cell r="A413" t="str">
            <v>N/A</v>
          </cell>
          <cell r="B413">
            <v>0</v>
          </cell>
          <cell r="C413" t="str">
            <v>2 YR IOR 24x7x4 (EXP300)</v>
          </cell>
          <cell r="D413">
            <v>0</v>
          </cell>
          <cell r="E413" t="str">
            <v>N/A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4040</v>
          </cell>
        </row>
        <row r="414">
          <cell r="A414" t="str">
            <v>14R1635</v>
          </cell>
          <cell r="B414">
            <v>0</v>
          </cell>
          <cell r="C414" t="str">
            <v>3 YR IOR /8x5x4 (EXP300)</v>
          </cell>
          <cell r="D414">
            <v>0</v>
          </cell>
          <cell r="E414">
            <v>345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4050</v>
          </cell>
        </row>
        <row r="415">
          <cell r="A415" t="str">
            <v>N/A</v>
          </cell>
          <cell r="B415">
            <v>0</v>
          </cell>
          <cell r="C415" t="str">
            <v>3 YR IOR  9x5x4 hour (EXP300)</v>
          </cell>
          <cell r="D415">
            <v>0</v>
          </cell>
          <cell r="E415" t="str">
            <v>N/A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4060</v>
          </cell>
        </row>
        <row r="416">
          <cell r="A416" t="str">
            <v>14R1636</v>
          </cell>
          <cell r="B416">
            <v>0</v>
          </cell>
          <cell r="C416" t="str">
            <v>3 YR IOR /24x7x4 (EXP300)</v>
          </cell>
          <cell r="D416">
            <v>0</v>
          </cell>
          <cell r="E416">
            <v>1019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4070</v>
          </cell>
        </row>
        <row r="417">
          <cell r="A417" t="str">
            <v>14R1637</v>
          </cell>
          <cell r="B417">
            <v>0</v>
          </cell>
          <cell r="C417" t="str">
            <v>3 YR IOR /24x7x2 (EXP300)</v>
          </cell>
          <cell r="D417">
            <v>0</v>
          </cell>
          <cell r="E417">
            <v>1531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4080</v>
          </cell>
        </row>
        <row r="418">
          <cell r="A418" t="str">
            <v>N/A</v>
          </cell>
          <cell r="B418">
            <v>0</v>
          </cell>
          <cell r="C418" t="str">
            <v>5 YR IOR  24x7x4 hour (EXP300)</v>
          </cell>
          <cell r="D418">
            <v>0</v>
          </cell>
          <cell r="E418" t="str">
            <v>N/A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4090</v>
          </cell>
        </row>
        <row r="419">
          <cell r="A419" t="str">
            <v>N/A</v>
          </cell>
          <cell r="B419">
            <v>0</v>
          </cell>
          <cell r="C419" t="str">
            <v>5 YR IOR  24x7x2 hour (EXP300)</v>
          </cell>
          <cell r="D419">
            <v>0</v>
          </cell>
          <cell r="E419" t="str">
            <v>N/A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4100</v>
          </cell>
        </row>
        <row r="420">
          <cell r="A420" t="str">
            <v>N/A</v>
          </cell>
          <cell r="B420">
            <v>0</v>
          </cell>
          <cell r="C420" t="str">
            <v>3 YR IOR /24x7( 3 YR Parts 1 YR Laber Warranty )(EXP400)</v>
          </cell>
          <cell r="D420">
            <v>0</v>
          </cell>
          <cell r="E420" t="str">
            <v>N/A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4110</v>
          </cell>
        </row>
        <row r="421">
          <cell r="A421" t="str">
            <v>N/A</v>
          </cell>
          <cell r="B421">
            <v>0</v>
          </cell>
          <cell r="C421" t="str">
            <v>1 YR IOR 9x5/next day (EXP400)</v>
          </cell>
          <cell r="D421">
            <v>0</v>
          </cell>
          <cell r="E421" t="str">
            <v>N/A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4120</v>
          </cell>
        </row>
        <row r="422">
          <cell r="A422" t="str">
            <v>N/A</v>
          </cell>
          <cell r="B422">
            <v>0</v>
          </cell>
          <cell r="C422" t="str">
            <v>1 YR IOR 9x5x4 (EXP400)</v>
          </cell>
          <cell r="D422">
            <v>0</v>
          </cell>
          <cell r="E422" t="str">
            <v>N/A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4130</v>
          </cell>
        </row>
        <row r="423">
          <cell r="A423" t="str">
            <v>N/A</v>
          </cell>
          <cell r="B423">
            <v>0</v>
          </cell>
          <cell r="C423" t="str">
            <v>1 YR IOR 24x7x4 hour (EXP400)</v>
          </cell>
          <cell r="D423">
            <v>0</v>
          </cell>
          <cell r="E423" t="str">
            <v>N/A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4140</v>
          </cell>
        </row>
        <row r="424">
          <cell r="A424" t="str">
            <v>N/A</v>
          </cell>
          <cell r="B424">
            <v>0</v>
          </cell>
          <cell r="C424" t="str">
            <v>1 YR IOR 24x7x2 hour (EXP400)</v>
          </cell>
          <cell r="D424">
            <v>0</v>
          </cell>
          <cell r="E424" t="str">
            <v>N/A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4150</v>
          </cell>
        </row>
        <row r="425">
          <cell r="A425" t="str">
            <v>N/A</v>
          </cell>
          <cell r="B425">
            <v>0</v>
          </cell>
          <cell r="C425" t="str">
            <v>2 YR IOR 9x5/next day(EXP400)</v>
          </cell>
          <cell r="D425">
            <v>0</v>
          </cell>
          <cell r="E425" t="str">
            <v>N/A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4160</v>
          </cell>
        </row>
        <row r="426">
          <cell r="A426" t="str">
            <v>N/A</v>
          </cell>
          <cell r="B426">
            <v>0</v>
          </cell>
          <cell r="C426" t="str">
            <v>2 YR IOR 9x5x4 (EXP400)</v>
          </cell>
          <cell r="D426">
            <v>0</v>
          </cell>
          <cell r="E426" t="str">
            <v>N/A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4170</v>
          </cell>
        </row>
        <row r="427">
          <cell r="A427" t="str">
            <v>N/A</v>
          </cell>
          <cell r="B427">
            <v>0</v>
          </cell>
          <cell r="C427" t="str">
            <v>2 YR IOR 24x7x4 hour (EXP400)</v>
          </cell>
          <cell r="D427">
            <v>0</v>
          </cell>
          <cell r="E427" t="str">
            <v>N/A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4180</v>
          </cell>
        </row>
        <row r="428">
          <cell r="A428" t="str">
            <v>N/A</v>
          </cell>
          <cell r="B428">
            <v>0</v>
          </cell>
          <cell r="C428" t="str">
            <v>2 YR IOR 24x7x2 hour(EXP400)</v>
          </cell>
          <cell r="D428">
            <v>0</v>
          </cell>
          <cell r="E428" t="str">
            <v>N/A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4190</v>
          </cell>
        </row>
        <row r="429">
          <cell r="A429" t="str">
            <v>N/A</v>
          </cell>
          <cell r="B429">
            <v>0</v>
          </cell>
          <cell r="C429" t="str">
            <v>3 YR IOR  9x5x4 hour (EXP400)</v>
          </cell>
          <cell r="D429">
            <v>0</v>
          </cell>
          <cell r="E429" t="str">
            <v>N/A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4200</v>
          </cell>
        </row>
        <row r="430">
          <cell r="A430" t="str">
            <v>N/A</v>
          </cell>
          <cell r="B430">
            <v>0</v>
          </cell>
          <cell r="C430" t="str">
            <v>3 YR IOR  24x7x4 hour (EXP400)</v>
          </cell>
          <cell r="D430">
            <v>0</v>
          </cell>
          <cell r="E430" t="str">
            <v>N/A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4210</v>
          </cell>
        </row>
        <row r="431">
          <cell r="A431" t="str">
            <v>N/A</v>
          </cell>
          <cell r="B431">
            <v>0</v>
          </cell>
          <cell r="C431" t="str">
            <v>3 YR IOR  24x7x2 hour (EXP400)</v>
          </cell>
          <cell r="D431">
            <v>0</v>
          </cell>
          <cell r="E431" t="str">
            <v>N/A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4220</v>
          </cell>
        </row>
        <row r="432">
          <cell r="A432" t="str">
            <v>N/A</v>
          </cell>
          <cell r="B432">
            <v>0</v>
          </cell>
          <cell r="C432" t="str">
            <v>5 YR IOR  24x7x4 hour (EXP400)</v>
          </cell>
          <cell r="D432">
            <v>0</v>
          </cell>
          <cell r="E432" t="str">
            <v>N/A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4230</v>
          </cell>
        </row>
        <row r="433">
          <cell r="A433" t="str">
            <v>N/A</v>
          </cell>
          <cell r="B433">
            <v>0</v>
          </cell>
          <cell r="C433" t="str">
            <v>5 YR IOR  24x7x2 hour (EXP400)</v>
          </cell>
          <cell r="D433">
            <v>0</v>
          </cell>
          <cell r="E433" t="str">
            <v>N/A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4240</v>
          </cell>
        </row>
        <row r="434">
          <cell r="A434" t="str">
            <v>29R5029</v>
          </cell>
          <cell r="B434">
            <v>0</v>
          </cell>
          <cell r="C434" t="str">
            <v>xSeries SW 1yr, Remote dual processor</v>
          </cell>
          <cell r="D434">
            <v>0</v>
          </cell>
          <cell r="E434">
            <v>880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4250</v>
          </cell>
        </row>
        <row r="435">
          <cell r="M435">
            <v>4260</v>
          </cell>
        </row>
        <row r="436">
          <cell r="A436" t="str">
            <v>Smoothstart Services</v>
          </cell>
          <cell r="M436">
            <v>4270</v>
          </cell>
        </row>
        <row r="437">
          <cell r="M437">
            <v>4280</v>
          </cell>
        </row>
        <row r="438">
          <cell r="A438" t="str">
            <v>SPAC253</v>
          </cell>
          <cell r="B438">
            <v>0</v>
          </cell>
          <cell r="C438" t="str">
            <v>Server Option 3 - Basic Install (unpacking of a preconfigured system, install and test)</v>
          </cell>
          <cell r="D438">
            <v>0</v>
          </cell>
          <cell r="E438">
            <v>1726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4290</v>
          </cell>
        </row>
        <row r="439">
          <cell r="A439" t="str">
            <v>SPAC293</v>
          </cell>
          <cell r="B439">
            <v>0</v>
          </cell>
          <cell r="C439" t="str">
            <v>Server Option 3 - Enhanced (unpacking of a preconfigured system, install/NOS and test)</v>
          </cell>
          <cell r="D439">
            <v>0</v>
          </cell>
          <cell r="E439">
            <v>2632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4300</v>
          </cell>
        </row>
        <row r="440">
          <cell r="A440" t="str">
            <v>SPAC254</v>
          </cell>
          <cell r="B440">
            <v>0</v>
          </cell>
          <cell r="C440" t="str">
            <v>Server Rack Assembly Includes installing an IBM certified rack.</v>
          </cell>
          <cell r="D440">
            <v>0</v>
          </cell>
          <cell r="E440">
            <v>395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4310</v>
          </cell>
        </row>
        <row r="441">
          <cell r="A441" t="str">
            <v>SPAC388</v>
          </cell>
          <cell r="B441">
            <v>0</v>
          </cell>
          <cell r="C441" t="str">
            <v>Install 1 FastT &amp; 1 EXP (unpack, install, basic configure, NOS install and test)</v>
          </cell>
          <cell r="D441">
            <v>0</v>
          </cell>
          <cell r="E441">
            <v>1169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4320</v>
          </cell>
        </row>
        <row r="442">
          <cell r="A442" t="str">
            <v>SPAC389</v>
          </cell>
          <cell r="B442">
            <v>0</v>
          </cell>
          <cell r="C442" t="str">
            <v>Install 1 FastT &amp; 1 EXP &amp; 1 additional server (unpack, install, basic configure, NOS install and test)</v>
          </cell>
          <cell r="D442">
            <v>0</v>
          </cell>
          <cell r="E442">
            <v>1749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4330</v>
          </cell>
        </row>
        <row r="443">
          <cell r="A443" t="str">
            <v>SPAC390</v>
          </cell>
          <cell r="B443">
            <v>0</v>
          </cell>
          <cell r="C443" t="str">
            <v>Install 1 FastT &amp; 1 EXP &amp; up to 4 additional servers (unpack, install, basic configure, NOS install and test)</v>
          </cell>
          <cell r="D443">
            <v>0</v>
          </cell>
          <cell r="E443">
            <v>5227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4340</v>
          </cell>
        </row>
        <row r="444">
          <cell r="A444" t="str">
            <v>SPAC393</v>
          </cell>
          <cell r="B444">
            <v>0</v>
          </cell>
          <cell r="C444" t="str">
            <v>Install 1additional server with SPAC389 or SPAC390</v>
          </cell>
          <cell r="D444">
            <v>0</v>
          </cell>
          <cell r="E444">
            <v>850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4350</v>
          </cell>
        </row>
        <row r="445">
          <cell r="A445" t="str">
            <v>SPAC394</v>
          </cell>
          <cell r="B445">
            <v>0</v>
          </cell>
          <cell r="C445" t="str">
            <v>Install 1 additional EXP with SPAC388, SPAC389 or SPAC390</v>
          </cell>
          <cell r="D445">
            <v>0</v>
          </cell>
          <cell r="E445">
            <v>319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4360</v>
          </cell>
        </row>
        <row r="446">
          <cell r="M446">
            <v>4370</v>
          </cell>
        </row>
        <row r="447">
          <cell r="A447" t="str">
            <v>ContactIBM</v>
          </cell>
          <cell r="B447">
            <v>0</v>
          </cell>
          <cell r="C447" t="str">
            <v>VMware software support on 2-way (licence purchase required)</v>
          </cell>
          <cell r="D447">
            <v>0</v>
          </cell>
          <cell r="E447" t="str">
            <v>N/A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4380</v>
          </cell>
        </row>
        <row r="448">
          <cell r="M448">
            <v>4390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ed Parties"/>
      <sheetName val="Pl-EXCL"/>
      <sheetName val="pL-iNCL"/>
      <sheetName val="Sheet3"/>
      <sheetName val="P&amp;L"/>
      <sheetName val="BS"/>
      <sheetName val="VARIANCE ANALYSIS "/>
      <sheetName val="cash flow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GROUPINGS"/>
      <sheetName val="SIF P&amp;L BS"/>
      <sheetName val="SIF P&amp;L"/>
      <sheetName val="SIF Workings"/>
      <sheetName val="SIF Results Back up"/>
      <sheetName val="PROVISIONS"/>
      <sheetName val="P &amp; L Approach(OB)"/>
      <sheetName val="P &amp; L Approach(CB) "/>
      <sheetName val="AS-22"/>
      <sheetName val="Nagar provisions"/>
      <sheetName val="CL PROVISION"/>
      <sheetName val="SIF R20&amp;R30 "/>
      <sheetName val="SIF-Sent to France"/>
      <sheetName val="sch-IV"/>
      <sheetName val="TBM ANALYS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PER ACCOUNT VINTAGE DATA"/>
      <sheetName val="Index"/>
      <sheetName val="Guide"/>
      <sheetName val="PL PPRS top sheet"/>
      <sheetName val="PL PPRS overview of top numbers"/>
      <sheetName val="Input -ACQUISITION &amp; ATTRITION"/>
      <sheetName val="Input -PRICING"/>
      <sheetName val="Input -EXPENSES"/>
      <sheetName val="Input-EP parameters"/>
      <sheetName val="Account Movement"/>
      <sheetName val="Interest caln"/>
      <sheetName val="Input _PER ACCOUNT VINTAGE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calculation"/>
    </sheetNames>
    <sheetDataSet>
      <sheetData sheetId="0" refreshError="1">
        <row r="9">
          <cell r="B9">
            <v>7.05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8"/>
  <sheetViews>
    <sheetView zoomScaleNormal="100" workbookViewId="0">
      <selection sqref="A1:H1"/>
    </sheetView>
  </sheetViews>
  <sheetFormatPr defaultColWidth="8.88671875" defaultRowHeight="13.8"/>
  <cols>
    <col min="1" max="1" width="4.109375" style="1" bestFit="1" customWidth="1"/>
    <col min="2" max="2" width="22.33203125" style="1" bestFit="1" customWidth="1"/>
    <col min="3" max="3" width="23" style="1" bestFit="1" customWidth="1"/>
    <col min="4" max="4" width="21.33203125" style="1" customWidth="1"/>
    <col min="5" max="5" width="21.5546875" style="1" bestFit="1" customWidth="1"/>
    <col min="6" max="6" width="13.6640625" style="1" customWidth="1"/>
    <col min="7" max="7" width="12" style="1" customWidth="1"/>
    <col min="8" max="8" width="11" style="1" customWidth="1"/>
    <col min="9" max="9" width="11.88671875" style="1" customWidth="1"/>
    <col min="10" max="16384" width="8.88671875" style="1"/>
  </cols>
  <sheetData>
    <row r="1" spans="1:10" ht="14.25" customHeight="1">
      <c r="A1" s="653" t="s">
        <v>21</v>
      </c>
      <c r="B1" s="653"/>
      <c r="C1" s="653"/>
      <c r="D1" s="653"/>
      <c r="E1" s="653"/>
      <c r="F1" s="653"/>
      <c r="G1" s="653"/>
      <c r="H1" s="653"/>
      <c r="I1" s="457"/>
    </row>
    <row r="2" spans="1:10" ht="14.4">
      <c r="A2" s="290"/>
      <c r="B2" s="263"/>
      <c r="C2" s="290"/>
      <c r="D2" s="290"/>
      <c r="E2" s="290"/>
      <c r="F2" s="290"/>
      <c r="G2" s="290"/>
      <c r="H2" s="290"/>
      <c r="I2" s="290"/>
    </row>
    <row r="3" spans="1:10" ht="28.8">
      <c r="A3" s="291" t="s">
        <v>0</v>
      </c>
      <c r="B3" s="292" t="s">
        <v>11</v>
      </c>
      <c r="C3" s="292" t="s">
        <v>12</v>
      </c>
      <c r="D3" s="292" t="s">
        <v>13</v>
      </c>
      <c r="E3" s="292" t="s">
        <v>14</v>
      </c>
      <c r="F3" s="447" t="s">
        <v>136</v>
      </c>
      <c r="G3" s="447" t="s">
        <v>137</v>
      </c>
      <c r="H3" s="448" t="s">
        <v>138</v>
      </c>
      <c r="I3" s="448" t="s">
        <v>139</v>
      </c>
    </row>
    <row r="4" spans="1:10" ht="14.4">
      <c r="A4" s="292"/>
      <c r="B4" s="293"/>
      <c r="C4" s="293"/>
      <c r="D4" s="363"/>
      <c r="E4" s="294"/>
      <c r="F4" s="294"/>
      <c r="G4" s="376"/>
      <c r="H4" s="379"/>
      <c r="I4" s="377"/>
      <c r="J4" s="539"/>
    </row>
    <row r="5" spans="1:10" ht="14.4">
      <c r="A5" s="292"/>
      <c r="B5" s="293"/>
      <c r="C5" s="293"/>
      <c r="D5" s="363"/>
      <c r="E5" s="294"/>
      <c r="F5" s="294"/>
      <c r="G5" s="376"/>
      <c r="H5" s="379"/>
      <c r="I5" s="377"/>
      <c r="J5" s="539"/>
    </row>
    <row r="6" spans="1:10" ht="14.4">
      <c r="A6" s="292"/>
      <c r="B6" s="293"/>
      <c r="C6" s="293"/>
      <c r="D6" s="363"/>
      <c r="E6" s="294"/>
      <c r="F6" s="294"/>
      <c r="G6" s="376"/>
      <c r="H6" s="379"/>
      <c r="I6" s="377"/>
      <c r="J6" s="539"/>
    </row>
    <row r="7" spans="1:10" ht="14.4">
      <c r="A7" s="292"/>
      <c r="B7" s="293"/>
      <c r="C7" s="293"/>
      <c r="D7" s="363"/>
      <c r="E7" s="294"/>
      <c r="F7" s="294"/>
      <c r="G7" s="376"/>
      <c r="H7" s="379"/>
      <c r="I7" s="377"/>
      <c r="J7" s="539"/>
    </row>
    <row r="8" spans="1:10" ht="14.4">
      <c r="A8" s="292"/>
      <c r="B8" s="293"/>
      <c r="C8" s="293"/>
      <c r="D8" s="363"/>
      <c r="E8" s="294"/>
      <c r="F8" s="294"/>
      <c r="G8" s="376"/>
      <c r="H8" s="379"/>
      <c r="I8" s="377"/>
      <c r="J8" s="539"/>
    </row>
    <row r="9" spans="1:10" ht="14.4">
      <c r="A9" s="292"/>
      <c r="B9" s="293"/>
      <c r="C9" s="293"/>
      <c r="D9" s="292"/>
      <c r="E9" s="294"/>
      <c r="F9" s="294"/>
      <c r="G9" s="376"/>
      <c r="H9" s="379"/>
      <c r="I9" s="377"/>
      <c r="J9" s="539"/>
    </row>
    <row r="10" spans="1:10" ht="14.4">
      <c r="A10" s="292"/>
      <c r="B10" s="293"/>
      <c r="C10" s="293"/>
      <c r="D10" s="363"/>
      <c r="E10" s="294"/>
      <c r="F10" s="294"/>
      <c r="G10" s="376"/>
      <c r="H10" s="379"/>
      <c r="I10" s="377"/>
      <c r="J10" s="539"/>
    </row>
    <row r="11" spans="1:10" ht="14.4">
      <c r="A11" s="292"/>
      <c r="B11" s="293"/>
      <c r="C11" s="293"/>
      <c r="D11" s="363"/>
      <c r="E11" s="294"/>
      <c r="F11" s="294"/>
      <c r="G11" s="376"/>
      <c r="H11" s="379"/>
      <c r="I11" s="377"/>
      <c r="J11" s="539"/>
    </row>
    <row r="12" spans="1:10" ht="14.4">
      <c r="A12" s="292"/>
      <c r="B12" s="293"/>
      <c r="C12" s="295"/>
      <c r="D12" s="295"/>
      <c r="E12" s="294"/>
      <c r="F12" s="294"/>
      <c r="G12" s="362"/>
      <c r="H12" s="378"/>
      <c r="I12" s="291"/>
      <c r="J12" s="539"/>
    </row>
    <row r="13" spans="1:10" ht="14.4">
      <c r="A13" s="292"/>
      <c r="B13" s="293"/>
      <c r="C13" s="295"/>
      <c r="D13" s="295"/>
      <c r="E13" s="294"/>
      <c r="F13" s="294"/>
      <c r="G13" s="362"/>
      <c r="H13" s="292"/>
      <c r="I13" s="291"/>
      <c r="J13" s="539"/>
    </row>
    <row r="14" spans="1:10" ht="14.4">
      <c r="A14" s="292"/>
      <c r="B14" s="293"/>
      <c r="C14" s="295"/>
      <c r="D14" s="295"/>
      <c r="E14" s="294"/>
      <c r="F14" s="294"/>
      <c r="G14" s="362"/>
      <c r="H14" s="292"/>
      <c r="I14" s="291"/>
      <c r="J14" s="539"/>
    </row>
    <row r="15" spans="1:10" ht="14.4">
      <c r="A15" s="292"/>
      <c r="B15" s="293"/>
      <c r="C15" s="295"/>
      <c r="D15" s="295"/>
      <c r="E15" s="294"/>
      <c r="F15" s="294"/>
      <c r="G15" s="362"/>
      <c r="H15" s="292"/>
      <c r="I15" s="291"/>
      <c r="J15" s="539"/>
    </row>
    <row r="16" spans="1:10" ht="14.4">
      <c r="A16" s="292"/>
      <c r="B16" s="293"/>
      <c r="C16" s="295"/>
      <c r="D16" s="295"/>
      <c r="E16" s="294"/>
      <c r="F16" s="294"/>
      <c r="G16" s="362"/>
      <c r="H16" s="292"/>
      <c r="I16" s="291"/>
      <c r="J16" s="539"/>
    </row>
    <row r="17" spans="1:10" ht="14.4">
      <c r="A17" s="292"/>
      <c r="B17" s="293"/>
      <c r="C17" s="295"/>
      <c r="D17" s="295"/>
      <c r="E17" s="294"/>
      <c r="F17" s="294"/>
      <c r="G17" s="362"/>
      <c r="H17" s="292"/>
      <c r="I17" s="291"/>
      <c r="J17" s="539"/>
    </row>
    <row r="18" spans="1:10" ht="14.4">
      <c r="A18" s="292"/>
      <c r="B18" s="293"/>
      <c r="C18" s="295"/>
      <c r="D18" s="295"/>
      <c r="E18" s="294"/>
      <c r="F18" s="294"/>
      <c r="G18" s="362"/>
      <c r="H18" s="292"/>
      <c r="I18" s="291"/>
      <c r="J18" s="539"/>
    </row>
    <row r="19" spans="1:10" ht="14.4">
      <c r="A19" s="292"/>
      <c r="B19" s="293"/>
      <c r="C19" s="295"/>
      <c r="D19" s="295"/>
      <c r="E19" s="294"/>
      <c r="F19" s="294"/>
      <c r="G19" s="362"/>
      <c r="H19" s="292"/>
      <c r="I19" s="291"/>
      <c r="J19" s="539"/>
    </row>
    <row r="20" spans="1:10" ht="14.4">
      <c r="A20" s="292"/>
      <c r="B20" s="293"/>
      <c r="C20" s="295"/>
      <c r="D20" s="295"/>
      <c r="E20" s="294"/>
      <c r="F20" s="294"/>
      <c r="G20" s="362"/>
      <c r="H20" s="292"/>
      <c r="I20" s="291"/>
      <c r="J20" s="539"/>
    </row>
    <row r="21" spans="1:10" ht="14.4">
      <c r="A21" s="292"/>
      <c r="B21" s="293"/>
      <c r="C21" s="295"/>
      <c r="D21" s="295"/>
      <c r="E21" s="294"/>
      <c r="F21" s="294"/>
      <c r="G21" s="362"/>
      <c r="H21" s="292"/>
      <c r="I21" s="291"/>
      <c r="J21" s="539"/>
    </row>
    <row r="22" spans="1:10" ht="14.4">
      <c r="A22" s="292"/>
      <c r="B22" s="293"/>
      <c r="C22" s="295"/>
      <c r="D22" s="295"/>
      <c r="E22" s="294"/>
      <c r="F22" s="294"/>
      <c r="G22" s="362"/>
      <c r="H22" s="292"/>
      <c r="I22" s="291"/>
      <c r="J22" s="539"/>
    </row>
    <row r="23" spans="1:10" ht="14.4">
      <c r="A23" s="292"/>
      <c r="B23" s="293"/>
      <c r="C23" s="295"/>
      <c r="D23" s="295"/>
      <c r="E23" s="294"/>
      <c r="F23" s="294"/>
      <c r="G23" s="362"/>
      <c r="H23" s="292"/>
      <c r="I23" s="291"/>
      <c r="J23" s="539"/>
    </row>
    <row r="24" spans="1:10" ht="14.4">
      <c r="A24" s="292"/>
      <c r="B24" s="293"/>
      <c r="C24" s="295"/>
      <c r="D24" s="295"/>
      <c r="E24" s="294"/>
      <c r="F24" s="294"/>
      <c r="G24" s="362"/>
      <c r="H24" s="292"/>
      <c r="I24" s="291"/>
      <c r="J24" s="539"/>
    </row>
    <row r="25" spans="1:10" ht="14.4">
      <c r="A25" s="292"/>
      <c r="B25" s="293"/>
      <c r="C25" s="295"/>
      <c r="D25" s="295"/>
      <c r="E25" s="294"/>
      <c r="F25" s="294"/>
      <c r="G25" s="362"/>
      <c r="H25" s="292"/>
      <c r="I25" s="291"/>
      <c r="J25" s="539"/>
    </row>
    <row r="26" spans="1:10" ht="14.4">
      <c r="A26" s="292"/>
      <c r="B26" s="293"/>
      <c r="C26" s="295"/>
      <c r="D26" s="295"/>
      <c r="E26" s="294"/>
      <c r="F26" s="294"/>
      <c r="G26" s="362"/>
      <c r="H26" s="292"/>
      <c r="I26" s="291"/>
      <c r="J26" s="539"/>
    </row>
    <row r="27" spans="1:10" ht="14.4">
      <c r="A27" s="292"/>
      <c r="B27" s="293"/>
      <c r="C27" s="295"/>
      <c r="D27" s="295"/>
      <c r="E27" s="294"/>
      <c r="F27" s="294"/>
      <c r="G27" s="362"/>
      <c r="H27" s="292"/>
      <c r="I27" s="291"/>
      <c r="J27" s="539"/>
    </row>
    <row r="28" spans="1:10" ht="14.4">
      <c r="A28" s="292"/>
      <c r="B28" s="293"/>
      <c r="C28" s="295"/>
      <c r="D28" s="295"/>
      <c r="E28" s="294"/>
      <c r="F28" s="294"/>
      <c r="G28" s="362"/>
      <c r="H28" s="292"/>
      <c r="I28" s="291"/>
      <c r="J28" s="539"/>
    </row>
    <row r="29" spans="1:10" ht="14.4">
      <c r="A29" s="292"/>
      <c r="B29" s="293"/>
      <c r="C29" s="295"/>
      <c r="D29" s="295"/>
      <c r="E29" s="294"/>
      <c r="F29" s="294"/>
      <c r="G29" s="362"/>
      <c r="H29" s="292"/>
      <c r="I29" s="291"/>
      <c r="J29" s="539"/>
    </row>
    <row r="30" spans="1:10" ht="14.4">
      <c r="A30" s="2"/>
      <c r="E30" s="539"/>
      <c r="F30" s="539"/>
    </row>
    <row r="31" spans="1:10" ht="14.4">
      <c r="A31" s="2"/>
      <c r="F31" s="539"/>
    </row>
    <row r="32" spans="1:10" ht="14.4">
      <c r="A32" s="2"/>
    </row>
    <row r="33" spans="1:1" ht="14.4">
      <c r="A33" s="2"/>
    </row>
    <row r="34" spans="1:1" ht="14.4">
      <c r="A34" s="2"/>
    </row>
    <row r="35" spans="1:1" ht="14.4">
      <c r="A35" s="2"/>
    </row>
    <row r="36" spans="1:1" ht="14.4">
      <c r="A36" s="2"/>
    </row>
    <row r="37" spans="1:1" ht="14.4">
      <c r="A37" s="2"/>
    </row>
    <row r="38" spans="1:1" ht="14.4">
      <c r="A38" s="2"/>
    </row>
    <row r="39" spans="1:1" ht="14.4">
      <c r="A39" s="2"/>
    </row>
    <row r="40" spans="1:1" ht="14.4">
      <c r="A40" s="2"/>
    </row>
    <row r="41" spans="1:1" ht="14.4">
      <c r="A41" s="2"/>
    </row>
    <row r="42" spans="1:1" ht="14.4">
      <c r="A42" s="2"/>
    </row>
    <row r="43" spans="1:1" ht="14.4">
      <c r="A43" s="2"/>
    </row>
    <row r="44" spans="1:1" ht="14.4">
      <c r="A44" s="2"/>
    </row>
    <row r="45" spans="1:1" ht="14.4">
      <c r="A45" s="2"/>
    </row>
    <row r="46" spans="1:1" ht="14.4">
      <c r="A46" s="2"/>
    </row>
    <row r="47" spans="1:1" ht="14.4">
      <c r="A47" s="2"/>
    </row>
    <row r="48" spans="1:1" ht="14.4">
      <c r="A48" s="2"/>
    </row>
  </sheetData>
  <mergeCells count="1">
    <mergeCell ref="A1:H1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FC40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3.8"/>
  <cols>
    <col min="1" max="1" width="4.109375" style="3" customWidth="1"/>
    <col min="2" max="2" width="31.6640625" style="3" customWidth="1"/>
    <col min="3" max="3" width="30" style="6" customWidth="1"/>
    <col min="4" max="4" width="28.88671875" style="6" customWidth="1"/>
    <col min="5" max="5" width="34.6640625" style="425" customWidth="1"/>
    <col min="6" max="6" width="26.5546875" style="6" customWidth="1"/>
    <col min="7" max="7" width="25.6640625" style="6" customWidth="1"/>
    <col min="8" max="8" width="20.109375" style="5" customWidth="1"/>
    <col min="9" max="9" width="12.109375" style="3" bestFit="1" customWidth="1"/>
    <col min="10" max="16384" width="9.109375" style="3"/>
  </cols>
  <sheetData>
    <row r="1" spans="1:9" ht="14.4">
      <c r="A1" s="653" t="s">
        <v>26</v>
      </c>
      <c r="B1" s="653"/>
      <c r="C1" s="653"/>
      <c r="D1" s="653"/>
      <c r="E1" s="653"/>
      <c r="F1" s="653"/>
      <c r="G1" s="653"/>
      <c r="H1" s="267"/>
    </row>
    <row r="2" spans="1:9" ht="14.4">
      <c r="A2" s="262"/>
      <c r="B2" s="263"/>
      <c r="C2" s="264"/>
      <c r="D2" s="264"/>
      <c r="E2" s="264"/>
      <c r="F2" s="264"/>
      <c r="G2" s="454"/>
      <c r="H2" s="264"/>
    </row>
    <row r="3" spans="1:9" ht="14.4">
      <c r="A3" s="265" t="s">
        <v>131</v>
      </c>
      <c r="B3" s="266" t="s">
        <v>0</v>
      </c>
      <c r="C3" s="266">
        <v>1</v>
      </c>
      <c r="D3" s="266">
        <v>2</v>
      </c>
      <c r="E3" s="266">
        <v>3</v>
      </c>
      <c r="F3" s="266">
        <v>4</v>
      </c>
      <c r="G3" s="266">
        <v>5</v>
      </c>
      <c r="H3" s="267"/>
    </row>
    <row r="4" spans="1:9" ht="14.4">
      <c r="A4" s="265">
        <v>1</v>
      </c>
      <c r="B4" s="268" t="s">
        <v>11</v>
      </c>
      <c r="C4" s="269"/>
      <c r="D4" s="270"/>
      <c r="E4" s="420"/>
      <c r="F4" s="270"/>
      <c r="G4" s="270"/>
      <c r="H4" s="496"/>
    </row>
    <row r="5" spans="1:9" ht="14.4">
      <c r="A5" s="265">
        <v>2</v>
      </c>
      <c r="B5" s="268" t="s">
        <v>12</v>
      </c>
      <c r="C5" s="281"/>
      <c r="D5" s="281"/>
      <c r="E5" s="266"/>
      <c r="F5" s="281"/>
      <c r="G5" s="281"/>
      <c r="H5" s="654"/>
    </row>
    <row r="6" spans="1:9" ht="29.25" customHeight="1">
      <c r="A6" s="265">
        <v>3</v>
      </c>
      <c r="B6" s="268" t="s">
        <v>13</v>
      </c>
      <c r="C6" s="269"/>
      <c r="D6" s="269"/>
      <c r="E6" s="420"/>
      <c r="F6" s="269"/>
      <c r="G6" s="269"/>
      <c r="H6" s="655"/>
    </row>
    <row r="7" spans="1:9" ht="14.4">
      <c r="A7" s="265">
        <v>4</v>
      </c>
      <c r="B7" s="268" t="s">
        <v>14</v>
      </c>
      <c r="C7" s="271"/>
      <c r="D7" s="272"/>
      <c r="E7" s="273"/>
      <c r="F7" s="273"/>
      <c r="G7" s="273"/>
      <c r="H7" s="274"/>
    </row>
    <row r="8" spans="1:9" ht="14.4">
      <c r="A8" s="265">
        <v>5</v>
      </c>
      <c r="B8" s="268" t="s">
        <v>124</v>
      </c>
      <c r="C8" s="278"/>
      <c r="D8" s="278"/>
      <c r="E8" s="422"/>
      <c r="F8" s="278"/>
      <c r="G8" s="278"/>
      <c r="H8" s="274"/>
      <c r="I8" s="17"/>
    </row>
    <row r="9" spans="1:9" ht="14.4">
      <c r="A9" s="265">
        <v>6</v>
      </c>
      <c r="B9" s="268" t="s">
        <v>17</v>
      </c>
      <c r="C9" s="275"/>
      <c r="D9" s="272"/>
      <c r="E9" s="422"/>
      <c r="F9" s="276"/>
      <c r="G9" s="276"/>
      <c r="H9" s="274"/>
    </row>
    <row r="10" spans="1:9" s="4" customFormat="1" ht="14.4">
      <c r="A10" s="277">
        <f>+A9+1</f>
        <v>7</v>
      </c>
      <c r="B10" s="268" t="s">
        <v>134</v>
      </c>
      <c r="C10" s="361"/>
      <c r="D10" s="361"/>
      <c r="E10" s="421"/>
      <c r="F10" s="360"/>
      <c r="G10" s="360"/>
      <c r="H10" s="274"/>
    </row>
    <row r="11" spans="1:9" ht="14.4">
      <c r="A11" s="265">
        <f>+A10+1</f>
        <v>8</v>
      </c>
      <c r="B11" s="268" t="s">
        <v>125</v>
      </c>
      <c r="C11" s="278"/>
      <c r="D11" s="278"/>
      <c r="E11" s="422"/>
      <c r="F11" s="278"/>
      <c r="G11" s="278"/>
      <c r="H11" s="274"/>
    </row>
    <row r="12" spans="1:9" ht="14.4">
      <c r="A12" s="265">
        <f>+A11+1</f>
        <v>9</v>
      </c>
      <c r="B12" s="268" t="s">
        <v>126</v>
      </c>
      <c r="C12" s="279"/>
      <c r="D12" s="280"/>
      <c r="E12" s="280"/>
      <c r="F12" s="280"/>
      <c r="G12" s="280"/>
      <c r="H12" s="274"/>
    </row>
    <row r="13" spans="1:9" ht="14.4">
      <c r="A13" s="265">
        <f t="shared" ref="A13:A32" si="0">+A12+1</f>
        <v>10</v>
      </c>
      <c r="B13" s="268" t="s">
        <v>127</v>
      </c>
      <c r="C13" s="281"/>
      <c r="D13" s="359"/>
      <c r="E13" s="276"/>
      <c r="F13" s="281"/>
      <c r="G13" s="281"/>
      <c r="H13" s="274"/>
    </row>
    <row r="14" spans="1:9" ht="14.4">
      <c r="A14" s="265">
        <f t="shared" si="0"/>
        <v>11</v>
      </c>
      <c r="B14" s="268" t="s">
        <v>22</v>
      </c>
      <c r="C14" s="278"/>
      <c r="D14" s="278"/>
      <c r="E14" s="422"/>
      <c r="F14" s="278"/>
      <c r="G14" s="278"/>
      <c r="H14" s="274"/>
    </row>
    <row r="15" spans="1:9" ht="14.4">
      <c r="A15" s="265">
        <f t="shared" si="0"/>
        <v>12</v>
      </c>
      <c r="B15" s="268" t="s">
        <v>114</v>
      </c>
      <c r="C15" s="281"/>
      <c r="D15" s="281"/>
      <c r="E15" s="423"/>
      <c r="F15" s="281"/>
      <c r="G15" s="281"/>
      <c r="H15" s="274"/>
    </row>
    <row r="16" spans="1:9" ht="14.4">
      <c r="A16" s="265">
        <f t="shared" si="0"/>
        <v>13</v>
      </c>
      <c r="B16" s="268" t="s">
        <v>115</v>
      </c>
      <c r="C16" s="281"/>
      <c r="D16" s="281"/>
      <c r="E16" s="276"/>
      <c r="F16" s="281"/>
      <c r="G16" s="359"/>
      <c r="H16" s="274"/>
    </row>
    <row r="17" spans="1:16383" ht="14.4">
      <c r="A17" s="265">
        <f t="shared" si="0"/>
        <v>14</v>
      </c>
      <c r="B17" s="268" t="s">
        <v>128</v>
      </c>
      <c r="C17" s="278"/>
      <c r="D17" s="278"/>
      <c r="E17" s="422"/>
      <c r="F17" s="278"/>
      <c r="G17" s="278"/>
      <c r="H17" s="274"/>
    </row>
    <row r="18" spans="1:16383" ht="14.4">
      <c r="A18" s="265">
        <f t="shared" si="0"/>
        <v>15</v>
      </c>
      <c r="B18" s="268" t="s">
        <v>129</v>
      </c>
      <c r="C18" s="282"/>
      <c r="D18" s="283"/>
      <c r="E18" s="283"/>
      <c r="F18" s="283"/>
      <c r="G18" s="283"/>
      <c r="H18" s="274"/>
    </row>
    <row r="19" spans="1:16383" ht="14.4">
      <c r="A19" s="265">
        <f t="shared" si="0"/>
        <v>16</v>
      </c>
      <c r="B19" s="268" t="s">
        <v>116</v>
      </c>
      <c r="C19" s="282"/>
      <c r="D19" s="283"/>
      <c r="E19" s="276"/>
      <c r="F19" s="283"/>
      <c r="G19" s="283"/>
      <c r="H19" s="274"/>
    </row>
    <row r="20" spans="1:16383" ht="14.4">
      <c r="A20" s="265">
        <f t="shared" si="0"/>
        <v>17</v>
      </c>
      <c r="B20" s="268" t="s">
        <v>130</v>
      </c>
      <c r="C20" s="279"/>
      <c r="D20" s="279"/>
      <c r="E20" s="279"/>
      <c r="F20" s="279"/>
      <c r="G20" s="279"/>
      <c r="H20" s="274"/>
    </row>
    <row r="21" spans="1:16383" s="7" customFormat="1" ht="14.4">
      <c r="A21" s="265">
        <f t="shared" si="0"/>
        <v>18</v>
      </c>
      <c r="B21" s="357" t="s">
        <v>374</v>
      </c>
      <c r="C21" s="283"/>
      <c r="D21" s="283"/>
      <c r="E21" s="276"/>
      <c r="F21" s="283"/>
      <c r="G21" s="283"/>
      <c r="H21" s="27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  <row r="22" spans="1:16383" ht="14.4">
      <c r="A22" s="265">
        <f t="shared" si="0"/>
        <v>19</v>
      </c>
      <c r="B22" s="268" t="s">
        <v>118</v>
      </c>
      <c r="C22" s="281"/>
      <c r="D22" s="281"/>
      <c r="E22" s="423"/>
      <c r="F22" s="281"/>
      <c r="G22" s="281"/>
      <c r="H22" s="274"/>
    </row>
    <row r="23" spans="1:16383" ht="15.6" hidden="1" customHeight="1">
      <c r="A23" s="265">
        <f t="shared" si="0"/>
        <v>20</v>
      </c>
      <c r="B23" s="268"/>
      <c r="C23" s="281"/>
      <c r="D23" s="281"/>
      <c r="E23" s="266"/>
      <c r="F23" s="281"/>
      <c r="G23" s="281"/>
      <c r="H23" s="274"/>
    </row>
    <row r="24" spans="1:16383" ht="15.6" hidden="1" customHeight="1">
      <c r="A24" s="265">
        <f t="shared" si="0"/>
        <v>21</v>
      </c>
      <c r="B24" s="268"/>
      <c r="C24" s="281"/>
      <c r="D24" s="281"/>
      <c r="E24" s="266"/>
      <c r="F24" s="281"/>
      <c r="G24" s="281"/>
      <c r="H24" s="274"/>
    </row>
    <row r="25" spans="1:16383" ht="14.4">
      <c r="A25" s="265">
        <f t="shared" si="0"/>
        <v>22</v>
      </c>
      <c r="B25" s="268" t="s">
        <v>112</v>
      </c>
      <c r="C25" s="281"/>
      <c r="D25" s="281"/>
      <c r="E25" s="276"/>
      <c r="F25" s="281"/>
      <c r="G25" s="281"/>
      <c r="H25" s="274"/>
    </row>
    <row r="26" spans="1:16383" ht="28.8">
      <c r="A26" s="265">
        <f t="shared" si="0"/>
        <v>23</v>
      </c>
      <c r="B26" s="268" t="s">
        <v>113</v>
      </c>
      <c r="C26" s="281"/>
      <c r="D26" s="281"/>
      <c r="E26" s="266"/>
      <c r="F26" s="281"/>
      <c r="G26" s="281"/>
      <c r="H26" s="274"/>
    </row>
    <row r="27" spans="1:16383" ht="14.4">
      <c r="A27" s="265">
        <f t="shared" si="0"/>
        <v>24</v>
      </c>
      <c r="B27" s="268" t="s">
        <v>117</v>
      </c>
      <c r="C27" s="284"/>
      <c r="D27" s="284"/>
      <c r="E27" s="424"/>
      <c r="F27" s="284"/>
      <c r="G27" s="284"/>
      <c r="H27" s="27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spans="1:16383" s="264" customFormat="1" ht="14.4">
      <c r="A28" s="277">
        <f t="shared" si="0"/>
        <v>25</v>
      </c>
      <c r="B28" s="268" t="s">
        <v>16</v>
      </c>
      <c r="C28" s="498"/>
      <c r="D28" s="498"/>
      <c r="E28" s="499"/>
      <c r="F28" s="498"/>
      <c r="G28" s="498"/>
      <c r="H28" s="274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2"/>
      <c r="EW28" s="262"/>
      <c r="EX28" s="262"/>
      <c r="EY28" s="262"/>
      <c r="EZ28" s="262"/>
      <c r="FA28" s="262"/>
      <c r="FB28" s="262"/>
      <c r="FC28" s="262"/>
      <c r="FD28" s="262"/>
      <c r="FE28" s="262"/>
      <c r="FF28" s="262"/>
      <c r="FG28" s="262"/>
      <c r="FH28" s="262"/>
      <c r="FI28" s="262"/>
      <c r="FJ28" s="262"/>
      <c r="FK28" s="262"/>
      <c r="FL28" s="262"/>
      <c r="FM28" s="262"/>
      <c r="FN28" s="262"/>
      <c r="FO28" s="262"/>
      <c r="FP28" s="262"/>
      <c r="FQ28" s="262"/>
      <c r="FR28" s="262"/>
      <c r="FS28" s="262"/>
      <c r="FT28" s="262"/>
      <c r="FU28" s="262"/>
      <c r="FV28" s="262"/>
      <c r="FW28" s="262"/>
      <c r="FX28" s="262"/>
      <c r="FY28" s="262"/>
      <c r="FZ28" s="262"/>
      <c r="GA28" s="262"/>
      <c r="GB28" s="262"/>
      <c r="GC28" s="262"/>
      <c r="GD28" s="262"/>
      <c r="GE28" s="262"/>
      <c r="GF28" s="262"/>
      <c r="GG28" s="262"/>
      <c r="GH28" s="262"/>
      <c r="GI28" s="262"/>
      <c r="GJ28" s="262"/>
      <c r="GK28" s="262"/>
      <c r="GL28" s="262"/>
      <c r="GM28" s="262"/>
      <c r="GN28" s="262"/>
      <c r="GO28" s="262"/>
      <c r="GP28" s="262"/>
      <c r="GQ28" s="262"/>
      <c r="GR28" s="262"/>
      <c r="GS28" s="262"/>
      <c r="GT28" s="262"/>
      <c r="GU28" s="262"/>
      <c r="GV28" s="262"/>
      <c r="GW28" s="262"/>
      <c r="GX28" s="262"/>
      <c r="GY28" s="262"/>
      <c r="GZ28" s="262"/>
      <c r="HA28" s="262"/>
      <c r="HB28" s="262"/>
      <c r="HC28" s="262"/>
      <c r="HD28" s="262"/>
      <c r="HE28" s="262"/>
      <c r="HF28" s="262"/>
      <c r="HG28" s="262"/>
      <c r="HH28" s="262"/>
      <c r="HI28" s="262"/>
      <c r="HJ28" s="262"/>
      <c r="HK28" s="262"/>
      <c r="HL28" s="262"/>
      <c r="HM28" s="262"/>
      <c r="HN28" s="262"/>
      <c r="HO28" s="262"/>
      <c r="HP28" s="262"/>
      <c r="HQ28" s="262"/>
      <c r="HR28" s="262"/>
      <c r="HS28" s="262"/>
      <c r="HT28" s="262"/>
      <c r="HU28" s="262"/>
      <c r="HV28" s="262"/>
      <c r="HW28" s="262"/>
      <c r="HX28" s="262"/>
      <c r="HY28" s="262"/>
      <c r="HZ28" s="262"/>
      <c r="IA28" s="262"/>
      <c r="IB28" s="262"/>
      <c r="IC28" s="262"/>
      <c r="ID28" s="262"/>
      <c r="IE28" s="262"/>
      <c r="IF28" s="262"/>
      <c r="IG28" s="262"/>
      <c r="IH28" s="262"/>
      <c r="II28" s="262"/>
      <c r="IJ28" s="262"/>
      <c r="IK28" s="262"/>
      <c r="IL28" s="262"/>
      <c r="IM28" s="262"/>
      <c r="IN28" s="262"/>
      <c r="IO28" s="262"/>
      <c r="IP28" s="262"/>
      <c r="IQ28" s="262"/>
      <c r="IR28" s="262"/>
      <c r="IS28" s="262"/>
      <c r="IT28" s="262"/>
      <c r="IU28" s="262"/>
      <c r="IV28" s="262"/>
      <c r="IW28" s="262"/>
      <c r="IX28" s="262"/>
      <c r="IY28" s="262"/>
      <c r="IZ28" s="262"/>
      <c r="JA28" s="262"/>
      <c r="JB28" s="262"/>
      <c r="JC28" s="262"/>
      <c r="JD28" s="262"/>
      <c r="JE28" s="262"/>
      <c r="JF28" s="262"/>
      <c r="JG28" s="262"/>
      <c r="JH28" s="262"/>
      <c r="JI28" s="262"/>
      <c r="JJ28" s="262"/>
      <c r="JK28" s="262"/>
      <c r="JL28" s="262"/>
      <c r="JM28" s="262"/>
      <c r="JN28" s="262"/>
      <c r="JO28" s="262"/>
      <c r="JP28" s="262"/>
      <c r="JQ28" s="262"/>
      <c r="JR28" s="262"/>
      <c r="JS28" s="262"/>
      <c r="JT28" s="262"/>
      <c r="JU28" s="262"/>
      <c r="JV28" s="262"/>
      <c r="JW28" s="262"/>
      <c r="JX28" s="262"/>
      <c r="JY28" s="262"/>
      <c r="JZ28" s="262"/>
      <c r="KA28" s="262"/>
      <c r="KB28" s="262"/>
      <c r="KC28" s="262"/>
      <c r="KD28" s="262"/>
      <c r="KE28" s="262"/>
      <c r="KF28" s="262"/>
      <c r="KG28" s="262"/>
      <c r="KH28" s="262"/>
      <c r="KI28" s="262"/>
      <c r="KJ28" s="262"/>
      <c r="KK28" s="262"/>
      <c r="KL28" s="262"/>
      <c r="KM28" s="262"/>
      <c r="KN28" s="262"/>
      <c r="KO28" s="262"/>
      <c r="KP28" s="262"/>
      <c r="KQ28" s="262"/>
      <c r="KR28" s="262"/>
      <c r="KS28" s="262"/>
      <c r="KT28" s="262"/>
      <c r="KU28" s="262"/>
      <c r="KV28" s="262"/>
      <c r="KW28" s="262"/>
      <c r="KX28" s="262"/>
      <c r="KY28" s="262"/>
      <c r="KZ28" s="262"/>
      <c r="LA28" s="262"/>
      <c r="LB28" s="262"/>
      <c r="LC28" s="262"/>
      <c r="LD28" s="262"/>
      <c r="LE28" s="262"/>
      <c r="LF28" s="262"/>
      <c r="LG28" s="262"/>
      <c r="LH28" s="262"/>
      <c r="LI28" s="262"/>
      <c r="LJ28" s="262"/>
      <c r="LK28" s="262"/>
      <c r="LL28" s="262"/>
      <c r="LM28" s="262"/>
      <c r="LN28" s="262"/>
      <c r="LO28" s="262"/>
      <c r="LP28" s="262"/>
      <c r="LQ28" s="262"/>
      <c r="LR28" s="262"/>
      <c r="LS28" s="262"/>
      <c r="LT28" s="262"/>
      <c r="LU28" s="262"/>
      <c r="LV28" s="262"/>
      <c r="LW28" s="262"/>
      <c r="LX28" s="262"/>
      <c r="LY28" s="262"/>
      <c r="LZ28" s="262"/>
      <c r="MA28" s="262"/>
      <c r="MB28" s="262"/>
      <c r="MC28" s="262"/>
      <c r="MD28" s="262"/>
      <c r="ME28" s="262"/>
      <c r="MF28" s="262"/>
      <c r="MG28" s="262"/>
      <c r="MH28" s="262"/>
      <c r="MI28" s="262"/>
      <c r="MJ28" s="262"/>
      <c r="MK28" s="262"/>
      <c r="ML28" s="262"/>
      <c r="MM28" s="262"/>
      <c r="MN28" s="262"/>
      <c r="MO28" s="262"/>
      <c r="MP28" s="262"/>
      <c r="MQ28" s="262"/>
      <c r="MR28" s="262"/>
      <c r="MS28" s="262"/>
      <c r="MT28" s="262"/>
      <c r="MU28" s="262"/>
      <c r="MV28" s="262"/>
      <c r="MW28" s="262"/>
      <c r="MX28" s="262"/>
      <c r="MY28" s="262"/>
      <c r="MZ28" s="262"/>
      <c r="NA28" s="262"/>
      <c r="NB28" s="262"/>
      <c r="NC28" s="262"/>
      <c r="ND28" s="262"/>
      <c r="NE28" s="262"/>
      <c r="NF28" s="262"/>
      <c r="NG28" s="262"/>
      <c r="NH28" s="262"/>
      <c r="NI28" s="262"/>
      <c r="NJ28" s="262"/>
      <c r="NK28" s="262"/>
      <c r="NL28" s="262"/>
      <c r="NM28" s="262"/>
      <c r="NN28" s="262"/>
      <c r="NO28" s="262"/>
      <c r="NP28" s="262"/>
      <c r="NQ28" s="262"/>
      <c r="NR28" s="262"/>
      <c r="NS28" s="262"/>
      <c r="NT28" s="262"/>
      <c r="NU28" s="262"/>
      <c r="NV28" s="262"/>
      <c r="NW28" s="262"/>
      <c r="NX28" s="262"/>
      <c r="NY28" s="262"/>
      <c r="NZ28" s="262"/>
      <c r="OA28" s="262"/>
      <c r="OB28" s="262"/>
      <c r="OC28" s="262"/>
      <c r="OD28" s="262"/>
      <c r="OE28" s="262"/>
      <c r="OF28" s="262"/>
      <c r="OG28" s="262"/>
      <c r="OH28" s="262"/>
      <c r="OI28" s="262"/>
      <c r="OJ28" s="262"/>
      <c r="OK28" s="262"/>
      <c r="OL28" s="262"/>
      <c r="OM28" s="262"/>
      <c r="ON28" s="262"/>
      <c r="OO28" s="262"/>
      <c r="OP28" s="262"/>
      <c r="OQ28" s="262"/>
      <c r="OR28" s="262"/>
      <c r="OS28" s="262"/>
      <c r="OT28" s="262"/>
      <c r="OU28" s="262"/>
      <c r="OV28" s="262"/>
      <c r="OW28" s="262"/>
      <c r="OX28" s="262"/>
      <c r="OY28" s="262"/>
      <c r="OZ28" s="262"/>
      <c r="PA28" s="262"/>
      <c r="PB28" s="262"/>
      <c r="PC28" s="262"/>
      <c r="PD28" s="262"/>
      <c r="PE28" s="262"/>
      <c r="PF28" s="262"/>
      <c r="PG28" s="262"/>
      <c r="PH28" s="262"/>
      <c r="PI28" s="262"/>
      <c r="PJ28" s="262"/>
      <c r="PK28" s="262"/>
      <c r="PL28" s="262"/>
      <c r="PM28" s="262"/>
      <c r="PN28" s="262"/>
      <c r="PO28" s="262"/>
      <c r="PP28" s="262"/>
      <c r="PQ28" s="262"/>
      <c r="PR28" s="262"/>
      <c r="PS28" s="262"/>
      <c r="PT28" s="262"/>
      <c r="PU28" s="262"/>
      <c r="PV28" s="262"/>
      <c r="PW28" s="262"/>
      <c r="PX28" s="262"/>
      <c r="PY28" s="262"/>
      <c r="PZ28" s="262"/>
      <c r="QA28" s="262"/>
      <c r="QB28" s="262"/>
      <c r="QC28" s="262"/>
      <c r="QD28" s="262"/>
      <c r="QE28" s="262"/>
      <c r="QF28" s="262"/>
      <c r="QG28" s="262"/>
      <c r="QH28" s="262"/>
      <c r="QI28" s="262"/>
      <c r="QJ28" s="262"/>
      <c r="QK28" s="262"/>
      <c r="QL28" s="262"/>
      <c r="QM28" s="262"/>
      <c r="QN28" s="262"/>
      <c r="QO28" s="262"/>
      <c r="QP28" s="262"/>
      <c r="QQ28" s="262"/>
      <c r="QR28" s="262"/>
      <c r="QS28" s="262"/>
      <c r="QT28" s="262"/>
      <c r="QU28" s="262"/>
      <c r="QV28" s="262"/>
      <c r="QW28" s="262"/>
      <c r="QX28" s="262"/>
      <c r="QY28" s="262"/>
      <c r="QZ28" s="262"/>
      <c r="RA28" s="262"/>
      <c r="RB28" s="262"/>
      <c r="RC28" s="262"/>
      <c r="RD28" s="262"/>
      <c r="RE28" s="262"/>
      <c r="RF28" s="262"/>
      <c r="RG28" s="262"/>
      <c r="RH28" s="262"/>
      <c r="RI28" s="262"/>
      <c r="RJ28" s="262"/>
      <c r="RK28" s="262"/>
      <c r="RL28" s="262"/>
      <c r="RM28" s="262"/>
      <c r="RN28" s="262"/>
      <c r="RO28" s="262"/>
      <c r="RP28" s="262"/>
      <c r="RQ28" s="262"/>
      <c r="RR28" s="262"/>
      <c r="RS28" s="262"/>
      <c r="RT28" s="262"/>
      <c r="RU28" s="262"/>
      <c r="RV28" s="262"/>
      <c r="RW28" s="262"/>
      <c r="RX28" s="262"/>
      <c r="RY28" s="262"/>
      <c r="RZ28" s="262"/>
      <c r="SA28" s="262"/>
      <c r="SB28" s="262"/>
      <c r="SC28" s="262"/>
      <c r="SD28" s="262"/>
      <c r="SE28" s="262"/>
      <c r="SF28" s="262"/>
      <c r="SG28" s="262"/>
      <c r="SH28" s="262"/>
      <c r="SI28" s="262"/>
      <c r="SJ28" s="262"/>
      <c r="SK28" s="262"/>
      <c r="SL28" s="262"/>
      <c r="SM28" s="262"/>
      <c r="SN28" s="262"/>
      <c r="SO28" s="262"/>
      <c r="SP28" s="262"/>
      <c r="SQ28" s="262"/>
      <c r="SR28" s="262"/>
      <c r="SS28" s="262"/>
      <c r="ST28" s="262"/>
      <c r="SU28" s="262"/>
      <c r="SV28" s="262"/>
      <c r="SW28" s="262"/>
      <c r="SX28" s="262"/>
      <c r="SY28" s="262"/>
      <c r="SZ28" s="262"/>
      <c r="TA28" s="262"/>
      <c r="TB28" s="262"/>
      <c r="TC28" s="262"/>
      <c r="TD28" s="262"/>
      <c r="TE28" s="262"/>
      <c r="TF28" s="262"/>
      <c r="TG28" s="262"/>
      <c r="TH28" s="262"/>
      <c r="TI28" s="262"/>
      <c r="TJ28" s="262"/>
      <c r="TK28" s="262"/>
      <c r="TL28" s="262"/>
      <c r="TM28" s="262"/>
      <c r="TN28" s="262"/>
      <c r="TO28" s="262"/>
      <c r="TP28" s="262"/>
      <c r="TQ28" s="262"/>
      <c r="TR28" s="262"/>
      <c r="TS28" s="262"/>
      <c r="TT28" s="262"/>
      <c r="TU28" s="262"/>
      <c r="TV28" s="262"/>
      <c r="TW28" s="262"/>
      <c r="TX28" s="262"/>
      <c r="TY28" s="262"/>
      <c r="TZ28" s="262"/>
      <c r="UA28" s="262"/>
      <c r="UB28" s="262"/>
      <c r="UC28" s="262"/>
      <c r="UD28" s="262"/>
      <c r="UE28" s="262"/>
      <c r="UF28" s="262"/>
      <c r="UG28" s="262"/>
      <c r="UH28" s="262"/>
      <c r="UI28" s="262"/>
      <c r="UJ28" s="262"/>
      <c r="UK28" s="262"/>
      <c r="UL28" s="262"/>
      <c r="UM28" s="262"/>
      <c r="UN28" s="262"/>
      <c r="UO28" s="262"/>
      <c r="UP28" s="262"/>
      <c r="UQ28" s="262"/>
      <c r="UR28" s="262"/>
      <c r="US28" s="262"/>
      <c r="UT28" s="262"/>
      <c r="UU28" s="262"/>
      <c r="UV28" s="262"/>
      <c r="UW28" s="262"/>
      <c r="UX28" s="262"/>
      <c r="UY28" s="262"/>
      <c r="UZ28" s="262"/>
      <c r="VA28" s="262"/>
      <c r="VB28" s="262"/>
      <c r="VC28" s="262"/>
      <c r="VD28" s="262"/>
      <c r="VE28" s="262"/>
      <c r="VF28" s="262"/>
      <c r="VG28" s="262"/>
      <c r="VH28" s="262"/>
      <c r="VI28" s="262"/>
      <c r="VJ28" s="262"/>
      <c r="VK28" s="262"/>
      <c r="VL28" s="262"/>
      <c r="VM28" s="262"/>
      <c r="VN28" s="262"/>
      <c r="VO28" s="262"/>
      <c r="VP28" s="262"/>
      <c r="VQ28" s="262"/>
      <c r="VR28" s="262"/>
      <c r="VS28" s="262"/>
      <c r="VT28" s="262"/>
      <c r="VU28" s="262"/>
      <c r="VV28" s="262"/>
      <c r="VW28" s="262"/>
      <c r="VX28" s="262"/>
      <c r="VY28" s="262"/>
      <c r="VZ28" s="262"/>
      <c r="WA28" s="262"/>
      <c r="WB28" s="262"/>
      <c r="WC28" s="262"/>
      <c r="WD28" s="262"/>
      <c r="WE28" s="262"/>
      <c r="WF28" s="262"/>
      <c r="WG28" s="262"/>
      <c r="WH28" s="262"/>
      <c r="WI28" s="262"/>
      <c r="WJ28" s="262"/>
      <c r="WK28" s="262"/>
      <c r="WL28" s="262"/>
      <c r="WM28" s="262"/>
      <c r="WN28" s="262"/>
      <c r="WO28" s="262"/>
      <c r="WP28" s="262"/>
      <c r="WQ28" s="262"/>
      <c r="WR28" s="262"/>
      <c r="WS28" s="262"/>
      <c r="WT28" s="262"/>
      <c r="WU28" s="262"/>
      <c r="WV28" s="262"/>
      <c r="WW28" s="262"/>
      <c r="WX28" s="262"/>
      <c r="WY28" s="262"/>
      <c r="WZ28" s="262"/>
      <c r="XA28" s="262"/>
      <c r="XB28" s="262"/>
      <c r="XC28" s="262"/>
      <c r="XD28" s="262"/>
      <c r="XE28" s="262"/>
      <c r="XF28" s="262"/>
      <c r="XG28" s="262"/>
      <c r="XH28" s="262"/>
      <c r="XI28" s="262"/>
      <c r="XJ28" s="262"/>
      <c r="XK28" s="262"/>
      <c r="XL28" s="262"/>
      <c r="XM28" s="262"/>
      <c r="XN28" s="262"/>
      <c r="XO28" s="262"/>
      <c r="XP28" s="262"/>
      <c r="XQ28" s="262"/>
      <c r="XR28" s="262"/>
      <c r="XS28" s="262"/>
      <c r="XT28" s="262"/>
      <c r="XU28" s="262"/>
      <c r="XV28" s="262"/>
      <c r="XW28" s="262"/>
      <c r="XX28" s="262"/>
      <c r="XY28" s="262"/>
      <c r="XZ28" s="262"/>
      <c r="YA28" s="262"/>
      <c r="YB28" s="262"/>
      <c r="YC28" s="262"/>
      <c r="YD28" s="262"/>
      <c r="YE28" s="262"/>
      <c r="YF28" s="262"/>
      <c r="YG28" s="262"/>
      <c r="YH28" s="262"/>
      <c r="YI28" s="262"/>
      <c r="YJ28" s="262"/>
      <c r="YK28" s="262"/>
      <c r="YL28" s="262"/>
      <c r="YM28" s="262"/>
      <c r="YN28" s="262"/>
      <c r="YO28" s="262"/>
      <c r="YP28" s="262"/>
      <c r="YQ28" s="262"/>
      <c r="YR28" s="262"/>
      <c r="YS28" s="262"/>
      <c r="YT28" s="262"/>
      <c r="YU28" s="262"/>
      <c r="YV28" s="262"/>
      <c r="YW28" s="262"/>
      <c r="YX28" s="262"/>
      <c r="YY28" s="262"/>
      <c r="YZ28" s="262"/>
      <c r="ZA28" s="262"/>
      <c r="ZB28" s="262"/>
      <c r="ZC28" s="262"/>
      <c r="ZD28" s="262"/>
      <c r="ZE28" s="262"/>
      <c r="ZF28" s="262"/>
      <c r="ZG28" s="262"/>
      <c r="ZH28" s="262"/>
      <c r="ZI28" s="262"/>
      <c r="ZJ28" s="262"/>
      <c r="ZK28" s="262"/>
      <c r="ZL28" s="262"/>
      <c r="ZM28" s="262"/>
      <c r="ZN28" s="262"/>
      <c r="ZO28" s="262"/>
      <c r="ZP28" s="262"/>
      <c r="ZQ28" s="262"/>
      <c r="ZR28" s="262"/>
      <c r="ZS28" s="262"/>
      <c r="ZT28" s="262"/>
      <c r="ZU28" s="262"/>
      <c r="ZV28" s="262"/>
      <c r="ZW28" s="262"/>
      <c r="ZX28" s="262"/>
      <c r="ZY28" s="262"/>
      <c r="ZZ28" s="262"/>
      <c r="AAA28" s="262"/>
      <c r="AAB28" s="262"/>
      <c r="AAC28" s="262"/>
      <c r="AAD28" s="262"/>
      <c r="AAE28" s="262"/>
      <c r="AAF28" s="262"/>
      <c r="AAG28" s="262"/>
      <c r="AAH28" s="262"/>
      <c r="AAI28" s="262"/>
      <c r="AAJ28" s="262"/>
      <c r="AAK28" s="262"/>
      <c r="AAL28" s="262"/>
      <c r="AAM28" s="262"/>
      <c r="AAN28" s="262"/>
      <c r="AAO28" s="262"/>
      <c r="AAP28" s="262"/>
      <c r="AAQ28" s="262"/>
      <c r="AAR28" s="262"/>
      <c r="AAS28" s="262"/>
      <c r="AAT28" s="262"/>
      <c r="AAU28" s="262"/>
      <c r="AAV28" s="262"/>
      <c r="AAW28" s="262"/>
      <c r="AAX28" s="262"/>
      <c r="AAY28" s="262"/>
      <c r="AAZ28" s="262"/>
      <c r="ABA28" s="262"/>
      <c r="ABB28" s="262"/>
      <c r="ABC28" s="262"/>
      <c r="ABD28" s="262"/>
      <c r="ABE28" s="262"/>
      <c r="ABF28" s="262"/>
      <c r="ABG28" s="262"/>
      <c r="ABH28" s="262"/>
      <c r="ABI28" s="262"/>
      <c r="ABJ28" s="262"/>
      <c r="ABK28" s="262"/>
      <c r="ABL28" s="262"/>
      <c r="ABM28" s="262"/>
      <c r="ABN28" s="262"/>
      <c r="ABO28" s="262"/>
      <c r="ABP28" s="262"/>
      <c r="ABQ28" s="262"/>
      <c r="ABR28" s="262"/>
      <c r="ABS28" s="262"/>
      <c r="ABT28" s="262"/>
      <c r="ABU28" s="262"/>
      <c r="ABV28" s="262"/>
      <c r="ABW28" s="262"/>
      <c r="ABX28" s="262"/>
      <c r="ABY28" s="262"/>
      <c r="ABZ28" s="262"/>
      <c r="ACA28" s="262"/>
      <c r="ACB28" s="262"/>
      <c r="ACC28" s="262"/>
      <c r="ACD28" s="262"/>
      <c r="ACE28" s="262"/>
      <c r="ACF28" s="262"/>
      <c r="ACG28" s="262"/>
      <c r="ACH28" s="262"/>
      <c r="ACI28" s="262"/>
      <c r="ACJ28" s="262"/>
      <c r="ACK28" s="262"/>
      <c r="ACL28" s="262"/>
      <c r="ACM28" s="262"/>
      <c r="ACN28" s="262"/>
      <c r="ACO28" s="262"/>
      <c r="ACP28" s="262"/>
      <c r="ACQ28" s="262"/>
      <c r="ACR28" s="262"/>
      <c r="ACS28" s="262"/>
      <c r="ACT28" s="262"/>
      <c r="ACU28" s="262"/>
      <c r="ACV28" s="262"/>
      <c r="ACW28" s="262"/>
      <c r="ACX28" s="262"/>
      <c r="ACY28" s="262"/>
      <c r="ACZ28" s="262"/>
      <c r="ADA28" s="262"/>
      <c r="ADB28" s="262"/>
      <c r="ADC28" s="262"/>
      <c r="ADD28" s="262"/>
      <c r="ADE28" s="262"/>
      <c r="ADF28" s="262"/>
      <c r="ADG28" s="262"/>
      <c r="ADH28" s="262"/>
      <c r="ADI28" s="262"/>
      <c r="ADJ28" s="262"/>
      <c r="ADK28" s="262"/>
      <c r="ADL28" s="262"/>
      <c r="ADM28" s="262"/>
      <c r="ADN28" s="262"/>
      <c r="ADO28" s="262"/>
      <c r="ADP28" s="262"/>
      <c r="ADQ28" s="262"/>
      <c r="ADR28" s="262"/>
      <c r="ADS28" s="262"/>
      <c r="ADT28" s="262"/>
      <c r="ADU28" s="262"/>
      <c r="ADV28" s="262"/>
      <c r="ADW28" s="262"/>
      <c r="ADX28" s="262"/>
      <c r="ADY28" s="262"/>
      <c r="ADZ28" s="262"/>
      <c r="AEA28" s="262"/>
      <c r="AEB28" s="262"/>
      <c r="AEC28" s="262"/>
      <c r="AED28" s="262"/>
      <c r="AEE28" s="262"/>
      <c r="AEF28" s="262"/>
      <c r="AEG28" s="262"/>
      <c r="AEH28" s="262"/>
      <c r="AEI28" s="262"/>
      <c r="AEJ28" s="262"/>
      <c r="AEK28" s="262"/>
      <c r="AEL28" s="262"/>
      <c r="AEM28" s="262"/>
      <c r="AEN28" s="262"/>
      <c r="AEO28" s="262"/>
      <c r="AEP28" s="262"/>
      <c r="AEQ28" s="262"/>
      <c r="AER28" s="262"/>
      <c r="AES28" s="262"/>
      <c r="AET28" s="262"/>
      <c r="AEU28" s="262"/>
      <c r="AEV28" s="262"/>
      <c r="AEW28" s="262"/>
      <c r="AEX28" s="262"/>
      <c r="AEY28" s="262"/>
      <c r="AEZ28" s="262"/>
      <c r="AFA28" s="262"/>
      <c r="AFB28" s="262"/>
      <c r="AFC28" s="262"/>
      <c r="AFD28" s="262"/>
      <c r="AFE28" s="262"/>
      <c r="AFF28" s="262"/>
      <c r="AFG28" s="262"/>
      <c r="AFH28" s="262"/>
      <c r="AFI28" s="262"/>
      <c r="AFJ28" s="262"/>
      <c r="AFK28" s="262"/>
      <c r="AFL28" s="262"/>
      <c r="AFM28" s="262"/>
      <c r="AFN28" s="262"/>
      <c r="AFO28" s="262"/>
      <c r="AFP28" s="262"/>
      <c r="AFQ28" s="262"/>
      <c r="AFR28" s="262"/>
      <c r="AFS28" s="262"/>
      <c r="AFT28" s="262"/>
      <c r="AFU28" s="262"/>
      <c r="AFV28" s="262"/>
      <c r="AFW28" s="262"/>
      <c r="AFX28" s="262"/>
      <c r="AFY28" s="262"/>
      <c r="AFZ28" s="262"/>
      <c r="AGA28" s="262"/>
      <c r="AGB28" s="262"/>
      <c r="AGC28" s="262"/>
      <c r="AGD28" s="262"/>
      <c r="AGE28" s="262"/>
      <c r="AGF28" s="262"/>
      <c r="AGG28" s="262"/>
      <c r="AGH28" s="262"/>
      <c r="AGI28" s="262"/>
      <c r="AGJ28" s="262"/>
      <c r="AGK28" s="262"/>
      <c r="AGL28" s="262"/>
      <c r="AGM28" s="262"/>
      <c r="AGN28" s="262"/>
      <c r="AGO28" s="262"/>
      <c r="AGP28" s="262"/>
      <c r="AGQ28" s="262"/>
      <c r="AGR28" s="262"/>
      <c r="AGS28" s="262"/>
      <c r="AGT28" s="262"/>
      <c r="AGU28" s="262"/>
      <c r="AGV28" s="262"/>
      <c r="AGW28" s="262"/>
      <c r="AGX28" s="262"/>
      <c r="AGY28" s="262"/>
      <c r="AGZ28" s="262"/>
      <c r="AHA28" s="262"/>
      <c r="AHB28" s="262"/>
      <c r="AHC28" s="262"/>
      <c r="AHD28" s="262"/>
      <c r="AHE28" s="262"/>
      <c r="AHF28" s="262"/>
      <c r="AHG28" s="262"/>
      <c r="AHH28" s="262"/>
      <c r="AHI28" s="262"/>
      <c r="AHJ28" s="262"/>
      <c r="AHK28" s="262"/>
      <c r="AHL28" s="262"/>
      <c r="AHM28" s="262"/>
      <c r="AHN28" s="262"/>
      <c r="AHO28" s="262"/>
      <c r="AHP28" s="262"/>
      <c r="AHQ28" s="262"/>
      <c r="AHR28" s="262"/>
      <c r="AHS28" s="262"/>
      <c r="AHT28" s="262"/>
      <c r="AHU28" s="262"/>
      <c r="AHV28" s="262"/>
      <c r="AHW28" s="262"/>
      <c r="AHX28" s="262"/>
      <c r="AHY28" s="262"/>
      <c r="AHZ28" s="262"/>
      <c r="AIA28" s="262"/>
      <c r="AIB28" s="262"/>
      <c r="AIC28" s="262"/>
      <c r="AID28" s="262"/>
      <c r="AIE28" s="262"/>
      <c r="AIF28" s="262"/>
      <c r="AIG28" s="262"/>
      <c r="AIH28" s="262"/>
      <c r="AII28" s="262"/>
      <c r="AIJ28" s="262"/>
      <c r="AIK28" s="262"/>
      <c r="AIL28" s="262"/>
      <c r="AIM28" s="262"/>
      <c r="AIN28" s="262"/>
      <c r="AIO28" s="262"/>
      <c r="AIP28" s="262"/>
      <c r="AIQ28" s="262"/>
      <c r="AIR28" s="262"/>
      <c r="AIS28" s="262"/>
      <c r="AIT28" s="262"/>
      <c r="AIU28" s="262"/>
      <c r="AIV28" s="262"/>
      <c r="AIW28" s="262"/>
      <c r="AIX28" s="262"/>
      <c r="AIY28" s="262"/>
      <c r="AIZ28" s="262"/>
      <c r="AJA28" s="262"/>
      <c r="AJB28" s="262"/>
      <c r="AJC28" s="262"/>
      <c r="AJD28" s="262"/>
      <c r="AJE28" s="262"/>
      <c r="AJF28" s="262"/>
      <c r="AJG28" s="262"/>
      <c r="AJH28" s="262"/>
      <c r="AJI28" s="262"/>
      <c r="AJJ28" s="262"/>
      <c r="AJK28" s="262"/>
      <c r="AJL28" s="262"/>
      <c r="AJM28" s="262"/>
      <c r="AJN28" s="262"/>
      <c r="AJO28" s="262"/>
      <c r="AJP28" s="262"/>
      <c r="AJQ28" s="262"/>
      <c r="AJR28" s="262"/>
      <c r="AJS28" s="262"/>
      <c r="AJT28" s="262"/>
      <c r="AJU28" s="262"/>
      <c r="AJV28" s="262"/>
      <c r="AJW28" s="262"/>
      <c r="AJX28" s="262"/>
      <c r="AJY28" s="262"/>
      <c r="AJZ28" s="262"/>
      <c r="AKA28" s="262"/>
      <c r="AKB28" s="262"/>
      <c r="AKC28" s="262"/>
      <c r="AKD28" s="262"/>
      <c r="AKE28" s="262"/>
      <c r="AKF28" s="262"/>
      <c r="AKG28" s="262"/>
      <c r="AKH28" s="262"/>
      <c r="AKI28" s="262"/>
      <c r="AKJ28" s="262"/>
      <c r="AKK28" s="262"/>
      <c r="AKL28" s="262"/>
      <c r="AKM28" s="262"/>
      <c r="AKN28" s="262"/>
      <c r="AKO28" s="262"/>
      <c r="AKP28" s="262"/>
      <c r="AKQ28" s="262"/>
      <c r="AKR28" s="262"/>
      <c r="AKS28" s="262"/>
      <c r="AKT28" s="262"/>
      <c r="AKU28" s="262"/>
      <c r="AKV28" s="262"/>
      <c r="AKW28" s="262"/>
      <c r="AKX28" s="262"/>
      <c r="AKY28" s="262"/>
      <c r="AKZ28" s="262"/>
      <c r="ALA28" s="262"/>
      <c r="ALB28" s="262"/>
      <c r="ALC28" s="262"/>
      <c r="ALD28" s="262"/>
      <c r="ALE28" s="262"/>
      <c r="ALF28" s="262"/>
      <c r="ALG28" s="262"/>
      <c r="ALH28" s="262"/>
      <c r="ALI28" s="262"/>
      <c r="ALJ28" s="262"/>
      <c r="ALK28" s="262"/>
      <c r="ALL28" s="262"/>
      <c r="ALM28" s="262"/>
      <c r="ALN28" s="262"/>
      <c r="ALO28" s="262"/>
      <c r="ALP28" s="262"/>
      <c r="ALQ28" s="262"/>
      <c r="ALR28" s="262"/>
      <c r="ALS28" s="262"/>
      <c r="ALT28" s="262"/>
      <c r="ALU28" s="262"/>
      <c r="ALV28" s="262"/>
      <c r="ALW28" s="262"/>
      <c r="ALX28" s="262"/>
      <c r="ALY28" s="262"/>
      <c r="ALZ28" s="262"/>
      <c r="AMA28" s="262"/>
      <c r="AMB28" s="262"/>
      <c r="AMC28" s="262"/>
      <c r="AMD28" s="262"/>
      <c r="AME28" s="262"/>
      <c r="AMF28" s="262"/>
      <c r="AMG28" s="262"/>
      <c r="AMH28" s="262"/>
      <c r="AMI28" s="262"/>
      <c r="AMJ28" s="262"/>
      <c r="AMK28" s="262"/>
      <c r="AML28" s="262"/>
      <c r="AMM28" s="262"/>
      <c r="AMN28" s="262"/>
      <c r="AMO28" s="262"/>
      <c r="AMP28" s="262"/>
      <c r="AMQ28" s="262"/>
      <c r="AMR28" s="262"/>
      <c r="AMS28" s="262"/>
      <c r="AMT28" s="262"/>
      <c r="AMU28" s="262"/>
      <c r="AMV28" s="262"/>
      <c r="AMW28" s="262"/>
      <c r="AMX28" s="262"/>
      <c r="AMY28" s="262"/>
      <c r="AMZ28" s="262"/>
      <c r="ANA28" s="262"/>
      <c r="ANB28" s="262"/>
      <c r="ANC28" s="262"/>
      <c r="AND28" s="262"/>
      <c r="ANE28" s="262"/>
      <c r="ANF28" s="262"/>
      <c r="ANG28" s="262"/>
      <c r="ANH28" s="262"/>
      <c r="ANI28" s="262"/>
      <c r="ANJ28" s="262"/>
      <c r="ANK28" s="262"/>
      <c r="ANL28" s="262"/>
      <c r="ANM28" s="262"/>
      <c r="ANN28" s="262"/>
      <c r="ANO28" s="262"/>
      <c r="ANP28" s="262"/>
      <c r="ANQ28" s="262"/>
      <c r="ANR28" s="262"/>
      <c r="ANS28" s="262"/>
      <c r="ANT28" s="262"/>
      <c r="ANU28" s="262"/>
      <c r="ANV28" s="262"/>
      <c r="ANW28" s="262"/>
      <c r="ANX28" s="262"/>
      <c r="ANY28" s="262"/>
      <c r="ANZ28" s="262"/>
      <c r="AOA28" s="262"/>
      <c r="AOB28" s="262"/>
      <c r="AOC28" s="262"/>
      <c r="AOD28" s="262"/>
      <c r="AOE28" s="262"/>
      <c r="AOF28" s="262"/>
      <c r="AOG28" s="262"/>
      <c r="AOH28" s="262"/>
      <c r="AOI28" s="262"/>
      <c r="AOJ28" s="262"/>
      <c r="AOK28" s="262"/>
      <c r="AOL28" s="262"/>
      <c r="AOM28" s="262"/>
      <c r="AON28" s="262"/>
      <c r="AOO28" s="262"/>
      <c r="AOP28" s="262"/>
      <c r="AOQ28" s="262"/>
      <c r="AOR28" s="262"/>
      <c r="AOS28" s="262"/>
      <c r="AOT28" s="262"/>
      <c r="AOU28" s="262"/>
      <c r="AOV28" s="262"/>
      <c r="AOW28" s="262"/>
      <c r="AOX28" s="262"/>
      <c r="AOY28" s="262"/>
      <c r="AOZ28" s="262"/>
      <c r="APA28" s="262"/>
      <c r="APB28" s="262"/>
      <c r="APC28" s="262"/>
      <c r="APD28" s="262"/>
      <c r="APE28" s="262"/>
      <c r="APF28" s="262"/>
      <c r="APG28" s="262"/>
      <c r="APH28" s="262"/>
      <c r="API28" s="262"/>
      <c r="APJ28" s="262"/>
      <c r="APK28" s="262"/>
      <c r="APL28" s="262"/>
      <c r="APM28" s="262"/>
      <c r="APN28" s="262"/>
      <c r="APO28" s="262"/>
      <c r="APP28" s="262"/>
      <c r="APQ28" s="262"/>
      <c r="APR28" s="262"/>
      <c r="APS28" s="262"/>
      <c r="APT28" s="262"/>
      <c r="APU28" s="262"/>
      <c r="APV28" s="262"/>
      <c r="APW28" s="262"/>
      <c r="APX28" s="262"/>
      <c r="APY28" s="262"/>
      <c r="APZ28" s="262"/>
      <c r="AQA28" s="262"/>
      <c r="AQB28" s="262"/>
      <c r="AQC28" s="262"/>
      <c r="AQD28" s="262"/>
      <c r="AQE28" s="262"/>
      <c r="AQF28" s="262"/>
      <c r="AQG28" s="262"/>
      <c r="AQH28" s="262"/>
      <c r="AQI28" s="262"/>
      <c r="AQJ28" s="262"/>
      <c r="AQK28" s="262"/>
      <c r="AQL28" s="262"/>
      <c r="AQM28" s="262"/>
      <c r="AQN28" s="262"/>
      <c r="AQO28" s="262"/>
      <c r="AQP28" s="262"/>
      <c r="AQQ28" s="262"/>
      <c r="AQR28" s="262"/>
      <c r="AQS28" s="262"/>
      <c r="AQT28" s="262"/>
      <c r="AQU28" s="262"/>
      <c r="AQV28" s="262"/>
      <c r="AQW28" s="262"/>
      <c r="AQX28" s="262"/>
      <c r="AQY28" s="262"/>
      <c r="AQZ28" s="262"/>
      <c r="ARA28" s="262"/>
      <c r="ARB28" s="262"/>
      <c r="ARC28" s="262"/>
      <c r="ARD28" s="262"/>
      <c r="ARE28" s="262"/>
      <c r="ARF28" s="262"/>
      <c r="ARG28" s="262"/>
      <c r="ARH28" s="262"/>
      <c r="ARI28" s="262"/>
      <c r="ARJ28" s="262"/>
      <c r="ARK28" s="262"/>
      <c r="ARL28" s="262"/>
      <c r="ARM28" s="262"/>
      <c r="ARN28" s="262"/>
      <c r="ARO28" s="262"/>
      <c r="ARP28" s="262"/>
      <c r="ARQ28" s="262"/>
      <c r="ARR28" s="262"/>
      <c r="ARS28" s="262"/>
      <c r="ART28" s="262"/>
      <c r="ARU28" s="262"/>
      <c r="ARV28" s="262"/>
      <c r="ARW28" s="262"/>
      <c r="ARX28" s="262"/>
      <c r="ARY28" s="262"/>
      <c r="ARZ28" s="262"/>
      <c r="ASA28" s="262"/>
      <c r="ASB28" s="262"/>
      <c r="ASC28" s="262"/>
      <c r="ASD28" s="262"/>
      <c r="ASE28" s="262"/>
      <c r="ASF28" s="262"/>
      <c r="ASG28" s="262"/>
      <c r="ASH28" s="262"/>
      <c r="ASI28" s="262"/>
      <c r="ASJ28" s="262"/>
      <c r="ASK28" s="262"/>
      <c r="ASL28" s="262"/>
      <c r="ASM28" s="262"/>
      <c r="ASN28" s="262"/>
      <c r="ASO28" s="262"/>
      <c r="ASP28" s="262"/>
      <c r="ASQ28" s="262"/>
      <c r="ASR28" s="262"/>
      <c r="ASS28" s="262"/>
      <c r="AST28" s="262"/>
      <c r="ASU28" s="262"/>
      <c r="ASV28" s="262"/>
      <c r="ASW28" s="262"/>
      <c r="ASX28" s="262"/>
      <c r="ASY28" s="262"/>
      <c r="ASZ28" s="262"/>
      <c r="ATA28" s="262"/>
      <c r="ATB28" s="262"/>
      <c r="ATC28" s="262"/>
      <c r="ATD28" s="262"/>
      <c r="ATE28" s="262"/>
      <c r="ATF28" s="262"/>
      <c r="ATG28" s="262"/>
      <c r="ATH28" s="262"/>
      <c r="ATI28" s="262"/>
      <c r="ATJ28" s="262"/>
      <c r="ATK28" s="262"/>
      <c r="ATL28" s="262"/>
      <c r="ATM28" s="262"/>
      <c r="ATN28" s="262"/>
      <c r="ATO28" s="262"/>
      <c r="ATP28" s="262"/>
      <c r="ATQ28" s="262"/>
      <c r="ATR28" s="262"/>
      <c r="ATS28" s="262"/>
      <c r="ATT28" s="262"/>
      <c r="ATU28" s="262"/>
      <c r="ATV28" s="262"/>
      <c r="ATW28" s="262"/>
      <c r="ATX28" s="262"/>
      <c r="ATY28" s="262"/>
      <c r="ATZ28" s="262"/>
      <c r="AUA28" s="262"/>
      <c r="AUB28" s="262"/>
      <c r="AUC28" s="262"/>
      <c r="AUD28" s="262"/>
      <c r="AUE28" s="262"/>
      <c r="AUF28" s="262"/>
      <c r="AUG28" s="262"/>
      <c r="AUH28" s="262"/>
      <c r="AUI28" s="262"/>
      <c r="AUJ28" s="262"/>
      <c r="AUK28" s="262"/>
      <c r="AUL28" s="262"/>
      <c r="AUM28" s="262"/>
      <c r="AUN28" s="262"/>
      <c r="AUO28" s="262"/>
      <c r="AUP28" s="262"/>
      <c r="AUQ28" s="262"/>
      <c r="AUR28" s="262"/>
      <c r="AUS28" s="262"/>
      <c r="AUT28" s="262"/>
      <c r="AUU28" s="262"/>
      <c r="AUV28" s="262"/>
      <c r="AUW28" s="262"/>
      <c r="AUX28" s="262"/>
      <c r="AUY28" s="262"/>
      <c r="AUZ28" s="262"/>
      <c r="AVA28" s="262"/>
      <c r="AVB28" s="262"/>
      <c r="AVC28" s="262"/>
      <c r="AVD28" s="262"/>
      <c r="AVE28" s="262"/>
      <c r="AVF28" s="262"/>
      <c r="AVG28" s="262"/>
      <c r="AVH28" s="262"/>
      <c r="AVI28" s="262"/>
      <c r="AVJ28" s="262"/>
      <c r="AVK28" s="262"/>
      <c r="AVL28" s="262"/>
      <c r="AVM28" s="262"/>
      <c r="AVN28" s="262"/>
      <c r="AVO28" s="262"/>
      <c r="AVP28" s="262"/>
      <c r="AVQ28" s="262"/>
      <c r="AVR28" s="262"/>
      <c r="AVS28" s="262"/>
      <c r="AVT28" s="262"/>
      <c r="AVU28" s="262"/>
      <c r="AVV28" s="262"/>
      <c r="AVW28" s="262"/>
      <c r="AVX28" s="262"/>
      <c r="AVY28" s="262"/>
      <c r="AVZ28" s="262"/>
      <c r="AWA28" s="262"/>
      <c r="AWB28" s="262"/>
      <c r="AWC28" s="262"/>
      <c r="AWD28" s="262"/>
      <c r="AWE28" s="262"/>
      <c r="AWF28" s="262"/>
      <c r="AWG28" s="262"/>
      <c r="AWH28" s="262"/>
      <c r="AWI28" s="262"/>
      <c r="AWJ28" s="262"/>
      <c r="AWK28" s="262"/>
      <c r="AWL28" s="262"/>
      <c r="AWM28" s="262"/>
      <c r="AWN28" s="262"/>
      <c r="AWO28" s="262"/>
      <c r="AWP28" s="262"/>
      <c r="AWQ28" s="262"/>
      <c r="AWR28" s="262"/>
      <c r="AWS28" s="262"/>
      <c r="AWT28" s="262"/>
      <c r="AWU28" s="262"/>
      <c r="AWV28" s="262"/>
      <c r="AWW28" s="262"/>
      <c r="AWX28" s="262"/>
      <c r="AWY28" s="262"/>
      <c r="AWZ28" s="262"/>
      <c r="AXA28" s="262"/>
      <c r="AXB28" s="262"/>
      <c r="AXC28" s="262"/>
      <c r="AXD28" s="262"/>
      <c r="AXE28" s="262"/>
      <c r="AXF28" s="262"/>
      <c r="AXG28" s="262"/>
      <c r="AXH28" s="262"/>
      <c r="AXI28" s="262"/>
      <c r="AXJ28" s="262"/>
      <c r="AXK28" s="262"/>
      <c r="AXL28" s="262"/>
      <c r="AXM28" s="262"/>
      <c r="AXN28" s="262"/>
      <c r="AXO28" s="262"/>
      <c r="AXP28" s="262"/>
      <c r="AXQ28" s="262"/>
      <c r="AXR28" s="262"/>
      <c r="AXS28" s="262"/>
      <c r="AXT28" s="262"/>
      <c r="AXU28" s="262"/>
      <c r="AXV28" s="262"/>
      <c r="AXW28" s="262"/>
      <c r="AXX28" s="262"/>
      <c r="AXY28" s="262"/>
      <c r="AXZ28" s="262"/>
      <c r="AYA28" s="262"/>
      <c r="AYB28" s="262"/>
      <c r="AYC28" s="262"/>
      <c r="AYD28" s="262"/>
      <c r="AYE28" s="262"/>
      <c r="AYF28" s="262"/>
      <c r="AYG28" s="262"/>
      <c r="AYH28" s="262"/>
      <c r="AYI28" s="262"/>
      <c r="AYJ28" s="262"/>
      <c r="AYK28" s="262"/>
      <c r="AYL28" s="262"/>
      <c r="AYM28" s="262"/>
      <c r="AYN28" s="262"/>
      <c r="AYO28" s="262"/>
      <c r="AYP28" s="262"/>
      <c r="AYQ28" s="262"/>
      <c r="AYR28" s="262"/>
      <c r="AYS28" s="262"/>
      <c r="AYT28" s="262"/>
      <c r="AYU28" s="262"/>
      <c r="AYV28" s="262"/>
      <c r="AYW28" s="262"/>
      <c r="AYX28" s="262"/>
      <c r="AYY28" s="262"/>
      <c r="AYZ28" s="262"/>
      <c r="AZA28" s="262"/>
      <c r="AZB28" s="262"/>
      <c r="AZC28" s="262"/>
      <c r="AZD28" s="262"/>
      <c r="AZE28" s="262"/>
      <c r="AZF28" s="262"/>
      <c r="AZG28" s="262"/>
      <c r="AZH28" s="262"/>
      <c r="AZI28" s="262"/>
      <c r="AZJ28" s="262"/>
      <c r="AZK28" s="262"/>
      <c r="AZL28" s="262"/>
      <c r="AZM28" s="262"/>
      <c r="AZN28" s="262"/>
      <c r="AZO28" s="262"/>
      <c r="AZP28" s="262"/>
      <c r="AZQ28" s="262"/>
      <c r="AZR28" s="262"/>
      <c r="AZS28" s="262"/>
      <c r="AZT28" s="262"/>
      <c r="AZU28" s="262"/>
      <c r="AZV28" s="262"/>
      <c r="AZW28" s="262"/>
      <c r="AZX28" s="262"/>
      <c r="AZY28" s="262"/>
      <c r="AZZ28" s="262"/>
      <c r="BAA28" s="262"/>
      <c r="BAB28" s="262"/>
      <c r="BAC28" s="262"/>
      <c r="BAD28" s="262"/>
      <c r="BAE28" s="262"/>
      <c r="BAF28" s="262"/>
      <c r="BAG28" s="262"/>
      <c r="BAH28" s="262"/>
      <c r="BAI28" s="262"/>
      <c r="BAJ28" s="262"/>
      <c r="BAK28" s="262"/>
      <c r="BAL28" s="262"/>
      <c r="BAM28" s="262"/>
      <c r="BAN28" s="262"/>
      <c r="BAO28" s="262"/>
      <c r="BAP28" s="262"/>
      <c r="BAQ28" s="262"/>
      <c r="BAR28" s="262"/>
      <c r="BAS28" s="262"/>
      <c r="BAT28" s="262"/>
      <c r="BAU28" s="262"/>
      <c r="BAV28" s="262"/>
      <c r="BAW28" s="262"/>
      <c r="BAX28" s="262"/>
      <c r="BAY28" s="262"/>
      <c r="BAZ28" s="262"/>
      <c r="BBA28" s="262"/>
      <c r="BBB28" s="262"/>
      <c r="BBC28" s="262"/>
      <c r="BBD28" s="262"/>
      <c r="BBE28" s="262"/>
      <c r="BBF28" s="262"/>
      <c r="BBG28" s="262"/>
      <c r="BBH28" s="262"/>
      <c r="BBI28" s="262"/>
      <c r="BBJ28" s="262"/>
      <c r="BBK28" s="262"/>
      <c r="BBL28" s="262"/>
      <c r="BBM28" s="262"/>
      <c r="BBN28" s="262"/>
      <c r="BBO28" s="262"/>
      <c r="BBP28" s="262"/>
      <c r="BBQ28" s="262"/>
      <c r="BBR28" s="262"/>
      <c r="BBS28" s="262"/>
      <c r="BBT28" s="262"/>
      <c r="BBU28" s="262"/>
      <c r="BBV28" s="262"/>
      <c r="BBW28" s="262"/>
      <c r="BBX28" s="262"/>
      <c r="BBY28" s="262"/>
      <c r="BBZ28" s="262"/>
      <c r="BCA28" s="262"/>
      <c r="BCB28" s="262"/>
      <c r="BCC28" s="262"/>
      <c r="BCD28" s="262"/>
      <c r="BCE28" s="262"/>
      <c r="BCF28" s="262"/>
      <c r="BCG28" s="262"/>
      <c r="BCH28" s="262"/>
      <c r="BCI28" s="262"/>
      <c r="BCJ28" s="262"/>
      <c r="BCK28" s="262"/>
      <c r="BCL28" s="262"/>
      <c r="BCM28" s="262"/>
      <c r="BCN28" s="262"/>
      <c r="BCO28" s="262"/>
      <c r="BCP28" s="262"/>
      <c r="BCQ28" s="262"/>
      <c r="BCR28" s="262"/>
      <c r="BCS28" s="262"/>
      <c r="BCT28" s="262"/>
      <c r="BCU28" s="262"/>
      <c r="BCV28" s="262"/>
      <c r="BCW28" s="262"/>
      <c r="BCX28" s="262"/>
      <c r="BCY28" s="262"/>
      <c r="BCZ28" s="262"/>
      <c r="BDA28" s="262"/>
      <c r="BDB28" s="262"/>
      <c r="BDC28" s="262"/>
      <c r="BDD28" s="262"/>
      <c r="BDE28" s="262"/>
      <c r="BDF28" s="262"/>
      <c r="BDG28" s="262"/>
      <c r="BDH28" s="262"/>
      <c r="BDI28" s="262"/>
      <c r="BDJ28" s="262"/>
      <c r="BDK28" s="262"/>
      <c r="BDL28" s="262"/>
      <c r="BDM28" s="262"/>
      <c r="BDN28" s="262"/>
      <c r="BDO28" s="262"/>
      <c r="BDP28" s="262"/>
      <c r="BDQ28" s="262"/>
      <c r="BDR28" s="262"/>
      <c r="BDS28" s="262"/>
      <c r="BDT28" s="262"/>
      <c r="BDU28" s="262"/>
      <c r="BDV28" s="262"/>
      <c r="BDW28" s="262"/>
      <c r="BDX28" s="262"/>
      <c r="BDY28" s="262"/>
      <c r="BDZ28" s="262"/>
      <c r="BEA28" s="262"/>
      <c r="BEB28" s="262"/>
      <c r="BEC28" s="262"/>
      <c r="BED28" s="262"/>
      <c r="BEE28" s="262"/>
      <c r="BEF28" s="262"/>
      <c r="BEG28" s="262"/>
      <c r="BEH28" s="262"/>
      <c r="BEI28" s="262"/>
      <c r="BEJ28" s="262"/>
      <c r="BEK28" s="262"/>
      <c r="BEL28" s="262"/>
      <c r="BEM28" s="262"/>
      <c r="BEN28" s="262"/>
      <c r="BEO28" s="262"/>
      <c r="BEP28" s="262"/>
      <c r="BEQ28" s="262"/>
      <c r="BER28" s="262"/>
      <c r="BES28" s="262"/>
      <c r="BET28" s="262"/>
      <c r="BEU28" s="262"/>
      <c r="BEV28" s="262"/>
      <c r="BEW28" s="262"/>
      <c r="BEX28" s="262"/>
      <c r="BEY28" s="262"/>
      <c r="BEZ28" s="262"/>
      <c r="BFA28" s="262"/>
      <c r="BFB28" s="262"/>
      <c r="BFC28" s="262"/>
      <c r="BFD28" s="262"/>
      <c r="BFE28" s="262"/>
      <c r="BFF28" s="262"/>
      <c r="BFG28" s="262"/>
      <c r="BFH28" s="262"/>
      <c r="BFI28" s="262"/>
      <c r="BFJ28" s="262"/>
      <c r="BFK28" s="262"/>
      <c r="BFL28" s="262"/>
      <c r="BFM28" s="262"/>
      <c r="BFN28" s="262"/>
      <c r="BFO28" s="262"/>
      <c r="BFP28" s="262"/>
      <c r="BFQ28" s="262"/>
      <c r="BFR28" s="262"/>
      <c r="BFS28" s="262"/>
      <c r="BFT28" s="262"/>
      <c r="BFU28" s="262"/>
      <c r="BFV28" s="262"/>
      <c r="BFW28" s="262"/>
      <c r="BFX28" s="262"/>
      <c r="BFY28" s="262"/>
      <c r="BFZ28" s="262"/>
      <c r="BGA28" s="262"/>
      <c r="BGB28" s="262"/>
      <c r="BGC28" s="262"/>
      <c r="BGD28" s="262"/>
      <c r="BGE28" s="262"/>
      <c r="BGF28" s="262"/>
      <c r="BGG28" s="262"/>
      <c r="BGH28" s="262"/>
      <c r="BGI28" s="262"/>
      <c r="BGJ28" s="262"/>
      <c r="BGK28" s="262"/>
      <c r="BGL28" s="262"/>
      <c r="BGM28" s="262"/>
      <c r="BGN28" s="262"/>
      <c r="BGO28" s="262"/>
      <c r="BGP28" s="262"/>
      <c r="BGQ28" s="262"/>
      <c r="BGR28" s="262"/>
      <c r="BGS28" s="262"/>
      <c r="BGT28" s="262"/>
      <c r="BGU28" s="262"/>
      <c r="BGV28" s="262"/>
      <c r="BGW28" s="262"/>
      <c r="BGX28" s="262"/>
      <c r="BGY28" s="262"/>
      <c r="BGZ28" s="262"/>
      <c r="BHA28" s="262"/>
      <c r="BHB28" s="262"/>
      <c r="BHC28" s="262"/>
      <c r="BHD28" s="262"/>
      <c r="BHE28" s="262"/>
      <c r="BHF28" s="262"/>
      <c r="BHG28" s="262"/>
      <c r="BHH28" s="262"/>
      <c r="BHI28" s="262"/>
      <c r="BHJ28" s="262"/>
      <c r="BHK28" s="262"/>
      <c r="BHL28" s="262"/>
      <c r="BHM28" s="262"/>
      <c r="BHN28" s="262"/>
      <c r="BHO28" s="262"/>
      <c r="BHP28" s="262"/>
      <c r="BHQ28" s="262"/>
      <c r="BHR28" s="262"/>
      <c r="BHS28" s="262"/>
      <c r="BHT28" s="262"/>
      <c r="BHU28" s="262"/>
      <c r="BHV28" s="262"/>
      <c r="BHW28" s="262"/>
      <c r="BHX28" s="262"/>
      <c r="BHY28" s="262"/>
      <c r="BHZ28" s="262"/>
      <c r="BIA28" s="262"/>
      <c r="BIB28" s="262"/>
      <c r="BIC28" s="262"/>
      <c r="BID28" s="262"/>
      <c r="BIE28" s="262"/>
      <c r="BIF28" s="262"/>
      <c r="BIG28" s="262"/>
      <c r="BIH28" s="262"/>
      <c r="BII28" s="262"/>
      <c r="BIJ28" s="262"/>
      <c r="BIK28" s="262"/>
      <c r="BIL28" s="262"/>
      <c r="BIM28" s="262"/>
      <c r="BIN28" s="262"/>
      <c r="BIO28" s="262"/>
      <c r="BIP28" s="262"/>
      <c r="BIQ28" s="262"/>
      <c r="BIR28" s="262"/>
      <c r="BIS28" s="262"/>
      <c r="BIT28" s="262"/>
      <c r="BIU28" s="262"/>
      <c r="BIV28" s="262"/>
      <c r="BIW28" s="262"/>
      <c r="BIX28" s="262"/>
      <c r="BIY28" s="262"/>
      <c r="BIZ28" s="262"/>
      <c r="BJA28" s="262"/>
      <c r="BJB28" s="262"/>
      <c r="BJC28" s="262"/>
      <c r="BJD28" s="262"/>
      <c r="BJE28" s="262"/>
      <c r="BJF28" s="262"/>
      <c r="BJG28" s="262"/>
      <c r="BJH28" s="262"/>
      <c r="BJI28" s="262"/>
      <c r="BJJ28" s="262"/>
      <c r="BJK28" s="262"/>
      <c r="BJL28" s="262"/>
      <c r="BJM28" s="262"/>
      <c r="BJN28" s="262"/>
      <c r="BJO28" s="262"/>
      <c r="BJP28" s="262"/>
      <c r="BJQ28" s="262"/>
      <c r="BJR28" s="262"/>
      <c r="BJS28" s="262"/>
      <c r="BJT28" s="262"/>
      <c r="BJU28" s="262"/>
      <c r="BJV28" s="262"/>
      <c r="BJW28" s="262"/>
      <c r="BJX28" s="262"/>
      <c r="BJY28" s="262"/>
      <c r="BJZ28" s="262"/>
      <c r="BKA28" s="262"/>
      <c r="BKB28" s="262"/>
      <c r="BKC28" s="262"/>
      <c r="BKD28" s="262"/>
      <c r="BKE28" s="262"/>
      <c r="BKF28" s="262"/>
      <c r="BKG28" s="262"/>
      <c r="BKH28" s="262"/>
      <c r="BKI28" s="262"/>
      <c r="BKJ28" s="262"/>
      <c r="BKK28" s="262"/>
      <c r="BKL28" s="262"/>
      <c r="BKM28" s="262"/>
      <c r="BKN28" s="262"/>
      <c r="BKO28" s="262"/>
      <c r="BKP28" s="262"/>
      <c r="BKQ28" s="262"/>
      <c r="BKR28" s="262"/>
      <c r="BKS28" s="262"/>
      <c r="BKT28" s="262"/>
      <c r="BKU28" s="262"/>
      <c r="BKV28" s="262"/>
      <c r="BKW28" s="262"/>
      <c r="BKX28" s="262"/>
      <c r="BKY28" s="262"/>
      <c r="BKZ28" s="262"/>
      <c r="BLA28" s="262"/>
      <c r="BLB28" s="262"/>
      <c r="BLC28" s="262"/>
      <c r="BLD28" s="262"/>
      <c r="BLE28" s="262"/>
      <c r="BLF28" s="262"/>
      <c r="BLG28" s="262"/>
      <c r="BLH28" s="262"/>
      <c r="BLI28" s="262"/>
      <c r="BLJ28" s="262"/>
      <c r="BLK28" s="262"/>
      <c r="BLL28" s="262"/>
      <c r="BLM28" s="262"/>
      <c r="BLN28" s="262"/>
      <c r="BLO28" s="262"/>
      <c r="BLP28" s="262"/>
      <c r="BLQ28" s="262"/>
      <c r="BLR28" s="262"/>
      <c r="BLS28" s="262"/>
      <c r="BLT28" s="262"/>
      <c r="BLU28" s="262"/>
      <c r="BLV28" s="262"/>
      <c r="BLW28" s="262"/>
      <c r="BLX28" s="262"/>
      <c r="BLY28" s="262"/>
      <c r="BLZ28" s="262"/>
      <c r="BMA28" s="262"/>
      <c r="BMB28" s="262"/>
      <c r="BMC28" s="262"/>
      <c r="BMD28" s="262"/>
      <c r="BME28" s="262"/>
      <c r="BMF28" s="262"/>
      <c r="BMG28" s="262"/>
      <c r="BMH28" s="262"/>
      <c r="BMI28" s="262"/>
      <c r="BMJ28" s="262"/>
      <c r="BMK28" s="262"/>
      <c r="BML28" s="262"/>
      <c r="BMM28" s="262"/>
      <c r="BMN28" s="262"/>
      <c r="BMO28" s="262"/>
      <c r="BMP28" s="262"/>
      <c r="BMQ28" s="262"/>
      <c r="BMR28" s="262"/>
      <c r="BMS28" s="262"/>
      <c r="BMT28" s="262"/>
      <c r="BMU28" s="262"/>
      <c r="BMV28" s="262"/>
      <c r="BMW28" s="262"/>
      <c r="BMX28" s="262"/>
      <c r="BMY28" s="262"/>
      <c r="BMZ28" s="262"/>
      <c r="BNA28" s="262"/>
      <c r="BNB28" s="262"/>
      <c r="BNC28" s="262"/>
      <c r="BND28" s="262"/>
      <c r="BNE28" s="262"/>
      <c r="BNF28" s="262"/>
      <c r="BNG28" s="262"/>
      <c r="BNH28" s="262"/>
      <c r="BNI28" s="262"/>
      <c r="BNJ28" s="262"/>
      <c r="BNK28" s="262"/>
      <c r="BNL28" s="262"/>
      <c r="BNM28" s="262"/>
      <c r="BNN28" s="262"/>
      <c r="BNO28" s="262"/>
      <c r="BNP28" s="262"/>
      <c r="BNQ28" s="262"/>
      <c r="BNR28" s="262"/>
      <c r="BNS28" s="262"/>
      <c r="BNT28" s="262"/>
      <c r="BNU28" s="262"/>
      <c r="BNV28" s="262"/>
      <c r="BNW28" s="262"/>
      <c r="BNX28" s="262"/>
      <c r="BNY28" s="262"/>
      <c r="BNZ28" s="262"/>
      <c r="BOA28" s="262"/>
      <c r="BOB28" s="262"/>
      <c r="BOC28" s="262"/>
      <c r="BOD28" s="262"/>
      <c r="BOE28" s="262"/>
      <c r="BOF28" s="262"/>
      <c r="BOG28" s="262"/>
      <c r="BOH28" s="262"/>
      <c r="BOI28" s="262"/>
      <c r="BOJ28" s="262"/>
      <c r="BOK28" s="262"/>
      <c r="BOL28" s="262"/>
      <c r="BOM28" s="262"/>
      <c r="BON28" s="262"/>
      <c r="BOO28" s="262"/>
      <c r="BOP28" s="262"/>
      <c r="BOQ28" s="262"/>
      <c r="BOR28" s="262"/>
      <c r="BOS28" s="262"/>
      <c r="BOT28" s="262"/>
      <c r="BOU28" s="262"/>
      <c r="BOV28" s="262"/>
      <c r="BOW28" s="262"/>
      <c r="BOX28" s="262"/>
      <c r="BOY28" s="262"/>
      <c r="BOZ28" s="262"/>
      <c r="BPA28" s="262"/>
      <c r="BPB28" s="262"/>
      <c r="BPC28" s="262"/>
      <c r="BPD28" s="262"/>
      <c r="BPE28" s="262"/>
      <c r="BPF28" s="262"/>
      <c r="BPG28" s="262"/>
      <c r="BPH28" s="262"/>
      <c r="BPI28" s="262"/>
      <c r="BPJ28" s="262"/>
      <c r="BPK28" s="262"/>
      <c r="BPL28" s="262"/>
      <c r="BPM28" s="262"/>
      <c r="BPN28" s="262"/>
      <c r="BPO28" s="262"/>
      <c r="BPP28" s="262"/>
      <c r="BPQ28" s="262"/>
      <c r="BPR28" s="262"/>
      <c r="BPS28" s="262"/>
      <c r="BPT28" s="262"/>
      <c r="BPU28" s="262"/>
      <c r="BPV28" s="262"/>
      <c r="BPW28" s="262"/>
      <c r="BPX28" s="262"/>
      <c r="BPY28" s="262"/>
      <c r="BPZ28" s="262"/>
      <c r="BQA28" s="262"/>
      <c r="BQB28" s="262"/>
      <c r="BQC28" s="262"/>
      <c r="BQD28" s="262"/>
      <c r="BQE28" s="262"/>
      <c r="BQF28" s="262"/>
      <c r="BQG28" s="262"/>
      <c r="BQH28" s="262"/>
      <c r="BQI28" s="262"/>
      <c r="BQJ28" s="262"/>
      <c r="BQK28" s="262"/>
      <c r="BQL28" s="262"/>
      <c r="BQM28" s="262"/>
      <c r="BQN28" s="262"/>
      <c r="BQO28" s="262"/>
      <c r="BQP28" s="262"/>
      <c r="BQQ28" s="262"/>
      <c r="BQR28" s="262"/>
      <c r="BQS28" s="262"/>
      <c r="BQT28" s="262"/>
      <c r="BQU28" s="262"/>
      <c r="BQV28" s="262"/>
      <c r="BQW28" s="262"/>
      <c r="BQX28" s="262"/>
      <c r="BQY28" s="262"/>
      <c r="BQZ28" s="262"/>
      <c r="BRA28" s="262"/>
      <c r="BRB28" s="262"/>
      <c r="BRC28" s="262"/>
      <c r="BRD28" s="262"/>
      <c r="BRE28" s="262"/>
      <c r="BRF28" s="262"/>
      <c r="BRG28" s="262"/>
      <c r="BRH28" s="262"/>
      <c r="BRI28" s="262"/>
      <c r="BRJ28" s="262"/>
      <c r="BRK28" s="262"/>
      <c r="BRL28" s="262"/>
      <c r="BRM28" s="262"/>
      <c r="BRN28" s="262"/>
      <c r="BRO28" s="262"/>
      <c r="BRP28" s="262"/>
      <c r="BRQ28" s="262"/>
      <c r="BRR28" s="262"/>
      <c r="BRS28" s="262"/>
      <c r="BRT28" s="262"/>
      <c r="BRU28" s="262"/>
      <c r="BRV28" s="262"/>
      <c r="BRW28" s="262"/>
      <c r="BRX28" s="262"/>
      <c r="BRY28" s="262"/>
      <c r="BRZ28" s="262"/>
      <c r="BSA28" s="262"/>
      <c r="BSB28" s="262"/>
      <c r="BSC28" s="262"/>
      <c r="BSD28" s="262"/>
      <c r="BSE28" s="262"/>
      <c r="BSF28" s="262"/>
      <c r="BSG28" s="262"/>
      <c r="BSH28" s="262"/>
      <c r="BSI28" s="262"/>
      <c r="BSJ28" s="262"/>
      <c r="BSK28" s="262"/>
      <c r="BSL28" s="262"/>
      <c r="BSM28" s="262"/>
      <c r="BSN28" s="262"/>
      <c r="BSO28" s="262"/>
      <c r="BSP28" s="262"/>
      <c r="BSQ28" s="262"/>
      <c r="BSR28" s="262"/>
      <c r="BSS28" s="262"/>
      <c r="BST28" s="262"/>
      <c r="BSU28" s="262"/>
      <c r="BSV28" s="262"/>
      <c r="BSW28" s="262"/>
      <c r="BSX28" s="262"/>
      <c r="BSY28" s="262"/>
      <c r="BSZ28" s="262"/>
      <c r="BTA28" s="262"/>
      <c r="BTB28" s="262"/>
      <c r="BTC28" s="262"/>
      <c r="BTD28" s="262"/>
      <c r="BTE28" s="262"/>
      <c r="BTF28" s="262"/>
      <c r="BTG28" s="262"/>
      <c r="BTH28" s="262"/>
      <c r="BTI28" s="262"/>
      <c r="BTJ28" s="262"/>
      <c r="BTK28" s="262"/>
      <c r="BTL28" s="262"/>
      <c r="BTM28" s="262"/>
      <c r="BTN28" s="262"/>
      <c r="BTO28" s="262"/>
      <c r="BTP28" s="262"/>
      <c r="BTQ28" s="262"/>
      <c r="BTR28" s="262"/>
      <c r="BTS28" s="262"/>
      <c r="BTT28" s="262"/>
      <c r="BTU28" s="262"/>
      <c r="BTV28" s="262"/>
      <c r="BTW28" s="262"/>
      <c r="BTX28" s="262"/>
      <c r="BTY28" s="262"/>
      <c r="BTZ28" s="262"/>
      <c r="BUA28" s="262"/>
      <c r="BUB28" s="262"/>
      <c r="BUC28" s="262"/>
      <c r="BUD28" s="262"/>
      <c r="BUE28" s="262"/>
      <c r="BUF28" s="262"/>
      <c r="BUG28" s="262"/>
      <c r="BUH28" s="262"/>
      <c r="BUI28" s="262"/>
      <c r="BUJ28" s="262"/>
      <c r="BUK28" s="262"/>
      <c r="BUL28" s="262"/>
      <c r="BUM28" s="262"/>
      <c r="BUN28" s="262"/>
      <c r="BUO28" s="262"/>
      <c r="BUP28" s="262"/>
      <c r="BUQ28" s="262"/>
      <c r="BUR28" s="262"/>
      <c r="BUS28" s="262"/>
      <c r="BUT28" s="262"/>
      <c r="BUU28" s="262"/>
      <c r="BUV28" s="262"/>
      <c r="BUW28" s="262"/>
      <c r="BUX28" s="262"/>
      <c r="BUY28" s="262"/>
      <c r="BUZ28" s="262"/>
      <c r="BVA28" s="262"/>
      <c r="BVB28" s="262"/>
      <c r="BVC28" s="262"/>
      <c r="BVD28" s="262"/>
      <c r="BVE28" s="262"/>
      <c r="BVF28" s="262"/>
      <c r="BVG28" s="262"/>
      <c r="BVH28" s="262"/>
      <c r="BVI28" s="262"/>
      <c r="BVJ28" s="262"/>
      <c r="BVK28" s="262"/>
      <c r="BVL28" s="262"/>
      <c r="BVM28" s="262"/>
      <c r="BVN28" s="262"/>
      <c r="BVO28" s="262"/>
      <c r="BVP28" s="262"/>
      <c r="BVQ28" s="262"/>
      <c r="BVR28" s="262"/>
      <c r="BVS28" s="262"/>
      <c r="BVT28" s="262"/>
      <c r="BVU28" s="262"/>
      <c r="BVV28" s="262"/>
      <c r="BVW28" s="262"/>
      <c r="BVX28" s="262"/>
      <c r="BVY28" s="262"/>
      <c r="BVZ28" s="262"/>
      <c r="BWA28" s="262"/>
      <c r="BWB28" s="262"/>
      <c r="BWC28" s="262"/>
      <c r="BWD28" s="262"/>
      <c r="BWE28" s="262"/>
      <c r="BWF28" s="262"/>
      <c r="BWG28" s="262"/>
      <c r="BWH28" s="262"/>
      <c r="BWI28" s="262"/>
      <c r="BWJ28" s="262"/>
      <c r="BWK28" s="262"/>
      <c r="BWL28" s="262"/>
      <c r="BWM28" s="262"/>
      <c r="BWN28" s="262"/>
      <c r="BWO28" s="262"/>
      <c r="BWP28" s="262"/>
      <c r="BWQ28" s="262"/>
      <c r="BWR28" s="262"/>
      <c r="BWS28" s="262"/>
      <c r="BWT28" s="262"/>
      <c r="BWU28" s="262"/>
      <c r="BWV28" s="262"/>
      <c r="BWW28" s="262"/>
      <c r="BWX28" s="262"/>
      <c r="BWY28" s="262"/>
      <c r="BWZ28" s="262"/>
      <c r="BXA28" s="262"/>
      <c r="BXB28" s="262"/>
      <c r="BXC28" s="262"/>
      <c r="BXD28" s="262"/>
      <c r="BXE28" s="262"/>
      <c r="BXF28" s="262"/>
      <c r="BXG28" s="262"/>
      <c r="BXH28" s="262"/>
      <c r="BXI28" s="262"/>
      <c r="BXJ28" s="262"/>
      <c r="BXK28" s="262"/>
      <c r="BXL28" s="262"/>
      <c r="BXM28" s="262"/>
      <c r="BXN28" s="262"/>
      <c r="BXO28" s="262"/>
      <c r="BXP28" s="262"/>
      <c r="BXQ28" s="262"/>
      <c r="BXR28" s="262"/>
      <c r="BXS28" s="262"/>
      <c r="BXT28" s="262"/>
      <c r="BXU28" s="262"/>
      <c r="BXV28" s="262"/>
      <c r="BXW28" s="262"/>
      <c r="BXX28" s="262"/>
      <c r="BXY28" s="262"/>
      <c r="BXZ28" s="262"/>
      <c r="BYA28" s="262"/>
      <c r="BYB28" s="262"/>
      <c r="BYC28" s="262"/>
      <c r="BYD28" s="262"/>
      <c r="BYE28" s="262"/>
      <c r="BYF28" s="262"/>
      <c r="BYG28" s="262"/>
      <c r="BYH28" s="262"/>
      <c r="BYI28" s="262"/>
      <c r="BYJ28" s="262"/>
      <c r="BYK28" s="262"/>
      <c r="BYL28" s="262"/>
      <c r="BYM28" s="262"/>
      <c r="BYN28" s="262"/>
      <c r="BYO28" s="262"/>
      <c r="BYP28" s="262"/>
      <c r="BYQ28" s="262"/>
      <c r="BYR28" s="262"/>
      <c r="BYS28" s="262"/>
      <c r="BYT28" s="262"/>
      <c r="BYU28" s="262"/>
      <c r="BYV28" s="262"/>
      <c r="BYW28" s="262"/>
      <c r="BYX28" s="262"/>
      <c r="BYY28" s="262"/>
      <c r="BYZ28" s="262"/>
      <c r="BZA28" s="262"/>
      <c r="BZB28" s="262"/>
      <c r="BZC28" s="262"/>
      <c r="BZD28" s="262"/>
      <c r="BZE28" s="262"/>
      <c r="BZF28" s="262"/>
      <c r="BZG28" s="262"/>
      <c r="BZH28" s="262"/>
      <c r="BZI28" s="262"/>
      <c r="BZJ28" s="262"/>
      <c r="BZK28" s="262"/>
      <c r="BZL28" s="262"/>
      <c r="BZM28" s="262"/>
      <c r="BZN28" s="262"/>
      <c r="BZO28" s="262"/>
      <c r="BZP28" s="262"/>
      <c r="BZQ28" s="262"/>
      <c r="BZR28" s="262"/>
      <c r="BZS28" s="262"/>
      <c r="BZT28" s="262"/>
      <c r="BZU28" s="262"/>
      <c r="BZV28" s="262"/>
      <c r="BZW28" s="262"/>
      <c r="BZX28" s="262"/>
      <c r="BZY28" s="262"/>
      <c r="BZZ28" s="262"/>
      <c r="CAA28" s="262"/>
      <c r="CAB28" s="262"/>
      <c r="CAC28" s="262"/>
      <c r="CAD28" s="262"/>
      <c r="CAE28" s="262"/>
      <c r="CAF28" s="262"/>
      <c r="CAG28" s="262"/>
      <c r="CAH28" s="262"/>
      <c r="CAI28" s="262"/>
      <c r="CAJ28" s="262"/>
      <c r="CAK28" s="262"/>
      <c r="CAL28" s="262"/>
      <c r="CAM28" s="262"/>
      <c r="CAN28" s="262"/>
      <c r="CAO28" s="262"/>
      <c r="CAP28" s="262"/>
      <c r="CAQ28" s="262"/>
      <c r="CAR28" s="262"/>
      <c r="CAS28" s="262"/>
      <c r="CAT28" s="262"/>
      <c r="CAU28" s="262"/>
      <c r="CAV28" s="262"/>
      <c r="CAW28" s="262"/>
      <c r="CAX28" s="262"/>
      <c r="CAY28" s="262"/>
      <c r="CAZ28" s="262"/>
      <c r="CBA28" s="262"/>
      <c r="CBB28" s="262"/>
      <c r="CBC28" s="262"/>
      <c r="CBD28" s="262"/>
      <c r="CBE28" s="262"/>
      <c r="CBF28" s="262"/>
      <c r="CBG28" s="262"/>
      <c r="CBH28" s="262"/>
      <c r="CBI28" s="262"/>
      <c r="CBJ28" s="262"/>
      <c r="CBK28" s="262"/>
      <c r="CBL28" s="262"/>
      <c r="CBM28" s="262"/>
      <c r="CBN28" s="262"/>
      <c r="CBO28" s="262"/>
      <c r="CBP28" s="262"/>
      <c r="CBQ28" s="262"/>
      <c r="CBR28" s="262"/>
      <c r="CBS28" s="262"/>
      <c r="CBT28" s="262"/>
      <c r="CBU28" s="262"/>
      <c r="CBV28" s="262"/>
      <c r="CBW28" s="262"/>
      <c r="CBX28" s="262"/>
      <c r="CBY28" s="262"/>
      <c r="CBZ28" s="262"/>
      <c r="CCA28" s="262"/>
      <c r="CCB28" s="262"/>
      <c r="CCC28" s="262"/>
      <c r="CCD28" s="262"/>
      <c r="CCE28" s="262"/>
      <c r="CCF28" s="262"/>
      <c r="CCG28" s="262"/>
      <c r="CCH28" s="262"/>
      <c r="CCI28" s="262"/>
      <c r="CCJ28" s="262"/>
      <c r="CCK28" s="262"/>
      <c r="CCL28" s="262"/>
      <c r="CCM28" s="262"/>
      <c r="CCN28" s="262"/>
      <c r="CCO28" s="262"/>
      <c r="CCP28" s="262"/>
      <c r="CCQ28" s="262"/>
      <c r="CCR28" s="262"/>
      <c r="CCS28" s="262"/>
      <c r="CCT28" s="262"/>
      <c r="CCU28" s="262"/>
      <c r="CCV28" s="262"/>
      <c r="CCW28" s="262"/>
      <c r="CCX28" s="262"/>
      <c r="CCY28" s="262"/>
      <c r="CCZ28" s="262"/>
      <c r="CDA28" s="262"/>
      <c r="CDB28" s="262"/>
      <c r="CDC28" s="262"/>
      <c r="CDD28" s="262"/>
      <c r="CDE28" s="262"/>
      <c r="CDF28" s="262"/>
      <c r="CDG28" s="262"/>
      <c r="CDH28" s="262"/>
      <c r="CDI28" s="262"/>
      <c r="CDJ28" s="262"/>
      <c r="CDK28" s="262"/>
      <c r="CDL28" s="262"/>
      <c r="CDM28" s="262"/>
      <c r="CDN28" s="262"/>
      <c r="CDO28" s="262"/>
      <c r="CDP28" s="262"/>
      <c r="CDQ28" s="262"/>
      <c r="CDR28" s="262"/>
      <c r="CDS28" s="262"/>
      <c r="CDT28" s="262"/>
      <c r="CDU28" s="262"/>
      <c r="CDV28" s="262"/>
      <c r="CDW28" s="262"/>
      <c r="CDX28" s="262"/>
      <c r="CDY28" s="262"/>
      <c r="CDZ28" s="262"/>
      <c r="CEA28" s="262"/>
      <c r="CEB28" s="262"/>
      <c r="CEC28" s="262"/>
      <c r="CED28" s="262"/>
      <c r="CEE28" s="262"/>
      <c r="CEF28" s="262"/>
      <c r="CEG28" s="262"/>
      <c r="CEH28" s="262"/>
      <c r="CEI28" s="262"/>
      <c r="CEJ28" s="262"/>
      <c r="CEK28" s="262"/>
      <c r="CEL28" s="262"/>
      <c r="CEM28" s="262"/>
      <c r="CEN28" s="262"/>
      <c r="CEO28" s="262"/>
      <c r="CEP28" s="262"/>
      <c r="CEQ28" s="262"/>
      <c r="CER28" s="262"/>
      <c r="CES28" s="262"/>
      <c r="CET28" s="262"/>
      <c r="CEU28" s="262"/>
      <c r="CEV28" s="262"/>
      <c r="CEW28" s="262"/>
      <c r="CEX28" s="262"/>
      <c r="CEY28" s="262"/>
      <c r="CEZ28" s="262"/>
      <c r="CFA28" s="262"/>
      <c r="CFB28" s="262"/>
      <c r="CFC28" s="262"/>
      <c r="CFD28" s="262"/>
      <c r="CFE28" s="262"/>
      <c r="CFF28" s="262"/>
      <c r="CFG28" s="262"/>
      <c r="CFH28" s="262"/>
      <c r="CFI28" s="262"/>
      <c r="CFJ28" s="262"/>
      <c r="CFK28" s="262"/>
      <c r="CFL28" s="262"/>
      <c r="CFM28" s="262"/>
      <c r="CFN28" s="262"/>
      <c r="CFO28" s="262"/>
      <c r="CFP28" s="262"/>
      <c r="CFQ28" s="262"/>
      <c r="CFR28" s="262"/>
      <c r="CFS28" s="262"/>
      <c r="CFT28" s="262"/>
      <c r="CFU28" s="262"/>
      <c r="CFV28" s="262"/>
      <c r="CFW28" s="262"/>
      <c r="CFX28" s="262"/>
      <c r="CFY28" s="262"/>
      <c r="CFZ28" s="262"/>
      <c r="CGA28" s="262"/>
      <c r="CGB28" s="262"/>
      <c r="CGC28" s="262"/>
      <c r="CGD28" s="262"/>
      <c r="CGE28" s="262"/>
      <c r="CGF28" s="262"/>
      <c r="CGG28" s="262"/>
      <c r="CGH28" s="262"/>
      <c r="CGI28" s="262"/>
      <c r="CGJ28" s="262"/>
      <c r="CGK28" s="262"/>
      <c r="CGL28" s="262"/>
      <c r="CGM28" s="262"/>
      <c r="CGN28" s="262"/>
      <c r="CGO28" s="262"/>
      <c r="CGP28" s="262"/>
      <c r="CGQ28" s="262"/>
      <c r="CGR28" s="262"/>
      <c r="CGS28" s="262"/>
      <c r="CGT28" s="262"/>
      <c r="CGU28" s="262"/>
      <c r="CGV28" s="262"/>
      <c r="CGW28" s="262"/>
      <c r="CGX28" s="262"/>
      <c r="CGY28" s="262"/>
      <c r="CGZ28" s="262"/>
      <c r="CHA28" s="262"/>
      <c r="CHB28" s="262"/>
      <c r="CHC28" s="262"/>
      <c r="CHD28" s="262"/>
      <c r="CHE28" s="262"/>
      <c r="CHF28" s="262"/>
      <c r="CHG28" s="262"/>
      <c r="CHH28" s="262"/>
      <c r="CHI28" s="262"/>
      <c r="CHJ28" s="262"/>
      <c r="CHK28" s="262"/>
      <c r="CHL28" s="262"/>
      <c r="CHM28" s="262"/>
      <c r="CHN28" s="262"/>
      <c r="CHO28" s="262"/>
      <c r="CHP28" s="262"/>
      <c r="CHQ28" s="262"/>
      <c r="CHR28" s="262"/>
      <c r="CHS28" s="262"/>
      <c r="CHT28" s="262"/>
      <c r="CHU28" s="262"/>
      <c r="CHV28" s="262"/>
      <c r="CHW28" s="262"/>
      <c r="CHX28" s="262"/>
      <c r="CHY28" s="262"/>
      <c r="CHZ28" s="262"/>
      <c r="CIA28" s="262"/>
      <c r="CIB28" s="262"/>
      <c r="CIC28" s="262"/>
      <c r="CID28" s="262"/>
      <c r="CIE28" s="262"/>
      <c r="CIF28" s="262"/>
      <c r="CIG28" s="262"/>
      <c r="CIH28" s="262"/>
      <c r="CII28" s="262"/>
      <c r="CIJ28" s="262"/>
      <c r="CIK28" s="262"/>
      <c r="CIL28" s="262"/>
      <c r="CIM28" s="262"/>
      <c r="CIN28" s="262"/>
      <c r="CIO28" s="262"/>
      <c r="CIP28" s="262"/>
      <c r="CIQ28" s="262"/>
      <c r="CIR28" s="262"/>
      <c r="CIS28" s="262"/>
      <c r="CIT28" s="262"/>
      <c r="CIU28" s="262"/>
      <c r="CIV28" s="262"/>
      <c r="CIW28" s="262"/>
      <c r="CIX28" s="262"/>
      <c r="CIY28" s="262"/>
      <c r="CIZ28" s="262"/>
      <c r="CJA28" s="262"/>
      <c r="CJB28" s="262"/>
      <c r="CJC28" s="262"/>
      <c r="CJD28" s="262"/>
      <c r="CJE28" s="262"/>
      <c r="CJF28" s="262"/>
      <c r="CJG28" s="262"/>
      <c r="CJH28" s="262"/>
      <c r="CJI28" s="262"/>
      <c r="CJJ28" s="262"/>
      <c r="CJK28" s="262"/>
      <c r="CJL28" s="262"/>
      <c r="CJM28" s="262"/>
      <c r="CJN28" s="262"/>
      <c r="CJO28" s="262"/>
      <c r="CJP28" s="262"/>
      <c r="CJQ28" s="262"/>
      <c r="CJR28" s="262"/>
      <c r="CJS28" s="262"/>
      <c r="CJT28" s="262"/>
      <c r="CJU28" s="262"/>
      <c r="CJV28" s="262"/>
      <c r="CJW28" s="262"/>
      <c r="CJX28" s="262"/>
      <c r="CJY28" s="262"/>
      <c r="CJZ28" s="262"/>
      <c r="CKA28" s="262"/>
      <c r="CKB28" s="262"/>
      <c r="CKC28" s="262"/>
      <c r="CKD28" s="262"/>
      <c r="CKE28" s="262"/>
      <c r="CKF28" s="262"/>
      <c r="CKG28" s="262"/>
      <c r="CKH28" s="262"/>
      <c r="CKI28" s="262"/>
      <c r="CKJ28" s="262"/>
      <c r="CKK28" s="262"/>
      <c r="CKL28" s="262"/>
      <c r="CKM28" s="262"/>
      <c r="CKN28" s="262"/>
      <c r="CKO28" s="262"/>
      <c r="CKP28" s="262"/>
      <c r="CKQ28" s="262"/>
      <c r="CKR28" s="262"/>
      <c r="CKS28" s="262"/>
      <c r="CKT28" s="262"/>
      <c r="CKU28" s="262"/>
      <c r="CKV28" s="262"/>
      <c r="CKW28" s="262"/>
      <c r="CKX28" s="262"/>
      <c r="CKY28" s="262"/>
      <c r="CKZ28" s="262"/>
      <c r="CLA28" s="262"/>
      <c r="CLB28" s="262"/>
      <c r="CLC28" s="262"/>
      <c r="CLD28" s="262"/>
      <c r="CLE28" s="262"/>
      <c r="CLF28" s="262"/>
      <c r="CLG28" s="262"/>
      <c r="CLH28" s="262"/>
      <c r="CLI28" s="262"/>
      <c r="CLJ28" s="262"/>
      <c r="CLK28" s="262"/>
      <c r="CLL28" s="262"/>
      <c r="CLM28" s="262"/>
      <c r="CLN28" s="262"/>
      <c r="CLO28" s="262"/>
      <c r="CLP28" s="262"/>
      <c r="CLQ28" s="262"/>
      <c r="CLR28" s="262"/>
      <c r="CLS28" s="262"/>
      <c r="CLT28" s="262"/>
      <c r="CLU28" s="262"/>
      <c r="CLV28" s="262"/>
      <c r="CLW28" s="262"/>
      <c r="CLX28" s="262"/>
      <c r="CLY28" s="262"/>
      <c r="CLZ28" s="262"/>
      <c r="CMA28" s="262"/>
      <c r="CMB28" s="262"/>
      <c r="CMC28" s="262"/>
      <c r="CMD28" s="262"/>
      <c r="CME28" s="262"/>
      <c r="CMF28" s="262"/>
      <c r="CMG28" s="262"/>
      <c r="CMH28" s="262"/>
      <c r="CMI28" s="262"/>
      <c r="CMJ28" s="262"/>
      <c r="CMK28" s="262"/>
      <c r="CML28" s="262"/>
      <c r="CMM28" s="262"/>
      <c r="CMN28" s="262"/>
      <c r="CMO28" s="262"/>
      <c r="CMP28" s="262"/>
      <c r="CMQ28" s="262"/>
      <c r="CMR28" s="262"/>
      <c r="CMS28" s="262"/>
      <c r="CMT28" s="262"/>
      <c r="CMU28" s="262"/>
      <c r="CMV28" s="262"/>
      <c r="CMW28" s="262"/>
      <c r="CMX28" s="262"/>
      <c r="CMY28" s="262"/>
      <c r="CMZ28" s="262"/>
      <c r="CNA28" s="262"/>
      <c r="CNB28" s="262"/>
      <c r="CNC28" s="262"/>
      <c r="CND28" s="262"/>
      <c r="CNE28" s="262"/>
      <c r="CNF28" s="262"/>
      <c r="CNG28" s="262"/>
      <c r="CNH28" s="262"/>
      <c r="CNI28" s="262"/>
      <c r="CNJ28" s="262"/>
      <c r="CNK28" s="262"/>
      <c r="CNL28" s="262"/>
      <c r="CNM28" s="262"/>
      <c r="CNN28" s="262"/>
      <c r="CNO28" s="262"/>
      <c r="CNP28" s="262"/>
      <c r="CNQ28" s="262"/>
      <c r="CNR28" s="262"/>
      <c r="CNS28" s="262"/>
      <c r="CNT28" s="262"/>
      <c r="CNU28" s="262"/>
      <c r="CNV28" s="262"/>
      <c r="CNW28" s="262"/>
      <c r="CNX28" s="262"/>
      <c r="CNY28" s="262"/>
      <c r="CNZ28" s="262"/>
      <c r="COA28" s="262"/>
      <c r="COB28" s="262"/>
      <c r="COC28" s="262"/>
      <c r="COD28" s="262"/>
      <c r="COE28" s="262"/>
      <c r="COF28" s="262"/>
      <c r="COG28" s="262"/>
      <c r="COH28" s="262"/>
      <c r="COI28" s="262"/>
      <c r="COJ28" s="262"/>
      <c r="COK28" s="262"/>
      <c r="COL28" s="262"/>
      <c r="COM28" s="262"/>
      <c r="CON28" s="262"/>
      <c r="COO28" s="262"/>
      <c r="COP28" s="262"/>
      <c r="COQ28" s="262"/>
      <c r="COR28" s="262"/>
      <c r="COS28" s="262"/>
      <c r="COT28" s="262"/>
      <c r="COU28" s="262"/>
      <c r="COV28" s="262"/>
      <c r="COW28" s="262"/>
      <c r="COX28" s="262"/>
      <c r="COY28" s="262"/>
      <c r="COZ28" s="262"/>
      <c r="CPA28" s="262"/>
      <c r="CPB28" s="262"/>
      <c r="CPC28" s="262"/>
      <c r="CPD28" s="262"/>
      <c r="CPE28" s="262"/>
      <c r="CPF28" s="262"/>
      <c r="CPG28" s="262"/>
      <c r="CPH28" s="262"/>
      <c r="CPI28" s="262"/>
      <c r="CPJ28" s="262"/>
      <c r="CPK28" s="262"/>
      <c r="CPL28" s="262"/>
      <c r="CPM28" s="262"/>
      <c r="CPN28" s="262"/>
      <c r="CPO28" s="262"/>
      <c r="CPP28" s="262"/>
      <c r="CPQ28" s="262"/>
      <c r="CPR28" s="262"/>
      <c r="CPS28" s="262"/>
      <c r="CPT28" s="262"/>
      <c r="CPU28" s="262"/>
      <c r="CPV28" s="262"/>
      <c r="CPW28" s="262"/>
      <c r="CPX28" s="262"/>
      <c r="CPY28" s="262"/>
      <c r="CPZ28" s="262"/>
      <c r="CQA28" s="262"/>
      <c r="CQB28" s="262"/>
      <c r="CQC28" s="262"/>
      <c r="CQD28" s="262"/>
      <c r="CQE28" s="262"/>
      <c r="CQF28" s="262"/>
      <c r="CQG28" s="262"/>
      <c r="CQH28" s="262"/>
      <c r="CQI28" s="262"/>
      <c r="CQJ28" s="262"/>
      <c r="CQK28" s="262"/>
      <c r="CQL28" s="262"/>
      <c r="CQM28" s="262"/>
      <c r="CQN28" s="262"/>
      <c r="CQO28" s="262"/>
      <c r="CQP28" s="262"/>
      <c r="CQQ28" s="262"/>
      <c r="CQR28" s="262"/>
      <c r="CQS28" s="262"/>
      <c r="CQT28" s="262"/>
      <c r="CQU28" s="262"/>
      <c r="CQV28" s="262"/>
      <c r="CQW28" s="262"/>
      <c r="CQX28" s="262"/>
      <c r="CQY28" s="262"/>
      <c r="CQZ28" s="262"/>
      <c r="CRA28" s="262"/>
      <c r="CRB28" s="262"/>
      <c r="CRC28" s="262"/>
      <c r="CRD28" s="262"/>
      <c r="CRE28" s="262"/>
      <c r="CRF28" s="262"/>
      <c r="CRG28" s="262"/>
      <c r="CRH28" s="262"/>
      <c r="CRI28" s="262"/>
      <c r="CRJ28" s="262"/>
      <c r="CRK28" s="262"/>
      <c r="CRL28" s="262"/>
      <c r="CRM28" s="262"/>
      <c r="CRN28" s="262"/>
      <c r="CRO28" s="262"/>
      <c r="CRP28" s="262"/>
      <c r="CRQ28" s="262"/>
      <c r="CRR28" s="262"/>
      <c r="CRS28" s="262"/>
      <c r="CRT28" s="262"/>
      <c r="CRU28" s="262"/>
      <c r="CRV28" s="262"/>
      <c r="CRW28" s="262"/>
      <c r="CRX28" s="262"/>
      <c r="CRY28" s="262"/>
      <c r="CRZ28" s="262"/>
      <c r="CSA28" s="262"/>
      <c r="CSB28" s="262"/>
      <c r="CSC28" s="262"/>
      <c r="CSD28" s="262"/>
      <c r="CSE28" s="262"/>
      <c r="CSF28" s="262"/>
      <c r="CSG28" s="262"/>
      <c r="CSH28" s="262"/>
      <c r="CSI28" s="262"/>
      <c r="CSJ28" s="262"/>
      <c r="CSK28" s="262"/>
      <c r="CSL28" s="262"/>
      <c r="CSM28" s="262"/>
      <c r="CSN28" s="262"/>
      <c r="CSO28" s="262"/>
      <c r="CSP28" s="262"/>
      <c r="CSQ28" s="262"/>
      <c r="CSR28" s="262"/>
      <c r="CSS28" s="262"/>
      <c r="CST28" s="262"/>
      <c r="CSU28" s="262"/>
      <c r="CSV28" s="262"/>
      <c r="CSW28" s="262"/>
      <c r="CSX28" s="262"/>
      <c r="CSY28" s="262"/>
      <c r="CSZ28" s="262"/>
      <c r="CTA28" s="262"/>
      <c r="CTB28" s="262"/>
      <c r="CTC28" s="262"/>
      <c r="CTD28" s="262"/>
      <c r="CTE28" s="262"/>
      <c r="CTF28" s="262"/>
      <c r="CTG28" s="262"/>
      <c r="CTH28" s="262"/>
      <c r="CTI28" s="262"/>
      <c r="CTJ28" s="262"/>
      <c r="CTK28" s="262"/>
      <c r="CTL28" s="262"/>
      <c r="CTM28" s="262"/>
      <c r="CTN28" s="262"/>
      <c r="CTO28" s="262"/>
      <c r="CTP28" s="262"/>
      <c r="CTQ28" s="262"/>
      <c r="CTR28" s="262"/>
      <c r="CTS28" s="262"/>
      <c r="CTT28" s="262"/>
      <c r="CTU28" s="262"/>
      <c r="CTV28" s="262"/>
      <c r="CTW28" s="262"/>
      <c r="CTX28" s="262"/>
      <c r="CTY28" s="262"/>
      <c r="CTZ28" s="262"/>
      <c r="CUA28" s="262"/>
      <c r="CUB28" s="262"/>
      <c r="CUC28" s="262"/>
      <c r="CUD28" s="262"/>
      <c r="CUE28" s="262"/>
      <c r="CUF28" s="262"/>
      <c r="CUG28" s="262"/>
      <c r="CUH28" s="262"/>
      <c r="CUI28" s="262"/>
      <c r="CUJ28" s="262"/>
      <c r="CUK28" s="262"/>
      <c r="CUL28" s="262"/>
      <c r="CUM28" s="262"/>
      <c r="CUN28" s="262"/>
      <c r="CUO28" s="262"/>
      <c r="CUP28" s="262"/>
      <c r="CUQ28" s="262"/>
      <c r="CUR28" s="262"/>
      <c r="CUS28" s="262"/>
      <c r="CUT28" s="262"/>
      <c r="CUU28" s="262"/>
      <c r="CUV28" s="262"/>
      <c r="CUW28" s="262"/>
      <c r="CUX28" s="262"/>
      <c r="CUY28" s="262"/>
      <c r="CUZ28" s="262"/>
      <c r="CVA28" s="262"/>
      <c r="CVB28" s="262"/>
      <c r="CVC28" s="262"/>
      <c r="CVD28" s="262"/>
      <c r="CVE28" s="262"/>
      <c r="CVF28" s="262"/>
      <c r="CVG28" s="262"/>
      <c r="CVH28" s="262"/>
      <c r="CVI28" s="262"/>
      <c r="CVJ28" s="262"/>
      <c r="CVK28" s="262"/>
      <c r="CVL28" s="262"/>
      <c r="CVM28" s="262"/>
      <c r="CVN28" s="262"/>
      <c r="CVO28" s="262"/>
      <c r="CVP28" s="262"/>
      <c r="CVQ28" s="262"/>
      <c r="CVR28" s="262"/>
      <c r="CVS28" s="262"/>
      <c r="CVT28" s="262"/>
      <c r="CVU28" s="262"/>
      <c r="CVV28" s="262"/>
      <c r="CVW28" s="262"/>
      <c r="CVX28" s="262"/>
      <c r="CVY28" s="262"/>
      <c r="CVZ28" s="262"/>
      <c r="CWA28" s="262"/>
      <c r="CWB28" s="262"/>
      <c r="CWC28" s="262"/>
      <c r="CWD28" s="262"/>
      <c r="CWE28" s="262"/>
      <c r="CWF28" s="262"/>
      <c r="CWG28" s="262"/>
      <c r="CWH28" s="262"/>
      <c r="CWI28" s="262"/>
      <c r="CWJ28" s="262"/>
      <c r="CWK28" s="262"/>
      <c r="CWL28" s="262"/>
      <c r="CWM28" s="262"/>
      <c r="CWN28" s="262"/>
      <c r="CWO28" s="262"/>
      <c r="CWP28" s="262"/>
      <c r="CWQ28" s="262"/>
      <c r="CWR28" s="262"/>
      <c r="CWS28" s="262"/>
      <c r="CWT28" s="262"/>
      <c r="CWU28" s="262"/>
      <c r="CWV28" s="262"/>
      <c r="CWW28" s="262"/>
      <c r="CWX28" s="262"/>
      <c r="CWY28" s="262"/>
      <c r="CWZ28" s="262"/>
      <c r="CXA28" s="262"/>
      <c r="CXB28" s="262"/>
      <c r="CXC28" s="262"/>
      <c r="CXD28" s="262"/>
      <c r="CXE28" s="262"/>
      <c r="CXF28" s="262"/>
      <c r="CXG28" s="262"/>
      <c r="CXH28" s="262"/>
      <c r="CXI28" s="262"/>
      <c r="CXJ28" s="262"/>
      <c r="CXK28" s="262"/>
      <c r="CXL28" s="262"/>
      <c r="CXM28" s="262"/>
      <c r="CXN28" s="262"/>
      <c r="CXO28" s="262"/>
      <c r="CXP28" s="262"/>
      <c r="CXQ28" s="262"/>
      <c r="CXR28" s="262"/>
      <c r="CXS28" s="262"/>
      <c r="CXT28" s="262"/>
      <c r="CXU28" s="262"/>
      <c r="CXV28" s="262"/>
      <c r="CXW28" s="262"/>
      <c r="CXX28" s="262"/>
      <c r="CXY28" s="262"/>
      <c r="CXZ28" s="262"/>
      <c r="CYA28" s="262"/>
      <c r="CYB28" s="262"/>
      <c r="CYC28" s="262"/>
      <c r="CYD28" s="262"/>
      <c r="CYE28" s="262"/>
      <c r="CYF28" s="262"/>
      <c r="CYG28" s="262"/>
      <c r="CYH28" s="262"/>
      <c r="CYI28" s="262"/>
      <c r="CYJ28" s="262"/>
      <c r="CYK28" s="262"/>
      <c r="CYL28" s="262"/>
      <c r="CYM28" s="262"/>
      <c r="CYN28" s="262"/>
      <c r="CYO28" s="262"/>
      <c r="CYP28" s="262"/>
      <c r="CYQ28" s="262"/>
      <c r="CYR28" s="262"/>
      <c r="CYS28" s="262"/>
      <c r="CYT28" s="262"/>
      <c r="CYU28" s="262"/>
      <c r="CYV28" s="262"/>
      <c r="CYW28" s="262"/>
      <c r="CYX28" s="262"/>
      <c r="CYY28" s="262"/>
      <c r="CYZ28" s="262"/>
      <c r="CZA28" s="262"/>
      <c r="CZB28" s="262"/>
      <c r="CZC28" s="262"/>
      <c r="CZD28" s="262"/>
      <c r="CZE28" s="262"/>
      <c r="CZF28" s="262"/>
      <c r="CZG28" s="262"/>
      <c r="CZH28" s="262"/>
      <c r="CZI28" s="262"/>
      <c r="CZJ28" s="262"/>
      <c r="CZK28" s="262"/>
      <c r="CZL28" s="262"/>
      <c r="CZM28" s="262"/>
      <c r="CZN28" s="262"/>
      <c r="CZO28" s="262"/>
      <c r="CZP28" s="262"/>
      <c r="CZQ28" s="262"/>
      <c r="CZR28" s="262"/>
      <c r="CZS28" s="262"/>
      <c r="CZT28" s="262"/>
      <c r="CZU28" s="262"/>
      <c r="CZV28" s="262"/>
      <c r="CZW28" s="262"/>
      <c r="CZX28" s="262"/>
      <c r="CZY28" s="262"/>
      <c r="CZZ28" s="262"/>
      <c r="DAA28" s="262"/>
      <c r="DAB28" s="262"/>
      <c r="DAC28" s="262"/>
      <c r="DAD28" s="262"/>
      <c r="DAE28" s="262"/>
      <c r="DAF28" s="262"/>
      <c r="DAG28" s="262"/>
      <c r="DAH28" s="262"/>
      <c r="DAI28" s="262"/>
      <c r="DAJ28" s="262"/>
      <c r="DAK28" s="262"/>
      <c r="DAL28" s="262"/>
      <c r="DAM28" s="262"/>
      <c r="DAN28" s="262"/>
      <c r="DAO28" s="262"/>
      <c r="DAP28" s="262"/>
      <c r="DAQ28" s="262"/>
      <c r="DAR28" s="262"/>
      <c r="DAS28" s="262"/>
      <c r="DAT28" s="262"/>
      <c r="DAU28" s="262"/>
      <c r="DAV28" s="262"/>
      <c r="DAW28" s="262"/>
      <c r="DAX28" s="262"/>
      <c r="DAY28" s="262"/>
      <c r="DAZ28" s="262"/>
      <c r="DBA28" s="262"/>
      <c r="DBB28" s="262"/>
      <c r="DBC28" s="262"/>
      <c r="DBD28" s="262"/>
      <c r="DBE28" s="262"/>
      <c r="DBF28" s="262"/>
      <c r="DBG28" s="262"/>
      <c r="DBH28" s="262"/>
      <c r="DBI28" s="262"/>
      <c r="DBJ28" s="262"/>
      <c r="DBK28" s="262"/>
      <c r="DBL28" s="262"/>
      <c r="DBM28" s="262"/>
      <c r="DBN28" s="262"/>
      <c r="DBO28" s="262"/>
      <c r="DBP28" s="262"/>
      <c r="DBQ28" s="262"/>
      <c r="DBR28" s="262"/>
      <c r="DBS28" s="262"/>
      <c r="DBT28" s="262"/>
      <c r="DBU28" s="262"/>
      <c r="DBV28" s="262"/>
      <c r="DBW28" s="262"/>
      <c r="DBX28" s="262"/>
      <c r="DBY28" s="262"/>
      <c r="DBZ28" s="262"/>
      <c r="DCA28" s="262"/>
      <c r="DCB28" s="262"/>
      <c r="DCC28" s="262"/>
      <c r="DCD28" s="262"/>
      <c r="DCE28" s="262"/>
      <c r="DCF28" s="262"/>
      <c r="DCG28" s="262"/>
      <c r="DCH28" s="262"/>
      <c r="DCI28" s="262"/>
      <c r="DCJ28" s="262"/>
      <c r="DCK28" s="262"/>
      <c r="DCL28" s="262"/>
      <c r="DCM28" s="262"/>
      <c r="DCN28" s="262"/>
      <c r="DCO28" s="262"/>
      <c r="DCP28" s="262"/>
      <c r="DCQ28" s="262"/>
      <c r="DCR28" s="262"/>
      <c r="DCS28" s="262"/>
      <c r="DCT28" s="262"/>
      <c r="DCU28" s="262"/>
      <c r="DCV28" s="262"/>
      <c r="DCW28" s="262"/>
      <c r="DCX28" s="262"/>
      <c r="DCY28" s="262"/>
      <c r="DCZ28" s="262"/>
      <c r="DDA28" s="262"/>
      <c r="DDB28" s="262"/>
      <c r="DDC28" s="262"/>
      <c r="DDD28" s="262"/>
      <c r="DDE28" s="262"/>
      <c r="DDF28" s="262"/>
      <c r="DDG28" s="262"/>
      <c r="DDH28" s="262"/>
      <c r="DDI28" s="262"/>
      <c r="DDJ28" s="262"/>
      <c r="DDK28" s="262"/>
      <c r="DDL28" s="262"/>
      <c r="DDM28" s="262"/>
      <c r="DDN28" s="262"/>
      <c r="DDO28" s="262"/>
      <c r="DDP28" s="262"/>
      <c r="DDQ28" s="262"/>
      <c r="DDR28" s="262"/>
      <c r="DDS28" s="262"/>
      <c r="DDT28" s="262"/>
      <c r="DDU28" s="262"/>
      <c r="DDV28" s="262"/>
      <c r="DDW28" s="262"/>
      <c r="DDX28" s="262"/>
      <c r="DDY28" s="262"/>
      <c r="DDZ28" s="262"/>
      <c r="DEA28" s="262"/>
      <c r="DEB28" s="262"/>
      <c r="DEC28" s="262"/>
      <c r="DED28" s="262"/>
      <c r="DEE28" s="262"/>
      <c r="DEF28" s="262"/>
      <c r="DEG28" s="262"/>
      <c r="DEH28" s="262"/>
      <c r="DEI28" s="262"/>
      <c r="DEJ28" s="262"/>
      <c r="DEK28" s="262"/>
      <c r="DEL28" s="262"/>
      <c r="DEM28" s="262"/>
      <c r="DEN28" s="262"/>
      <c r="DEO28" s="262"/>
      <c r="DEP28" s="262"/>
      <c r="DEQ28" s="262"/>
      <c r="DER28" s="262"/>
      <c r="DES28" s="262"/>
      <c r="DET28" s="262"/>
      <c r="DEU28" s="262"/>
      <c r="DEV28" s="262"/>
      <c r="DEW28" s="262"/>
      <c r="DEX28" s="262"/>
      <c r="DEY28" s="262"/>
      <c r="DEZ28" s="262"/>
      <c r="DFA28" s="262"/>
      <c r="DFB28" s="262"/>
      <c r="DFC28" s="262"/>
      <c r="DFD28" s="262"/>
      <c r="DFE28" s="262"/>
      <c r="DFF28" s="262"/>
      <c r="DFG28" s="262"/>
      <c r="DFH28" s="262"/>
      <c r="DFI28" s="262"/>
      <c r="DFJ28" s="262"/>
      <c r="DFK28" s="262"/>
      <c r="DFL28" s="262"/>
      <c r="DFM28" s="262"/>
      <c r="DFN28" s="262"/>
      <c r="DFO28" s="262"/>
      <c r="DFP28" s="262"/>
      <c r="DFQ28" s="262"/>
      <c r="DFR28" s="262"/>
      <c r="DFS28" s="262"/>
      <c r="DFT28" s="262"/>
      <c r="DFU28" s="262"/>
      <c r="DFV28" s="262"/>
      <c r="DFW28" s="262"/>
      <c r="DFX28" s="262"/>
      <c r="DFY28" s="262"/>
      <c r="DFZ28" s="262"/>
      <c r="DGA28" s="262"/>
      <c r="DGB28" s="262"/>
      <c r="DGC28" s="262"/>
      <c r="DGD28" s="262"/>
      <c r="DGE28" s="262"/>
      <c r="DGF28" s="262"/>
      <c r="DGG28" s="262"/>
      <c r="DGH28" s="262"/>
      <c r="DGI28" s="262"/>
      <c r="DGJ28" s="262"/>
      <c r="DGK28" s="262"/>
      <c r="DGL28" s="262"/>
      <c r="DGM28" s="262"/>
      <c r="DGN28" s="262"/>
      <c r="DGO28" s="262"/>
      <c r="DGP28" s="262"/>
      <c r="DGQ28" s="262"/>
      <c r="DGR28" s="262"/>
      <c r="DGS28" s="262"/>
      <c r="DGT28" s="262"/>
      <c r="DGU28" s="262"/>
      <c r="DGV28" s="262"/>
      <c r="DGW28" s="262"/>
      <c r="DGX28" s="262"/>
      <c r="DGY28" s="262"/>
      <c r="DGZ28" s="262"/>
      <c r="DHA28" s="262"/>
      <c r="DHB28" s="262"/>
      <c r="DHC28" s="262"/>
      <c r="DHD28" s="262"/>
      <c r="DHE28" s="262"/>
      <c r="DHF28" s="262"/>
      <c r="DHG28" s="262"/>
      <c r="DHH28" s="262"/>
      <c r="DHI28" s="262"/>
      <c r="DHJ28" s="262"/>
      <c r="DHK28" s="262"/>
      <c r="DHL28" s="262"/>
      <c r="DHM28" s="262"/>
      <c r="DHN28" s="262"/>
      <c r="DHO28" s="262"/>
      <c r="DHP28" s="262"/>
      <c r="DHQ28" s="262"/>
      <c r="DHR28" s="262"/>
      <c r="DHS28" s="262"/>
      <c r="DHT28" s="262"/>
      <c r="DHU28" s="262"/>
      <c r="DHV28" s="262"/>
      <c r="DHW28" s="262"/>
      <c r="DHX28" s="262"/>
      <c r="DHY28" s="262"/>
      <c r="DHZ28" s="262"/>
      <c r="DIA28" s="262"/>
      <c r="DIB28" s="262"/>
      <c r="DIC28" s="262"/>
      <c r="DID28" s="262"/>
      <c r="DIE28" s="262"/>
      <c r="DIF28" s="262"/>
      <c r="DIG28" s="262"/>
      <c r="DIH28" s="262"/>
      <c r="DII28" s="262"/>
      <c r="DIJ28" s="262"/>
      <c r="DIK28" s="262"/>
      <c r="DIL28" s="262"/>
      <c r="DIM28" s="262"/>
      <c r="DIN28" s="262"/>
      <c r="DIO28" s="262"/>
      <c r="DIP28" s="262"/>
      <c r="DIQ28" s="262"/>
      <c r="DIR28" s="262"/>
      <c r="DIS28" s="262"/>
      <c r="DIT28" s="262"/>
      <c r="DIU28" s="262"/>
      <c r="DIV28" s="262"/>
      <c r="DIW28" s="262"/>
      <c r="DIX28" s="262"/>
      <c r="DIY28" s="262"/>
      <c r="DIZ28" s="262"/>
      <c r="DJA28" s="262"/>
      <c r="DJB28" s="262"/>
      <c r="DJC28" s="262"/>
      <c r="DJD28" s="262"/>
      <c r="DJE28" s="262"/>
      <c r="DJF28" s="262"/>
      <c r="DJG28" s="262"/>
      <c r="DJH28" s="262"/>
      <c r="DJI28" s="262"/>
      <c r="DJJ28" s="262"/>
      <c r="DJK28" s="262"/>
      <c r="DJL28" s="262"/>
      <c r="DJM28" s="262"/>
      <c r="DJN28" s="262"/>
      <c r="DJO28" s="262"/>
      <c r="DJP28" s="262"/>
      <c r="DJQ28" s="262"/>
      <c r="DJR28" s="262"/>
      <c r="DJS28" s="262"/>
      <c r="DJT28" s="262"/>
      <c r="DJU28" s="262"/>
      <c r="DJV28" s="262"/>
      <c r="DJW28" s="262"/>
      <c r="DJX28" s="262"/>
      <c r="DJY28" s="262"/>
      <c r="DJZ28" s="262"/>
      <c r="DKA28" s="262"/>
      <c r="DKB28" s="262"/>
      <c r="DKC28" s="262"/>
      <c r="DKD28" s="262"/>
      <c r="DKE28" s="262"/>
      <c r="DKF28" s="262"/>
      <c r="DKG28" s="262"/>
      <c r="DKH28" s="262"/>
      <c r="DKI28" s="262"/>
      <c r="DKJ28" s="262"/>
      <c r="DKK28" s="262"/>
      <c r="DKL28" s="262"/>
      <c r="DKM28" s="262"/>
      <c r="DKN28" s="262"/>
      <c r="DKO28" s="262"/>
      <c r="DKP28" s="262"/>
      <c r="DKQ28" s="262"/>
      <c r="DKR28" s="262"/>
      <c r="DKS28" s="262"/>
      <c r="DKT28" s="262"/>
      <c r="DKU28" s="262"/>
      <c r="DKV28" s="262"/>
      <c r="DKW28" s="262"/>
      <c r="DKX28" s="262"/>
      <c r="DKY28" s="262"/>
      <c r="DKZ28" s="262"/>
      <c r="DLA28" s="262"/>
      <c r="DLB28" s="262"/>
      <c r="DLC28" s="262"/>
      <c r="DLD28" s="262"/>
      <c r="DLE28" s="262"/>
      <c r="DLF28" s="262"/>
      <c r="DLG28" s="262"/>
      <c r="DLH28" s="262"/>
      <c r="DLI28" s="262"/>
      <c r="DLJ28" s="262"/>
      <c r="DLK28" s="262"/>
      <c r="DLL28" s="262"/>
      <c r="DLM28" s="262"/>
      <c r="DLN28" s="262"/>
      <c r="DLO28" s="262"/>
      <c r="DLP28" s="262"/>
      <c r="DLQ28" s="262"/>
      <c r="DLR28" s="262"/>
      <c r="DLS28" s="262"/>
      <c r="DLT28" s="262"/>
      <c r="DLU28" s="262"/>
      <c r="DLV28" s="262"/>
      <c r="DLW28" s="262"/>
      <c r="DLX28" s="262"/>
      <c r="DLY28" s="262"/>
      <c r="DLZ28" s="262"/>
      <c r="DMA28" s="262"/>
      <c r="DMB28" s="262"/>
      <c r="DMC28" s="262"/>
      <c r="DMD28" s="262"/>
      <c r="DME28" s="262"/>
      <c r="DMF28" s="262"/>
      <c r="DMG28" s="262"/>
      <c r="DMH28" s="262"/>
      <c r="DMI28" s="262"/>
      <c r="DMJ28" s="262"/>
      <c r="DMK28" s="262"/>
      <c r="DML28" s="262"/>
      <c r="DMM28" s="262"/>
      <c r="DMN28" s="262"/>
      <c r="DMO28" s="262"/>
      <c r="DMP28" s="262"/>
      <c r="DMQ28" s="262"/>
      <c r="DMR28" s="262"/>
      <c r="DMS28" s="262"/>
      <c r="DMT28" s="262"/>
      <c r="DMU28" s="262"/>
      <c r="DMV28" s="262"/>
      <c r="DMW28" s="262"/>
      <c r="DMX28" s="262"/>
      <c r="DMY28" s="262"/>
      <c r="DMZ28" s="262"/>
      <c r="DNA28" s="262"/>
      <c r="DNB28" s="262"/>
      <c r="DNC28" s="262"/>
      <c r="DND28" s="262"/>
      <c r="DNE28" s="262"/>
      <c r="DNF28" s="262"/>
      <c r="DNG28" s="262"/>
      <c r="DNH28" s="262"/>
      <c r="DNI28" s="262"/>
      <c r="DNJ28" s="262"/>
      <c r="DNK28" s="262"/>
      <c r="DNL28" s="262"/>
      <c r="DNM28" s="262"/>
      <c r="DNN28" s="262"/>
      <c r="DNO28" s="262"/>
      <c r="DNP28" s="262"/>
      <c r="DNQ28" s="262"/>
      <c r="DNR28" s="262"/>
      <c r="DNS28" s="262"/>
      <c r="DNT28" s="262"/>
      <c r="DNU28" s="262"/>
      <c r="DNV28" s="262"/>
      <c r="DNW28" s="262"/>
      <c r="DNX28" s="262"/>
      <c r="DNY28" s="262"/>
      <c r="DNZ28" s="262"/>
      <c r="DOA28" s="262"/>
      <c r="DOB28" s="262"/>
      <c r="DOC28" s="262"/>
      <c r="DOD28" s="262"/>
      <c r="DOE28" s="262"/>
      <c r="DOF28" s="262"/>
      <c r="DOG28" s="262"/>
      <c r="DOH28" s="262"/>
      <c r="DOI28" s="262"/>
      <c r="DOJ28" s="262"/>
      <c r="DOK28" s="262"/>
      <c r="DOL28" s="262"/>
      <c r="DOM28" s="262"/>
      <c r="DON28" s="262"/>
      <c r="DOO28" s="262"/>
      <c r="DOP28" s="262"/>
      <c r="DOQ28" s="262"/>
      <c r="DOR28" s="262"/>
      <c r="DOS28" s="262"/>
      <c r="DOT28" s="262"/>
      <c r="DOU28" s="262"/>
      <c r="DOV28" s="262"/>
      <c r="DOW28" s="262"/>
      <c r="DOX28" s="262"/>
      <c r="DOY28" s="262"/>
      <c r="DOZ28" s="262"/>
      <c r="DPA28" s="262"/>
      <c r="DPB28" s="262"/>
      <c r="DPC28" s="262"/>
      <c r="DPD28" s="262"/>
      <c r="DPE28" s="262"/>
      <c r="DPF28" s="262"/>
      <c r="DPG28" s="262"/>
      <c r="DPH28" s="262"/>
      <c r="DPI28" s="262"/>
      <c r="DPJ28" s="262"/>
      <c r="DPK28" s="262"/>
      <c r="DPL28" s="262"/>
      <c r="DPM28" s="262"/>
      <c r="DPN28" s="262"/>
      <c r="DPO28" s="262"/>
      <c r="DPP28" s="262"/>
      <c r="DPQ28" s="262"/>
      <c r="DPR28" s="262"/>
      <c r="DPS28" s="262"/>
      <c r="DPT28" s="262"/>
      <c r="DPU28" s="262"/>
      <c r="DPV28" s="262"/>
      <c r="DPW28" s="262"/>
      <c r="DPX28" s="262"/>
      <c r="DPY28" s="262"/>
      <c r="DPZ28" s="262"/>
      <c r="DQA28" s="262"/>
      <c r="DQB28" s="262"/>
      <c r="DQC28" s="262"/>
      <c r="DQD28" s="262"/>
      <c r="DQE28" s="262"/>
      <c r="DQF28" s="262"/>
      <c r="DQG28" s="262"/>
      <c r="DQH28" s="262"/>
      <c r="DQI28" s="262"/>
      <c r="DQJ28" s="262"/>
      <c r="DQK28" s="262"/>
      <c r="DQL28" s="262"/>
      <c r="DQM28" s="262"/>
      <c r="DQN28" s="262"/>
      <c r="DQO28" s="262"/>
      <c r="DQP28" s="262"/>
      <c r="DQQ28" s="262"/>
      <c r="DQR28" s="262"/>
      <c r="DQS28" s="262"/>
      <c r="DQT28" s="262"/>
      <c r="DQU28" s="262"/>
      <c r="DQV28" s="262"/>
      <c r="DQW28" s="262"/>
      <c r="DQX28" s="262"/>
      <c r="DQY28" s="262"/>
      <c r="DQZ28" s="262"/>
      <c r="DRA28" s="262"/>
      <c r="DRB28" s="262"/>
      <c r="DRC28" s="262"/>
      <c r="DRD28" s="262"/>
      <c r="DRE28" s="262"/>
      <c r="DRF28" s="262"/>
      <c r="DRG28" s="262"/>
      <c r="DRH28" s="262"/>
      <c r="DRI28" s="262"/>
      <c r="DRJ28" s="262"/>
      <c r="DRK28" s="262"/>
      <c r="DRL28" s="262"/>
      <c r="DRM28" s="262"/>
      <c r="DRN28" s="262"/>
      <c r="DRO28" s="262"/>
      <c r="DRP28" s="262"/>
      <c r="DRQ28" s="262"/>
      <c r="DRR28" s="262"/>
      <c r="DRS28" s="262"/>
      <c r="DRT28" s="262"/>
      <c r="DRU28" s="262"/>
      <c r="DRV28" s="262"/>
      <c r="DRW28" s="262"/>
      <c r="DRX28" s="262"/>
      <c r="DRY28" s="262"/>
      <c r="DRZ28" s="262"/>
      <c r="DSA28" s="262"/>
      <c r="DSB28" s="262"/>
      <c r="DSC28" s="262"/>
      <c r="DSD28" s="262"/>
      <c r="DSE28" s="262"/>
      <c r="DSF28" s="262"/>
      <c r="DSG28" s="262"/>
      <c r="DSH28" s="262"/>
      <c r="DSI28" s="262"/>
      <c r="DSJ28" s="262"/>
      <c r="DSK28" s="262"/>
      <c r="DSL28" s="262"/>
      <c r="DSM28" s="262"/>
      <c r="DSN28" s="262"/>
      <c r="DSO28" s="262"/>
      <c r="DSP28" s="262"/>
      <c r="DSQ28" s="262"/>
      <c r="DSR28" s="262"/>
      <c r="DSS28" s="262"/>
      <c r="DST28" s="262"/>
      <c r="DSU28" s="262"/>
      <c r="DSV28" s="262"/>
      <c r="DSW28" s="262"/>
      <c r="DSX28" s="262"/>
      <c r="DSY28" s="262"/>
      <c r="DSZ28" s="262"/>
      <c r="DTA28" s="262"/>
      <c r="DTB28" s="262"/>
      <c r="DTC28" s="262"/>
      <c r="DTD28" s="262"/>
      <c r="DTE28" s="262"/>
      <c r="DTF28" s="262"/>
      <c r="DTG28" s="262"/>
      <c r="DTH28" s="262"/>
      <c r="DTI28" s="262"/>
      <c r="DTJ28" s="262"/>
      <c r="DTK28" s="262"/>
      <c r="DTL28" s="262"/>
      <c r="DTM28" s="262"/>
      <c r="DTN28" s="262"/>
      <c r="DTO28" s="262"/>
      <c r="DTP28" s="262"/>
      <c r="DTQ28" s="262"/>
      <c r="DTR28" s="262"/>
      <c r="DTS28" s="262"/>
      <c r="DTT28" s="262"/>
      <c r="DTU28" s="262"/>
      <c r="DTV28" s="262"/>
      <c r="DTW28" s="262"/>
      <c r="DTX28" s="262"/>
      <c r="DTY28" s="262"/>
      <c r="DTZ28" s="262"/>
      <c r="DUA28" s="262"/>
      <c r="DUB28" s="262"/>
      <c r="DUC28" s="262"/>
      <c r="DUD28" s="262"/>
      <c r="DUE28" s="262"/>
      <c r="DUF28" s="262"/>
      <c r="DUG28" s="262"/>
      <c r="DUH28" s="262"/>
      <c r="DUI28" s="262"/>
      <c r="DUJ28" s="262"/>
      <c r="DUK28" s="262"/>
      <c r="DUL28" s="262"/>
      <c r="DUM28" s="262"/>
      <c r="DUN28" s="262"/>
      <c r="DUO28" s="262"/>
      <c r="DUP28" s="262"/>
      <c r="DUQ28" s="262"/>
      <c r="DUR28" s="262"/>
      <c r="DUS28" s="262"/>
      <c r="DUT28" s="262"/>
      <c r="DUU28" s="262"/>
      <c r="DUV28" s="262"/>
      <c r="DUW28" s="262"/>
      <c r="DUX28" s="262"/>
      <c r="DUY28" s="262"/>
      <c r="DUZ28" s="262"/>
      <c r="DVA28" s="262"/>
      <c r="DVB28" s="262"/>
      <c r="DVC28" s="262"/>
      <c r="DVD28" s="262"/>
      <c r="DVE28" s="262"/>
      <c r="DVF28" s="262"/>
      <c r="DVG28" s="262"/>
      <c r="DVH28" s="262"/>
      <c r="DVI28" s="262"/>
      <c r="DVJ28" s="262"/>
      <c r="DVK28" s="262"/>
      <c r="DVL28" s="262"/>
      <c r="DVM28" s="262"/>
      <c r="DVN28" s="262"/>
      <c r="DVO28" s="262"/>
      <c r="DVP28" s="262"/>
      <c r="DVQ28" s="262"/>
      <c r="DVR28" s="262"/>
      <c r="DVS28" s="262"/>
      <c r="DVT28" s="262"/>
      <c r="DVU28" s="262"/>
      <c r="DVV28" s="262"/>
      <c r="DVW28" s="262"/>
      <c r="DVX28" s="262"/>
      <c r="DVY28" s="262"/>
      <c r="DVZ28" s="262"/>
      <c r="DWA28" s="262"/>
      <c r="DWB28" s="262"/>
      <c r="DWC28" s="262"/>
      <c r="DWD28" s="262"/>
      <c r="DWE28" s="262"/>
      <c r="DWF28" s="262"/>
      <c r="DWG28" s="262"/>
      <c r="DWH28" s="262"/>
      <c r="DWI28" s="262"/>
      <c r="DWJ28" s="262"/>
      <c r="DWK28" s="262"/>
      <c r="DWL28" s="262"/>
      <c r="DWM28" s="262"/>
      <c r="DWN28" s="262"/>
      <c r="DWO28" s="262"/>
      <c r="DWP28" s="262"/>
      <c r="DWQ28" s="262"/>
      <c r="DWR28" s="262"/>
      <c r="DWS28" s="262"/>
      <c r="DWT28" s="262"/>
      <c r="DWU28" s="262"/>
      <c r="DWV28" s="262"/>
      <c r="DWW28" s="262"/>
      <c r="DWX28" s="262"/>
      <c r="DWY28" s="262"/>
      <c r="DWZ28" s="262"/>
      <c r="DXA28" s="262"/>
      <c r="DXB28" s="262"/>
      <c r="DXC28" s="262"/>
      <c r="DXD28" s="262"/>
      <c r="DXE28" s="262"/>
      <c r="DXF28" s="262"/>
      <c r="DXG28" s="262"/>
      <c r="DXH28" s="262"/>
      <c r="DXI28" s="262"/>
      <c r="DXJ28" s="262"/>
      <c r="DXK28" s="262"/>
      <c r="DXL28" s="262"/>
      <c r="DXM28" s="262"/>
      <c r="DXN28" s="262"/>
      <c r="DXO28" s="262"/>
      <c r="DXP28" s="262"/>
      <c r="DXQ28" s="262"/>
      <c r="DXR28" s="262"/>
      <c r="DXS28" s="262"/>
      <c r="DXT28" s="262"/>
      <c r="DXU28" s="262"/>
      <c r="DXV28" s="262"/>
      <c r="DXW28" s="262"/>
      <c r="DXX28" s="262"/>
      <c r="DXY28" s="262"/>
      <c r="DXZ28" s="262"/>
      <c r="DYA28" s="262"/>
      <c r="DYB28" s="262"/>
      <c r="DYC28" s="262"/>
      <c r="DYD28" s="262"/>
      <c r="DYE28" s="262"/>
      <c r="DYF28" s="262"/>
      <c r="DYG28" s="262"/>
      <c r="DYH28" s="262"/>
      <c r="DYI28" s="262"/>
      <c r="DYJ28" s="262"/>
      <c r="DYK28" s="262"/>
      <c r="DYL28" s="262"/>
      <c r="DYM28" s="262"/>
      <c r="DYN28" s="262"/>
      <c r="DYO28" s="262"/>
      <c r="DYP28" s="262"/>
      <c r="DYQ28" s="262"/>
      <c r="DYR28" s="262"/>
      <c r="DYS28" s="262"/>
      <c r="DYT28" s="262"/>
      <c r="DYU28" s="262"/>
      <c r="DYV28" s="262"/>
      <c r="DYW28" s="262"/>
      <c r="DYX28" s="262"/>
      <c r="DYY28" s="262"/>
      <c r="DYZ28" s="262"/>
      <c r="DZA28" s="262"/>
      <c r="DZB28" s="262"/>
      <c r="DZC28" s="262"/>
      <c r="DZD28" s="262"/>
      <c r="DZE28" s="262"/>
      <c r="DZF28" s="262"/>
      <c r="DZG28" s="262"/>
      <c r="DZH28" s="262"/>
      <c r="DZI28" s="262"/>
      <c r="DZJ28" s="262"/>
      <c r="DZK28" s="262"/>
      <c r="DZL28" s="262"/>
      <c r="DZM28" s="262"/>
      <c r="DZN28" s="262"/>
      <c r="DZO28" s="262"/>
      <c r="DZP28" s="262"/>
      <c r="DZQ28" s="262"/>
      <c r="DZR28" s="262"/>
      <c r="DZS28" s="262"/>
      <c r="DZT28" s="262"/>
      <c r="DZU28" s="262"/>
      <c r="DZV28" s="262"/>
      <c r="DZW28" s="262"/>
      <c r="DZX28" s="262"/>
      <c r="DZY28" s="262"/>
      <c r="DZZ28" s="262"/>
      <c r="EAA28" s="262"/>
      <c r="EAB28" s="262"/>
      <c r="EAC28" s="262"/>
      <c r="EAD28" s="262"/>
      <c r="EAE28" s="262"/>
      <c r="EAF28" s="262"/>
      <c r="EAG28" s="262"/>
      <c r="EAH28" s="262"/>
      <c r="EAI28" s="262"/>
      <c r="EAJ28" s="262"/>
      <c r="EAK28" s="262"/>
      <c r="EAL28" s="262"/>
      <c r="EAM28" s="262"/>
      <c r="EAN28" s="262"/>
      <c r="EAO28" s="262"/>
      <c r="EAP28" s="262"/>
      <c r="EAQ28" s="262"/>
      <c r="EAR28" s="262"/>
      <c r="EAS28" s="262"/>
      <c r="EAT28" s="262"/>
      <c r="EAU28" s="262"/>
      <c r="EAV28" s="262"/>
      <c r="EAW28" s="262"/>
      <c r="EAX28" s="262"/>
      <c r="EAY28" s="262"/>
      <c r="EAZ28" s="262"/>
      <c r="EBA28" s="262"/>
      <c r="EBB28" s="262"/>
      <c r="EBC28" s="262"/>
      <c r="EBD28" s="262"/>
      <c r="EBE28" s="262"/>
      <c r="EBF28" s="262"/>
      <c r="EBG28" s="262"/>
      <c r="EBH28" s="262"/>
      <c r="EBI28" s="262"/>
      <c r="EBJ28" s="262"/>
      <c r="EBK28" s="262"/>
      <c r="EBL28" s="262"/>
      <c r="EBM28" s="262"/>
      <c r="EBN28" s="262"/>
      <c r="EBO28" s="262"/>
      <c r="EBP28" s="262"/>
      <c r="EBQ28" s="262"/>
      <c r="EBR28" s="262"/>
      <c r="EBS28" s="262"/>
      <c r="EBT28" s="262"/>
      <c r="EBU28" s="262"/>
      <c r="EBV28" s="262"/>
      <c r="EBW28" s="262"/>
      <c r="EBX28" s="262"/>
      <c r="EBY28" s="262"/>
      <c r="EBZ28" s="262"/>
      <c r="ECA28" s="262"/>
      <c r="ECB28" s="262"/>
      <c r="ECC28" s="262"/>
      <c r="ECD28" s="262"/>
      <c r="ECE28" s="262"/>
      <c r="ECF28" s="262"/>
      <c r="ECG28" s="262"/>
      <c r="ECH28" s="262"/>
      <c r="ECI28" s="262"/>
      <c r="ECJ28" s="262"/>
      <c r="ECK28" s="262"/>
      <c r="ECL28" s="262"/>
      <c r="ECM28" s="262"/>
      <c r="ECN28" s="262"/>
      <c r="ECO28" s="262"/>
      <c r="ECP28" s="262"/>
      <c r="ECQ28" s="262"/>
      <c r="ECR28" s="262"/>
      <c r="ECS28" s="262"/>
      <c r="ECT28" s="262"/>
      <c r="ECU28" s="262"/>
      <c r="ECV28" s="262"/>
      <c r="ECW28" s="262"/>
      <c r="ECX28" s="262"/>
      <c r="ECY28" s="262"/>
      <c r="ECZ28" s="262"/>
      <c r="EDA28" s="262"/>
      <c r="EDB28" s="262"/>
      <c r="EDC28" s="262"/>
      <c r="EDD28" s="262"/>
      <c r="EDE28" s="262"/>
      <c r="EDF28" s="262"/>
      <c r="EDG28" s="262"/>
      <c r="EDH28" s="262"/>
      <c r="EDI28" s="262"/>
      <c r="EDJ28" s="262"/>
      <c r="EDK28" s="262"/>
      <c r="EDL28" s="262"/>
      <c r="EDM28" s="262"/>
      <c r="EDN28" s="262"/>
      <c r="EDO28" s="262"/>
      <c r="EDP28" s="262"/>
      <c r="EDQ28" s="262"/>
      <c r="EDR28" s="262"/>
      <c r="EDS28" s="262"/>
      <c r="EDT28" s="262"/>
      <c r="EDU28" s="262"/>
      <c r="EDV28" s="262"/>
      <c r="EDW28" s="262"/>
      <c r="EDX28" s="262"/>
      <c r="EDY28" s="262"/>
      <c r="EDZ28" s="262"/>
      <c r="EEA28" s="262"/>
      <c r="EEB28" s="262"/>
      <c r="EEC28" s="262"/>
      <c r="EED28" s="262"/>
      <c r="EEE28" s="262"/>
      <c r="EEF28" s="262"/>
      <c r="EEG28" s="262"/>
      <c r="EEH28" s="262"/>
      <c r="EEI28" s="262"/>
      <c r="EEJ28" s="262"/>
      <c r="EEK28" s="262"/>
      <c r="EEL28" s="262"/>
      <c r="EEM28" s="262"/>
      <c r="EEN28" s="262"/>
      <c r="EEO28" s="262"/>
      <c r="EEP28" s="262"/>
      <c r="EEQ28" s="262"/>
      <c r="EER28" s="262"/>
      <c r="EES28" s="262"/>
      <c r="EET28" s="262"/>
      <c r="EEU28" s="262"/>
      <c r="EEV28" s="262"/>
      <c r="EEW28" s="262"/>
      <c r="EEX28" s="262"/>
      <c r="EEY28" s="262"/>
      <c r="EEZ28" s="262"/>
      <c r="EFA28" s="262"/>
      <c r="EFB28" s="262"/>
      <c r="EFC28" s="262"/>
      <c r="EFD28" s="262"/>
      <c r="EFE28" s="262"/>
      <c r="EFF28" s="262"/>
      <c r="EFG28" s="262"/>
      <c r="EFH28" s="262"/>
      <c r="EFI28" s="262"/>
      <c r="EFJ28" s="262"/>
      <c r="EFK28" s="262"/>
      <c r="EFL28" s="262"/>
      <c r="EFM28" s="262"/>
      <c r="EFN28" s="262"/>
      <c r="EFO28" s="262"/>
      <c r="EFP28" s="262"/>
      <c r="EFQ28" s="262"/>
      <c r="EFR28" s="262"/>
      <c r="EFS28" s="262"/>
      <c r="EFT28" s="262"/>
      <c r="EFU28" s="262"/>
      <c r="EFV28" s="262"/>
      <c r="EFW28" s="262"/>
      <c r="EFX28" s="262"/>
      <c r="EFY28" s="262"/>
      <c r="EFZ28" s="262"/>
      <c r="EGA28" s="262"/>
      <c r="EGB28" s="262"/>
      <c r="EGC28" s="262"/>
      <c r="EGD28" s="262"/>
      <c r="EGE28" s="262"/>
      <c r="EGF28" s="262"/>
      <c r="EGG28" s="262"/>
      <c r="EGH28" s="262"/>
      <c r="EGI28" s="262"/>
      <c r="EGJ28" s="262"/>
      <c r="EGK28" s="262"/>
      <c r="EGL28" s="262"/>
      <c r="EGM28" s="262"/>
      <c r="EGN28" s="262"/>
      <c r="EGO28" s="262"/>
      <c r="EGP28" s="262"/>
      <c r="EGQ28" s="262"/>
      <c r="EGR28" s="262"/>
      <c r="EGS28" s="262"/>
      <c r="EGT28" s="262"/>
      <c r="EGU28" s="262"/>
      <c r="EGV28" s="262"/>
      <c r="EGW28" s="262"/>
      <c r="EGX28" s="262"/>
      <c r="EGY28" s="262"/>
      <c r="EGZ28" s="262"/>
      <c r="EHA28" s="262"/>
      <c r="EHB28" s="262"/>
      <c r="EHC28" s="262"/>
      <c r="EHD28" s="262"/>
      <c r="EHE28" s="262"/>
      <c r="EHF28" s="262"/>
      <c r="EHG28" s="262"/>
      <c r="EHH28" s="262"/>
      <c r="EHI28" s="262"/>
      <c r="EHJ28" s="262"/>
      <c r="EHK28" s="262"/>
      <c r="EHL28" s="262"/>
      <c r="EHM28" s="262"/>
      <c r="EHN28" s="262"/>
      <c r="EHO28" s="262"/>
      <c r="EHP28" s="262"/>
      <c r="EHQ28" s="262"/>
      <c r="EHR28" s="262"/>
      <c r="EHS28" s="262"/>
      <c r="EHT28" s="262"/>
      <c r="EHU28" s="262"/>
      <c r="EHV28" s="262"/>
      <c r="EHW28" s="262"/>
      <c r="EHX28" s="262"/>
      <c r="EHY28" s="262"/>
      <c r="EHZ28" s="262"/>
      <c r="EIA28" s="262"/>
      <c r="EIB28" s="262"/>
      <c r="EIC28" s="262"/>
      <c r="EID28" s="262"/>
      <c r="EIE28" s="262"/>
      <c r="EIF28" s="262"/>
      <c r="EIG28" s="262"/>
      <c r="EIH28" s="262"/>
      <c r="EII28" s="262"/>
      <c r="EIJ28" s="262"/>
      <c r="EIK28" s="262"/>
      <c r="EIL28" s="262"/>
      <c r="EIM28" s="262"/>
      <c r="EIN28" s="262"/>
      <c r="EIO28" s="262"/>
      <c r="EIP28" s="262"/>
      <c r="EIQ28" s="262"/>
      <c r="EIR28" s="262"/>
      <c r="EIS28" s="262"/>
      <c r="EIT28" s="262"/>
      <c r="EIU28" s="262"/>
      <c r="EIV28" s="262"/>
      <c r="EIW28" s="262"/>
      <c r="EIX28" s="262"/>
      <c r="EIY28" s="262"/>
      <c r="EIZ28" s="262"/>
      <c r="EJA28" s="262"/>
      <c r="EJB28" s="262"/>
      <c r="EJC28" s="262"/>
      <c r="EJD28" s="262"/>
      <c r="EJE28" s="262"/>
      <c r="EJF28" s="262"/>
      <c r="EJG28" s="262"/>
      <c r="EJH28" s="262"/>
      <c r="EJI28" s="262"/>
      <c r="EJJ28" s="262"/>
      <c r="EJK28" s="262"/>
      <c r="EJL28" s="262"/>
      <c r="EJM28" s="262"/>
      <c r="EJN28" s="262"/>
      <c r="EJO28" s="262"/>
      <c r="EJP28" s="262"/>
      <c r="EJQ28" s="262"/>
      <c r="EJR28" s="262"/>
      <c r="EJS28" s="262"/>
      <c r="EJT28" s="262"/>
      <c r="EJU28" s="262"/>
      <c r="EJV28" s="262"/>
      <c r="EJW28" s="262"/>
      <c r="EJX28" s="262"/>
      <c r="EJY28" s="262"/>
      <c r="EJZ28" s="262"/>
      <c r="EKA28" s="262"/>
      <c r="EKB28" s="262"/>
      <c r="EKC28" s="262"/>
      <c r="EKD28" s="262"/>
      <c r="EKE28" s="262"/>
      <c r="EKF28" s="262"/>
      <c r="EKG28" s="262"/>
      <c r="EKH28" s="262"/>
      <c r="EKI28" s="262"/>
      <c r="EKJ28" s="262"/>
      <c r="EKK28" s="262"/>
      <c r="EKL28" s="262"/>
      <c r="EKM28" s="262"/>
      <c r="EKN28" s="262"/>
      <c r="EKO28" s="262"/>
      <c r="EKP28" s="262"/>
      <c r="EKQ28" s="262"/>
      <c r="EKR28" s="262"/>
      <c r="EKS28" s="262"/>
      <c r="EKT28" s="262"/>
      <c r="EKU28" s="262"/>
      <c r="EKV28" s="262"/>
      <c r="EKW28" s="262"/>
      <c r="EKX28" s="262"/>
      <c r="EKY28" s="262"/>
      <c r="EKZ28" s="262"/>
      <c r="ELA28" s="262"/>
      <c r="ELB28" s="262"/>
      <c r="ELC28" s="262"/>
      <c r="ELD28" s="262"/>
      <c r="ELE28" s="262"/>
      <c r="ELF28" s="262"/>
      <c r="ELG28" s="262"/>
      <c r="ELH28" s="262"/>
      <c r="ELI28" s="262"/>
      <c r="ELJ28" s="262"/>
      <c r="ELK28" s="262"/>
      <c r="ELL28" s="262"/>
      <c r="ELM28" s="262"/>
      <c r="ELN28" s="262"/>
      <c r="ELO28" s="262"/>
      <c r="ELP28" s="262"/>
      <c r="ELQ28" s="262"/>
      <c r="ELR28" s="262"/>
      <c r="ELS28" s="262"/>
      <c r="ELT28" s="262"/>
      <c r="ELU28" s="262"/>
      <c r="ELV28" s="262"/>
      <c r="ELW28" s="262"/>
      <c r="ELX28" s="262"/>
      <c r="ELY28" s="262"/>
      <c r="ELZ28" s="262"/>
      <c r="EMA28" s="262"/>
      <c r="EMB28" s="262"/>
      <c r="EMC28" s="262"/>
      <c r="EMD28" s="262"/>
      <c r="EME28" s="262"/>
      <c r="EMF28" s="262"/>
      <c r="EMG28" s="262"/>
      <c r="EMH28" s="262"/>
      <c r="EMI28" s="262"/>
      <c r="EMJ28" s="262"/>
      <c r="EMK28" s="262"/>
      <c r="EML28" s="262"/>
      <c r="EMM28" s="262"/>
      <c r="EMN28" s="262"/>
      <c r="EMO28" s="262"/>
      <c r="EMP28" s="262"/>
      <c r="EMQ28" s="262"/>
      <c r="EMR28" s="262"/>
      <c r="EMS28" s="262"/>
      <c r="EMT28" s="262"/>
      <c r="EMU28" s="262"/>
      <c r="EMV28" s="262"/>
      <c r="EMW28" s="262"/>
      <c r="EMX28" s="262"/>
      <c r="EMY28" s="262"/>
      <c r="EMZ28" s="262"/>
      <c r="ENA28" s="262"/>
      <c r="ENB28" s="262"/>
      <c r="ENC28" s="262"/>
      <c r="END28" s="262"/>
      <c r="ENE28" s="262"/>
      <c r="ENF28" s="262"/>
      <c r="ENG28" s="262"/>
      <c r="ENH28" s="262"/>
      <c r="ENI28" s="262"/>
      <c r="ENJ28" s="262"/>
      <c r="ENK28" s="262"/>
      <c r="ENL28" s="262"/>
      <c r="ENM28" s="262"/>
      <c r="ENN28" s="262"/>
      <c r="ENO28" s="262"/>
      <c r="ENP28" s="262"/>
      <c r="ENQ28" s="262"/>
      <c r="ENR28" s="262"/>
      <c r="ENS28" s="262"/>
      <c r="ENT28" s="262"/>
      <c r="ENU28" s="262"/>
      <c r="ENV28" s="262"/>
      <c r="ENW28" s="262"/>
      <c r="ENX28" s="262"/>
      <c r="ENY28" s="262"/>
      <c r="ENZ28" s="262"/>
      <c r="EOA28" s="262"/>
      <c r="EOB28" s="262"/>
      <c r="EOC28" s="262"/>
      <c r="EOD28" s="262"/>
      <c r="EOE28" s="262"/>
      <c r="EOF28" s="262"/>
      <c r="EOG28" s="262"/>
      <c r="EOH28" s="262"/>
      <c r="EOI28" s="262"/>
      <c r="EOJ28" s="262"/>
      <c r="EOK28" s="262"/>
      <c r="EOL28" s="262"/>
      <c r="EOM28" s="262"/>
      <c r="EON28" s="262"/>
      <c r="EOO28" s="262"/>
      <c r="EOP28" s="262"/>
      <c r="EOQ28" s="262"/>
      <c r="EOR28" s="262"/>
      <c r="EOS28" s="262"/>
      <c r="EOT28" s="262"/>
      <c r="EOU28" s="262"/>
      <c r="EOV28" s="262"/>
      <c r="EOW28" s="262"/>
      <c r="EOX28" s="262"/>
      <c r="EOY28" s="262"/>
      <c r="EOZ28" s="262"/>
      <c r="EPA28" s="262"/>
      <c r="EPB28" s="262"/>
      <c r="EPC28" s="262"/>
      <c r="EPD28" s="262"/>
      <c r="EPE28" s="262"/>
      <c r="EPF28" s="262"/>
      <c r="EPG28" s="262"/>
      <c r="EPH28" s="262"/>
      <c r="EPI28" s="262"/>
      <c r="EPJ28" s="262"/>
      <c r="EPK28" s="262"/>
      <c r="EPL28" s="262"/>
      <c r="EPM28" s="262"/>
      <c r="EPN28" s="262"/>
      <c r="EPO28" s="262"/>
      <c r="EPP28" s="262"/>
      <c r="EPQ28" s="262"/>
      <c r="EPR28" s="262"/>
      <c r="EPS28" s="262"/>
      <c r="EPT28" s="262"/>
      <c r="EPU28" s="262"/>
      <c r="EPV28" s="262"/>
      <c r="EPW28" s="262"/>
      <c r="EPX28" s="262"/>
      <c r="EPY28" s="262"/>
      <c r="EPZ28" s="262"/>
      <c r="EQA28" s="262"/>
      <c r="EQB28" s="262"/>
      <c r="EQC28" s="262"/>
      <c r="EQD28" s="262"/>
      <c r="EQE28" s="262"/>
      <c r="EQF28" s="262"/>
      <c r="EQG28" s="262"/>
      <c r="EQH28" s="262"/>
      <c r="EQI28" s="262"/>
      <c r="EQJ28" s="262"/>
      <c r="EQK28" s="262"/>
      <c r="EQL28" s="262"/>
      <c r="EQM28" s="262"/>
      <c r="EQN28" s="262"/>
      <c r="EQO28" s="262"/>
      <c r="EQP28" s="262"/>
      <c r="EQQ28" s="262"/>
      <c r="EQR28" s="262"/>
      <c r="EQS28" s="262"/>
      <c r="EQT28" s="262"/>
      <c r="EQU28" s="262"/>
      <c r="EQV28" s="262"/>
      <c r="EQW28" s="262"/>
      <c r="EQX28" s="262"/>
      <c r="EQY28" s="262"/>
      <c r="EQZ28" s="262"/>
      <c r="ERA28" s="262"/>
      <c r="ERB28" s="262"/>
      <c r="ERC28" s="262"/>
      <c r="ERD28" s="262"/>
      <c r="ERE28" s="262"/>
      <c r="ERF28" s="262"/>
      <c r="ERG28" s="262"/>
      <c r="ERH28" s="262"/>
      <c r="ERI28" s="262"/>
      <c r="ERJ28" s="262"/>
      <c r="ERK28" s="262"/>
      <c r="ERL28" s="262"/>
      <c r="ERM28" s="262"/>
      <c r="ERN28" s="262"/>
      <c r="ERO28" s="262"/>
      <c r="ERP28" s="262"/>
      <c r="ERQ28" s="262"/>
      <c r="ERR28" s="262"/>
      <c r="ERS28" s="262"/>
      <c r="ERT28" s="262"/>
      <c r="ERU28" s="262"/>
      <c r="ERV28" s="262"/>
      <c r="ERW28" s="262"/>
      <c r="ERX28" s="262"/>
      <c r="ERY28" s="262"/>
      <c r="ERZ28" s="262"/>
      <c r="ESA28" s="262"/>
      <c r="ESB28" s="262"/>
      <c r="ESC28" s="262"/>
      <c r="ESD28" s="262"/>
      <c r="ESE28" s="262"/>
      <c r="ESF28" s="262"/>
      <c r="ESG28" s="262"/>
      <c r="ESH28" s="262"/>
      <c r="ESI28" s="262"/>
      <c r="ESJ28" s="262"/>
      <c r="ESK28" s="262"/>
      <c r="ESL28" s="262"/>
      <c r="ESM28" s="262"/>
      <c r="ESN28" s="262"/>
      <c r="ESO28" s="262"/>
      <c r="ESP28" s="262"/>
      <c r="ESQ28" s="262"/>
      <c r="ESR28" s="262"/>
      <c r="ESS28" s="262"/>
      <c r="EST28" s="262"/>
      <c r="ESU28" s="262"/>
      <c r="ESV28" s="262"/>
      <c r="ESW28" s="262"/>
      <c r="ESX28" s="262"/>
      <c r="ESY28" s="262"/>
      <c r="ESZ28" s="262"/>
      <c r="ETA28" s="262"/>
      <c r="ETB28" s="262"/>
      <c r="ETC28" s="262"/>
      <c r="ETD28" s="262"/>
      <c r="ETE28" s="262"/>
      <c r="ETF28" s="262"/>
      <c r="ETG28" s="262"/>
      <c r="ETH28" s="262"/>
      <c r="ETI28" s="262"/>
      <c r="ETJ28" s="262"/>
      <c r="ETK28" s="262"/>
      <c r="ETL28" s="262"/>
      <c r="ETM28" s="262"/>
      <c r="ETN28" s="262"/>
      <c r="ETO28" s="262"/>
      <c r="ETP28" s="262"/>
      <c r="ETQ28" s="262"/>
      <c r="ETR28" s="262"/>
      <c r="ETS28" s="262"/>
      <c r="ETT28" s="262"/>
      <c r="ETU28" s="262"/>
      <c r="ETV28" s="262"/>
      <c r="ETW28" s="262"/>
      <c r="ETX28" s="262"/>
      <c r="ETY28" s="262"/>
      <c r="ETZ28" s="262"/>
      <c r="EUA28" s="262"/>
      <c r="EUB28" s="262"/>
      <c r="EUC28" s="262"/>
      <c r="EUD28" s="262"/>
      <c r="EUE28" s="262"/>
      <c r="EUF28" s="262"/>
      <c r="EUG28" s="262"/>
      <c r="EUH28" s="262"/>
      <c r="EUI28" s="262"/>
      <c r="EUJ28" s="262"/>
      <c r="EUK28" s="262"/>
      <c r="EUL28" s="262"/>
      <c r="EUM28" s="262"/>
      <c r="EUN28" s="262"/>
      <c r="EUO28" s="262"/>
      <c r="EUP28" s="262"/>
      <c r="EUQ28" s="262"/>
      <c r="EUR28" s="262"/>
      <c r="EUS28" s="262"/>
      <c r="EUT28" s="262"/>
      <c r="EUU28" s="262"/>
      <c r="EUV28" s="262"/>
      <c r="EUW28" s="262"/>
      <c r="EUX28" s="262"/>
      <c r="EUY28" s="262"/>
      <c r="EUZ28" s="262"/>
      <c r="EVA28" s="262"/>
      <c r="EVB28" s="262"/>
      <c r="EVC28" s="262"/>
      <c r="EVD28" s="262"/>
      <c r="EVE28" s="262"/>
      <c r="EVF28" s="262"/>
      <c r="EVG28" s="262"/>
      <c r="EVH28" s="262"/>
      <c r="EVI28" s="262"/>
      <c r="EVJ28" s="262"/>
      <c r="EVK28" s="262"/>
      <c r="EVL28" s="262"/>
      <c r="EVM28" s="262"/>
      <c r="EVN28" s="262"/>
      <c r="EVO28" s="262"/>
      <c r="EVP28" s="262"/>
      <c r="EVQ28" s="262"/>
      <c r="EVR28" s="262"/>
      <c r="EVS28" s="262"/>
      <c r="EVT28" s="262"/>
      <c r="EVU28" s="262"/>
      <c r="EVV28" s="262"/>
      <c r="EVW28" s="262"/>
      <c r="EVX28" s="262"/>
      <c r="EVY28" s="262"/>
      <c r="EVZ28" s="262"/>
      <c r="EWA28" s="262"/>
      <c r="EWB28" s="262"/>
      <c r="EWC28" s="262"/>
      <c r="EWD28" s="262"/>
      <c r="EWE28" s="262"/>
      <c r="EWF28" s="262"/>
      <c r="EWG28" s="262"/>
      <c r="EWH28" s="262"/>
      <c r="EWI28" s="262"/>
      <c r="EWJ28" s="262"/>
      <c r="EWK28" s="262"/>
      <c r="EWL28" s="262"/>
      <c r="EWM28" s="262"/>
      <c r="EWN28" s="262"/>
      <c r="EWO28" s="262"/>
      <c r="EWP28" s="262"/>
      <c r="EWQ28" s="262"/>
      <c r="EWR28" s="262"/>
      <c r="EWS28" s="262"/>
      <c r="EWT28" s="262"/>
      <c r="EWU28" s="262"/>
      <c r="EWV28" s="262"/>
      <c r="EWW28" s="262"/>
      <c r="EWX28" s="262"/>
      <c r="EWY28" s="262"/>
      <c r="EWZ28" s="262"/>
      <c r="EXA28" s="262"/>
      <c r="EXB28" s="262"/>
      <c r="EXC28" s="262"/>
      <c r="EXD28" s="262"/>
      <c r="EXE28" s="262"/>
      <c r="EXF28" s="262"/>
      <c r="EXG28" s="262"/>
      <c r="EXH28" s="262"/>
      <c r="EXI28" s="262"/>
      <c r="EXJ28" s="262"/>
      <c r="EXK28" s="262"/>
      <c r="EXL28" s="262"/>
      <c r="EXM28" s="262"/>
      <c r="EXN28" s="262"/>
      <c r="EXO28" s="262"/>
      <c r="EXP28" s="262"/>
      <c r="EXQ28" s="262"/>
      <c r="EXR28" s="262"/>
      <c r="EXS28" s="262"/>
      <c r="EXT28" s="262"/>
      <c r="EXU28" s="262"/>
      <c r="EXV28" s="262"/>
      <c r="EXW28" s="262"/>
      <c r="EXX28" s="262"/>
      <c r="EXY28" s="262"/>
      <c r="EXZ28" s="262"/>
      <c r="EYA28" s="262"/>
      <c r="EYB28" s="262"/>
      <c r="EYC28" s="262"/>
      <c r="EYD28" s="262"/>
      <c r="EYE28" s="262"/>
      <c r="EYF28" s="262"/>
      <c r="EYG28" s="262"/>
      <c r="EYH28" s="262"/>
      <c r="EYI28" s="262"/>
      <c r="EYJ28" s="262"/>
      <c r="EYK28" s="262"/>
      <c r="EYL28" s="262"/>
      <c r="EYM28" s="262"/>
      <c r="EYN28" s="262"/>
      <c r="EYO28" s="262"/>
      <c r="EYP28" s="262"/>
      <c r="EYQ28" s="262"/>
      <c r="EYR28" s="262"/>
      <c r="EYS28" s="262"/>
      <c r="EYT28" s="262"/>
      <c r="EYU28" s="262"/>
      <c r="EYV28" s="262"/>
      <c r="EYW28" s="262"/>
      <c r="EYX28" s="262"/>
      <c r="EYY28" s="262"/>
      <c r="EYZ28" s="262"/>
      <c r="EZA28" s="262"/>
      <c r="EZB28" s="262"/>
      <c r="EZC28" s="262"/>
      <c r="EZD28" s="262"/>
      <c r="EZE28" s="262"/>
      <c r="EZF28" s="262"/>
      <c r="EZG28" s="262"/>
      <c r="EZH28" s="262"/>
      <c r="EZI28" s="262"/>
      <c r="EZJ28" s="262"/>
      <c r="EZK28" s="262"/>
      <c r="EZL28" s="262"/>
      <c r="EZM28" s="262"/>
      <c r="EZN28" s="262"/>
      <c r="EZO28" s="262"/>
      <c r="EZP28" s="262"/>
      <c r="EZQ28" s="262"/>
      <c r="EZR28" s="262"/>
      <c r="EZS28" s="262"/>
      <c r="EZT28" s="262"/>
      <c r="EZU28" s="262"/>
      <c r="EZV28" s="262"/>
      <c r="EZW28" s="262"/>
      <c r="EZX28" s="262"/>
      <c r="EZY28" s="262"/>
      <c r="EZZ28" s="262"/>
      <c r="FAA28" s="262"/>
      <c r="FAB28" s="262"/>
      <c r="FAC28" s="262"/>
      <c r="FAD28" s="262"/>
      <c r="FAE28" s="262"/>
      <c r="FAF28" s="262"/>
      <c r="FAG28" s="262"/>
      <c r="FAH28" s="262"/>
      <c r="FAI28" s="262"/>
      <c r="FAJ28" s="262"/>
      <c r="FAK28" s="262"/>
      <c r="FAL28" s="262"/>
      <c r="FAM28" s="262"/>
      <c r="FAN28" s="262"/>
      <c r="FAO28" s="262"/>
      <c r="FAP28" s="262"/>
      <c r="FAQ28" s="262"/>
      <c r="FAR28" s="262"/>
      <c r="FAS28" s="262"/>
      <c r="FAT28" s="262"/>
      <c r="FAU28" s="262"/>
      <c r="FAV28" s="262"/>
      <c r="FAW28" s="262"/>
      <c r="FAX28" s="262"/>
      <c r="FAY28" s="262"/>
      <c r="FAZ28" s="262"/>
      <c r="FBA28" s="262"/>
      <c r="FBB28" s="262"/>
      <c r="FBC28" s="262"/>
      <c r="FBD28" s="262"/>
      <c r="FBE28" s="262"/>
      <c r="FBF28" s="262"/>
      <c r="FBG28" s="262"/>
      <c r="FBH28" s="262"/>
      <c r="FBI28" s="262"/>
      <c r="FBJ28" s="262"/>
      <c r="FBK28" s="262"/>
      <c r="FBL28" s="262"/>
      <c r="FBM28" s="262"/>
      <c r="FBN28" s="262"/>
      <c r="FBO28" s="262"/>
      <c r="FBP28" s="262"/>
      <c r="FBQ28" s="262"/>
      <c r="FBR28" s="262"/>
      <c r="FBS28" s="262"/>
      <c r="FBT28" s="262"/>
      <c r="FBU28" s="262"/>
      <c r="FBV28" s="262"/>
      <c r="FBW28" s="262"/>
      <c r="FBX28" s="262"/>
      <c r="FBY28" s="262"/>
      <c r="FBZ28" s="262"/>
      <c r="FCA28" s="262"/>
      <c r="FCB28" s="262"/>
      <c r="FCC28" s="262"/>
      <c r="FCD28" s="262"/>
      <c r="FCE28" s="262"/>
      <c r="FCF28" s="262"/>
      <c r="FCG28" s="262"/>
      <c r="FCH28" s="262"/>
      <c r="FCI28" s="262"/>
      <c r="FCJ28" s="262"/>
      <c r="FCK28" s="262"/>
      <c r="FCL28" s="262"/>
      <c r="FCM28" s="262"/>
      <c r="FCN28" s="262"/>
      <c r="FCO28" s="262"/>
      <c r="FCP28" s="262"/>
      <c r="FCQ28" s="262"/>
      <c r="FCR28" s="262"/>
      <c r="FCS28" s="262"/>
      <c r="FCT28" s="262"/>
      <c r="FCU28" s="262"/>
      <c r="FCV28" s="262"/>
      <c r="FCW28" s="262"/>
      <c r="FCX28" s="262"/>
      <c r="FCY28" s="262"/>
      <c r="FCZ28" s="262"/>
      <c r="FDA28" s="262"/>
      <c r="FDB28" s="262"/>
      <c r="FDC28" s="262"/>
      <c r="FDD28" s="262"/>
      <c r="FDE28" s="262"/>
      <c r="FDF28" s="262"/>
      <c r="FDG28" s="262"/>
      <c r="FDH28" s="262"/>
      <c r="FDI28" s="262"/>
      <c r="FDJ28" s="262"/>
      <c r="FDK28" s="262"/>
      <c r="FDL28" s="262"/>
      <c r="FDM28" s="262"/>
      <c r="FDN28" s="262"/>
      <c r="FDO28" s="262"/>
      <c r="FDP28" s="262"/>
      <c r="FDQ28" s="262"/>
      <c r="FDR28" s="262"/>
      <c r="FDS28" s="262"/>
      <c r="FDT28" s="262"/>
      <c r="FDU28" s="262"/>
      <c r="FDV28" s="262"/>
      <c r="FDW28" s="262"/>
      <c r="FDX28" s="262"/>
      <c r="FDY28" s="262"/>
      <c r="FDZ28" s="262"/>
      <c r="FEA28" s="262"/>
      <c r="FEB28" s="262"/>
      <c r="FEC28" s="262"/>
      <c r="FED28" s="262"/>
      <c r="FEE28" s="262"/>
      <c r="FEF28" s="262"/>
      <c r="FEG28" s="262"/>
      <c r="FEH28" s="262"/>
      <c r="FEI28" s="262"/>
      <c r="FEJ28" s="262"/>
      <c r="FEK28" s="262"/>
      <c r="FEL28" s="262"/>
      <c r="FEM28" s="262"/>
      <c r="FEN28" s="262"/>
      <c r="FEO28" s="262"/>
      <c r="FEP28" s="262"/>
      <c r="FEQ28" s="262"/>
      <c r="FER28" s="262"/>
      <c r="FES28" s="262"/>
      <c r="FET28" s="262"/>
      <c r="FEU28" s="262"/>
      <c r="FEV28" s="262"/>
      <c r="FEW28" s="262"/>
      <c r="FEX28" s="262"/>
      <c r="FEY28" s="262"/>
      <c r="FEZ28" s="262"/>
      <c r="FFA28" s="262"/>
      <c r="FFB28" s="262"/>
      <c r="FFC28" s="262"/>
      <c r="FFD28" s="262"/>
      <c r="FFE28" s="262"/>
      <c r="FFF28" s="262"/>
      <c r="FFG28" s="262"/>
      <c r="FFH28" s="262"/>
      <c r="FFI28" s="262"/>
      <c r="FFJ28" s="262"/>
      <c r="FFK28" s="262"/>
      <c r="FFL28" s="262"/>
      <c r="FFM28" s="262"/>
      <c r="FFN28" s="262"/>
      <c r="FFO28" s="262"/>
      <c r="FFP28" s="262"/>
      <c r="FFQ28" s="262"/>
      <c r="FFR28" s="262"/>
      <c r="FFS28" s="262"/>
      <c r="FFT28" s="262"/>
      <c r="FFU28" s="262"/>
      <c r="FFV28" s="262"/>
      <c r="FFW28" s="262"/>
      <c r="FFX28" s="262"/>
      <c r="FFY28" s="262"/>
      <c r="FFZ28" s="262"/>
      <c r="FGA28" s="262"/>
      <c r="FGB28" s="262"/>
      <c r="FGC28" s="262"/>
      <c r="FGD28" s="262"/>
      <c r="FGE28" s="262"/>
      <c r="FGF28" s="262"/>
      <c r="FGG28" s="262"/>
      <c r="FGH28" s="262"/>
      <c r="FGI28" s="262"/>
      <c r="FGJ28" s="262"/>
      <c r="FGK28" s="262"/>
      <c r="FGL28" s="262"/>
      <c r="FGM28" s="262"/>
      <c r="FGN28" s="262"/>
      <c r="FGO28" s="262"/>
      <c r="FGP28" s="262"/>
      <c r="FGQ28" s="262"/>
      <c r="FGR28" s="262"/>
      <c r="FGS28" s="262"/>
      <c r="FGT28" s="262"/>
      <c r="FGU28" s="262"/>
      <c r="FGV28" s="262"/>
      <c r="FGW28" s="262"/>
      <c r="FGX28" s="262"/>
      <c r="FGY28" s="262"/>
      <c r="FGZ28" s="262"/>
      <c r="FHA28" s="262"/>
      <c r="FHB28" s="262"/>
      <c r="FHC28" s="262"/>
      <c r="FHD28" s="262"/>
      <c r="FHE28" s="262"/>
      <c r="FHF28" s="262"/>
      <c r="FHG28" s="262"/>
      <c r="FHH28" s="262"/>
      <c r="FHI28" s="262"/>
      <c r="FHJ28" s="262"/>
      <c r="FHK28" s="262"/>
      <c r="FHL28" s="262"/>
      <c r="FHM28" s="262"/>
      <c r="FHN28" s="262"/>
      <c r="FHO28" s="262"/>
      <c r="FHP28" s="262"/>
      <c r="FHQ28" s="262"/>
      <c r="FHR28" s="262"/>
      <c r="FHS28" s="262"/>
      <c r="FHT28" s="262"/>
      <c r="FHU28" s="262"/>
      <c r="FHV28" s="262"/>
      <c r="FHW28" s="262"/>
      <c r="FHX28" s="262"/>
      <c r="FHY28" s="262"/>
      <c r="FHZ28" s="262"/>
      <c r="FIA28" s="262"/>
      <c r="FIB28" s="262"/>
      <c r="FIC28" s="262"/>
      <c r="FID28" s="262"/>
      <c r="FIE28" s="262"/>
      <c r="FIF28" s="262"/>
      <c r="FIG28" s="262"/>
      <c r="FIH28" s="262"/>
      <c r="FII28" s="262"/>
      <c r="FIJ28" s="262"/>
      <c r="FIK28" s="262"/>
      <c r="FIL28" s="262"/>
      <c r="FIM28" s="262"/>
      <c r="FIN28" s="262"/>
      <c r="FIO28" s="262"/>
      <c r="FIP28" s="262"/>
      <c r="FIQ28" s="262"/>
      <c r="FIR28" s="262"/>
      <c r="FIS28" s="262"/>
      <c r="FIT28" s="262"/>
      <c r="FIU28" s="262"/>
      <c r="FIV28" s="262"/>
      <c r="FIW28" s="262"/>
      <c r="FIX28" s="262"/>
      <c r="FIY28" s="262"/>
      <c r="FIZ28" s="262"/>
      <c r="FJA28" s="262"/>
      <c r="FJB28" s="262"/>
      <c r="FJC28" s="262"/>
      <c r="FJD28" s="262"/>
      <c r="FJE28" s="262"/>
      <c r="FJF28" s="262"/>
      <c r="FJG28" s="262"/>
      <c r="FJH28" s="262"/>
      <c r="FJI28" s="262"/>
      <c r="FJJ28" s="262"/>
      <c r="FJK28" s="262"/>
      <c r="FJL28" s="262"/>
      <c r="FJM28" s="262"/>
      <c r="FJN28" s="262"/>
      <c r="FJO28" s="262"/>
      <c r="FJP28" s="262"/>
      <c r="FJQ28" s="262"/>
      <c r="FJR28" s="262"/>
      <c r="FJS28" s="262"/>
      <c r="FJT28" s="262"/>
      <c r="FJU28" s="262"/>
      <c r="FJV28" s="262"/>
      <c r="FJW28" s="262"/>
      <c r="FJX28" s="262"/>
      <c r="FJY28" s="262"/>
      <c r="FJZ28" s="262"/>
      <c r="FKA28" s="262"/>
      <c r="FKB28" s="262"/>
      <c r="FKC28" s="262"/>
      <c r="FKD28" s="262"/>
      <c r="FKE28" s="262"/>
      <c r="FKF28" s="262"/>
      <c r="FKG28" s="262"/>
      <c r="FKH28" s="262"/>
      <c r="FKI28" s="262"/>
      <c r="FKJ28" s="262"/>
      <c r="FKK28" s="262"/>
      <c r="FKL28" s="262"/>
      <c r="FKM28" s="262"/>
      <c r="FKN28" s="262"/>
      <c r="FKO28" s="262"/>
      <c r="FKP28" s="262"/>
      <c r="FKQ28" s="262"/>
      <c r="FKR28" s="262"/>
      <c r="FKS28" s="262"/>
      <c r="FKT28" s="262"/>
      <c r="FKU28" s="262"/>
      <c r="FKV28" s="262"/>
      <c r="FKW28" s="262"/>
      <c r="FKX28" s="262"/>
      <c r="FKY28" s="262"/>
      <c r="FKZ28" s="262"/>
      <c r="FLA28" s="262"/>
      <c r="FLB28" s="262"/>
      <c r="FLC28" s="262"/>
      <c r="FLD28" s="262"/>
      <c r="FLE28" s="262"/>
      <c r="FLF28" s="262"/>
      <c r="FLG28" s="262"/>
      <c r="FLH28" s="262"/>
      <c r="FLI28" s="262"/>
      <c r="FLJ28" s="262"/>
      <c r="FLK28" s="262"/>
      <c r="FLL28" s="262"/>
      <c r="FLM28" s="262"/>
      <c r="FLN28" s="262"/>
      <c r="FLO28" s="262"/>
      <c r="FLP28" s="262"/>
      <c r="FLQ28" s="262"/>
      <c r="FLR28" s="262"/>
      <c r="FLS28" s="262"/>
      <c r="FLT28" s="262"/>
      <c r="FLU28" s="262"/>
      <c r="FLV28" s="262"/>
      <c r="FLW28" s="262"/>
      <c r="FLX28" s="262"/>
      <c r="FLY28" s="262"/>
      <c r="FLZ28" s="262"/>
      <c r="FMA28" s="262"/>
      <c r="FMB28" s="262"/>
      <c r="FMC28" s="262"/>
      <c r="FMD28" s="262"/>
      <c r="FME28" s="262"/>
      <c r="FMF28" s="262"/>
      <c r="FMG28" s="262"/>
      <c r="FMH28" s="262"/>
      <c r="FMI28" s="262"/>
      <c r="FMJ28" s="262"/>
      <c r="FMK28" s="262"/>
      <c r="FML28" s="262"/>
      <c r="FMM28" s="262"/>
      <c r="FMN28" s="262"/>
      <c r="FMO28" s="262"/>
      <c r="FMP28" s="262"/>
      <c r="FMQ28" s="262"/>
      <c r="FMR28" s="262"/>
      <c r="FMS28" s="262"/>
      <c r="FMT28" s="262"/>
      <c r="FMU28" s="262"/>
      <c r="FMV28" s="262"/>
      <c r="FMW28" s="262"/>
      <c r="FMX28" s="262"/>
      <c r="FMY28" s="262"/>
      <c r="FMZ28" s="262"/>
      <c r="FNA28" s="262"/>
      <c r="FNB28" s="262"/>
      <c r="FNC28" s="262"/>
      <c r="FND28" s="262"/>
      <c r="FNE28" s="262"/>
      <c r="FNF28" s="262"/>
      <c r="FNG28" s="262"/>
      <c r="FNH28" s="262"/>
      <c r="FNI28" s="262"/>
      <c r="FNJ28" s="262"/>
      <c r="FNK28" s="262"/>
      <c r="FNL28" s="262"/>
      <c r="FNM28" s="262"/>
      <c r="FNN28" s="262"/>
      <c r="FNO28" s="262"/>
      <c r="FNP28" s="262"/>
      <c r="FNQ28" s="262"/>
      <c r="FNR28" s="262"/>
      <c r="FNS28" s="262"/>
      <c r="FNT28" s="262"/>
      <c r="FNU28" s="262"/>
      <c r="FNV28" s="262"/>
      <c r="FNW28" s="262"/>
      <c r="FNX28" s="262"/>
      <c r="FNY28" s="262"/>
      <c r="FNZ28" s="262"/>
      <c r="FOA28" s="262"/>
      <c r="FOB28" s="262"/>
      <c r="FOC28" s="262"/>
      <c r="FOD28" s="262"/>
      <c r="FOE28" s="262"/>
      <c r="FOF28" s="262"/>
      <c r="FOG28" s="262"/>
      <c r="FOH28" s="262"/>
      <c r="FOI28" s="262"/>
      <c r="FOJ28" s="262"/>
      <c r="FOK28" s="262"/>
      <c r="FOL28" s="262"/>
      <c r="FOM28" s="262"/>
      <c r="FON28" s="262"/>
      <c r="FOO28" s="262"/>
      <c r="FOP28" s="262"/>
      <c r="FOQ28" s="262"/>
      <c r="FOR28" s="262"/>
      <c r="FOS28" s="262"/>
      <c r="FOT28" s="262"/>
      <c r="FOU28" s="262"/>
      <c r="FOV28" s="262"/>
      <c r="FOW28" s="262"/>
      <c r="FOX28" s="262"/>
      <c r="FOY28" s="262"/>
      <c r="FOZ28" s="262"/>
      <c r="FPA28" s="262"/>
      <c r="FPB28" s="262"/>
      <c r="FPC28" s="262"/>
      <c r="FPD28" s="262"/>
      <c r="FPE28" s="262"/>
      <c r="FPF28" s="262"/>
      <c r="FPG28" s="262"/>
      <c r="FPH28" s="262"/>
      <c r="FPI28" s="262"/>
      <c r="FPJ28" s="262"/>
      <c r="FPK28" s="262"/>
      <c r="FPL28" s="262"/>
      <c r="FPM28" s="262"/>
      <c r="FPN28" s="262"/>
      <c r="FPO28" s="262"/>
      <c r="FPP28" s="262"/>
      <c r="FPQ28" s="262"/>
      <c r="FPR28" s="262"/>
      <c r="FPS28" s="262"/>
      <c r="FPT28" s="262"/>
      <c r="FPU28" s="262"/>
      <c r="FPV28" s="262"/>
      <c r="FPW28" s="262"/>
      <c r="FPX28" s="262"/>
      <c r="FPY28" s="262"/>
      <c r="FPZ28" s="262"/>
      <c r="FQA28" s="262"/>
      <c r="FQB28" s="262"/>
      <c r="FQC28" s="262"/>
      <c r="FQD28" s="262"/>
      <c r="FQE28" s="262"/>
      <c r="FQF28" s="262"/>
      <c r="FQG28" s="262"/>
      <c r="FQH28" s="262"/>
      <c r="FQI28" s="262"/>
      <c r="FQJ28" s="262"/>
      <c r="FQK28" s="262"/>
      <c r="FQL28" s="262"/>
      <c r="FQM28" s="262"/>
      <c r="FQN28" s="262"/>
      <c r="FQO28" s="262"/>
      <c r="FQP28" s="262"/>
      <c r="FQQ28" s="262"/>
      <c r="FQR28" s="262"/>
      <c r="FQS28" s="262"/>
      <c r="FQT28" s="262"/>
      <c r="FQU28" s="262"/>
      <c r="FQV28" s="262"/>
      <c r="FQW28" s="262"/>
      <c r="FQX28" s="262"/>
      <c r="FQY28" s="262"/>
      <c r="FQZ28" s="262"/>
      <c r="FRA28" s="262"/>
      <c r="FRB28" s="262"/>
      <c r="FRC28" s="262"/>
      <c r="FRD28" s="262"/>
      <c r="FRE28" s="262"/>
      <c r="FRF28" s="262"/>
      <c r="FRG28" s="262"/>
      <c r="FRH28" s="262"/>
      <c r="FRI28" s="262"/>
      <c r="FRJ28" s="262"/>
      <c r="FRK28" s="262"/>
      <c r="FRL28" s="262"/>
      <c r="FRM28" s="262"/>
      <c r="FRN28" s="262"/>
      <c r="FRO28" s="262"/>
      <c r="FRP28" s="262"/>
      <c r="FRQ28" s="262"/>
      <c r="FRR28" s="262"/>
      <c r="FRS28" s="262"/>
      <c r="FRT28" s="262"/>
      <c r="FRU28" s="262"/>
      <c r="FRV28" s="262"/>
      <c r="FRW28" s="262"/>
      <c r="FRX28" s="262"/>
      <c r="FRY28" s="262"/>
      <c r="FRZ28" s="262"/>
      <c r="FSA28" s="262"/>
      <c r="FSB28" s="262"/>
      <c r="FSC28" s="262"/>
      <c r="FSD28" s="262"/>
      <c r="FSE28" s="262"/>
      <c r="FSF28" s="262"/>
      <c r="FSG28" s="262"/>
      <c r="FSH28" s="262"/>
      <c r="FSI28" s="262"/>
      <c r="FSJ28" s="262"/>
      <c r="FSK28" s="262"/>
      <c r="FSL28" s="262"/>
      <c r="FSM28" s="262"/>
      <c r="FSN28" s="262"/>
      <c r="FSO28" s="262"/>
      <c r="FSP28" s="262"/>
      <c r="FSQ28" s="262"/>
      <c r="FSR28" s="262"/>
      <c r="FSS28" s="262"/>
      <c r="FST28" s="262"/>
      <c r="FSU28" s="262"/>
      <c r="FSV28" s="262"/>
      <c r="FSW28" s="262"/>
      <c r="FSX28" s="262"/>
      <c r="FSY28" s="262"/>
      <c r="FSZ28" s="262"/>
      <c r="FTA28" s="262"/>
      <c r="FTB28" s="262"/>
      <c r="FTC28" s="262"/>
      <c r="FTD28" s="262"/>
      <c r="FTE28" s="262"/>
      <c r="FTF28" s="262"/>
      <c r="FTG28" s="262"/>
      <c r="FTH28" s="262"/>
      <c r="FTI28" s="262"/>
      <c r="FTJ28" s="262"/>
      <c r="FTK28" s="262"/>
      <c r="FTL28" s="262"/>
      <c r="FTM28" s="262"/>
      <c r="FTN28" s="262"/>
      <c r="FTO28" s="262"/>
      <c r="FTP28" s="262"/>
      <c r="FTQ28" s="262"/>
      <c r="FTR28" s="262"/>
      <c r="FTS28" s="262"/>
      <c r="FTT28" s="262"/>
      <c r="FTU28" s="262"/>
      <c r="FTV28" s="262"/>
      <c r="FTW28" s="262"/>
      <c r="FTX28" s="262"/>
      <c r="FTY28" s="262"/>
      <c r="FTZ28" s="262"/>
      <c r="FUA28" s="262"/>
      <c r="FUB28" s="262"/>
      <c r="FUC28" s="262"/>
      <c r="FUD28" s="262"/>
      <c r="FUE28" s="262"/>
      <c r="FUF28" s="262"/>
      <c r="FUG28" s="262"/>
      <c r="FUH28" s="262"/>
      <c r="FUI28" s="262"/>
      <c r="FUJ28" s="262"/>
      <c r="FUK28" s="262"/>
      <c r="FUL28" s="262"/>
      <c r="FUM28" s="262"/>
      <c r="FUN28" s="262"/>
      <c r="FUO28" s="262"/>
      <c r="FUP28" s="262"/>
      <c r="FUQ28" s="262"/>
      <c r="FUR28" s="262"/>
      <c r="FUS28" s="262"/>
      <c r="FUT28" s="262"/>
      <c r="FUU28" s="262"/>
      <c r="FUV28" s="262"/>
      <c r="FUW28" s="262"/>
      <c r="FUX28" s="262"/>
      <c r="FUY28" s="262"/>
      <c r="FUZ28" s="262"/>
      <c r="FVA28" s="262"/>
      <c r="FVB28" s="262"/>
      <c r="FVC28" s="262"/>
      <c r="FVD28" s="262"/>
      <c r="FVE28" s="262"/>
      <c r="FVF28" s="262"/>
      <c r="FVG28" s="262"/>
      <c r="FVH28" s="262"/>
      <c r="FVI28" s="262"/>
      <c r="FVJ28" s="262"/>
      <c r="FVK28" s="262"/>
      <c r="FVL28" s="262"/>
      <c r="FVM28" s="262"/>
      <c r="FVN28" s="262"/>
      <c r="FVO28" s="262"/>
      <c r="FVP28" s="262"/>
      <c r="FVQ28" s="262"/>
      <c r="FVR28" s="262"/>
      <c r="FVS28" s="262"/>
      <c r="FVT28" s="262"/>
      <c r="FVU28" s="262"/>
      <c r="FVV28" s="262"/>
      <c r="FVW28" s="262"/>
      <c r="FVX28" s="262"/>
      <c r="FVY28" s="262"/>
      <c r="FVZ28" s="262"/>
      <c r="FWA28" s="262"/>
      <c r="FWB28" s="262"/>
      <c r="FWC28" s="262"/>
      <c r="FWD28" s="262"/>
      <c r="FWE28" s="262"/>
      <c r="FWF28" s="262"/>
      <c r="FWG28" s="262"/>
      <c r="FWH28" s="262"/>
      <c r="FWI28" s="262"/>
      <c r="FWJ28" s="262"/>
      <c r="FWK28" s="262"/>
      <c r="FWL28" s="262"/>
      <c r="FWM28" s="262"/>
      <c r="FWN28" s="262"/>
      <c r="FWO28" s="262"/>
      <c r="FWP28" s="262"/>
      <c r="FWQ28" s="262"/>
      <c r="FWR28" s="262"/>
      <c r="FWS28" s="262"/>
      <c r="FWT28" s="262"/>
      <c r="FWU28" s="262"/>
      <c r="FWV28" s="262"/>
      <c r="FWW28" s="262"/>
      <c r="FWX28" s="262"/>
      <c r="FWY28" s="262"/>
      <c r="FWZ28" s="262"/>
      <c r="FXA28" s="262"/>
      <c r="FXB28" s="262"/>
      <c r="FXC28" s="262"/>
      <c r="FXD28" s="262"/>
      <c r="FXE28" s="262"/>
      <c r="FXF28" s="262"/>
      <c r="FXG28" s="262"/>
      <c r="FXH28" s="262"/>
      <c r="FXI28" s="262"/>
      <c r="FXJ28" s="262"/>
      <c r="FXK28" s="262"/>
      <c r="FXL28" s="262"/>
      <c r="FXM28" s="262"/>
      <c r="FXN28" s="262"/>
      <c r="FXO28" s="262"/>
      <c r="FXP28" s="262"/>
      <c r="FXQ28" s="262"/>
      <c r="FXR28" s="262"/>
      <c r="FXS28" s="262"/>
      <c r="FXT28" s="262"/>
      <c r="FXU28" s="262"/>
      <c r="FXV28" s="262"/>
      <c r="FXW28" s="262"/>
      <c r="FXX28" s="262"/>
      <c r="FXY28" s="262"/>
      <c r="FXZ28" s="262"/>
      <c r="FYA28" s="262"/>
      <c r="FYB28" s="262"/>
      <c r="FYC28" s="262"/>
      <c r="FYD28" s="262"/>
      <c r="FYE28" s="262"/>
      <c r="FYF28" s="262"/>
      <c r="FYG28" s="262"/>
      <c r="FYH28" s="262"/>
      <c r="FYI28" s="262"/>
      <c r="FYJ28" s="262"/>
      <c r="FYK28" s="262"/>
      <c r="FYL28" s="262"/>
      <c r="FYM28" s="262"/>
      <c r="FYN28" s="262"/>
      <c r="FYO28" s="262"/>
      <c r="FYP28" s="262"/>
      <c r="FYQ28" s="262"/>
      <c r="FYR28" s="262"/>
      <c r="FYS28" s="262"/>
      <c r="FYT28" s="262"/>
      <c r="FYU28" s="262"/>
      <c r="FYV28" s="262"/>
      <c r="FYW28" s="262"/>
      <c r="FYX28" s="262"/>
      <c r="FYY28" s="262"/>
      <c r="FYZ28" s="262"/>
      <c r="FZA28" s="262"/>
      <c r="FZB28" s="262"/>
      <c r="FZC28" s="262"/>
      <c r="FZD28" s="262"/>
      <c r="FZE28" s="262"/>
      <c r="FZF28" s="262"/>
      <c r="FZG28" s="262"/>
      <c r="FZH28" s="262"/>
      <c r="FZI28" s="262"/>
      <c r="FZJ28" s="262"/>
      <c r="FZK28" s="262"/>
      <c r="FZL28" s="262"/>
      <c r="FZM28" s="262"/>
      <c r="FZN28" s="262"/>
      <c r="FZO28" s="262"/>
      <c r="FZP28" s="262"/>
      <c r="FZQ28" s="262"/>
      <c r="FZR28" s="262"/>
      <c r="FZS28" s="262"/>
      <c r="FZT28" s="262"/>
      <c r="FZU28" s="262"/>
      <c r="FZV28" s="262"/>
      <c r="FZW28" s="262"/>
      <c r="FZX28" s="262"/>
      <c r="FZY28" s="262"/>
      <c r="FZZ28" s="262"/>
      <c r="GAA28" s="262"/>
      <c r="GAB28" s="262"/>
      <c r="GAC28" s="262"/>
      <c r="GAD28" s="262"/>
      <c r="GAE28" s="262"/>
      <c r="GAF28" s="262"/>
      <c r="GAG28" s="262"/>
      <c r="GAH28" s="262"/>
      <c r="GAI28" s="262"/>
      <c r="GAJ28" s="262"/>
      <c r="GAK28" s="262"/>
      <c r="GAL28" s="262"/>
      <c r="GAM28" s="262"/>
      <c r="GAN28" s="262"/>
      <c r="GAO28" s="262"/>
      <c r="GAP28" s="262"/>
      <c r="GAQ28" s="262"/>
      <c r="GAR28" s="262"/>
      <c r="GAS28" s="262"/>
      <c r="GAT28" s="262"/>
      <c r="GAU28" s="262"/>
      <c r="GAV28" s="262"/>
      <c r="GAW28" s="262"/>
      <c r="GAX28" s="262"/>
      <c r="GAY28" s="262"/>
      <c r="GAZ28" s="262"/>
      <c r="GBA28" s="262"/>
      <c r="GBB28" s="262"/>
      <c r="GBC28" s="262"/>
      <c r="GBD28" s="262"/>
      <c r="GBE28" s="262"/>
      <c r="GBF28" s="262"/>
      <c r="GBG28" s="262"/>
      <c r="GBH28" s="262"/>
      <c r="GBI28" s="262"/>
      <c r="GBJ28" s="262"/>
      <c r="GBK28" s="262"/>
      <c r="GBL28" s="262"/>
      <c r="GBM28" s="262"/>
      <c r="GBN28" s="262"/>
      <c r="GBO28" s="262"/>
      <c r="GBP28" s="262"/>
      <c r="GBQ28" s="262"/>
      <c r="GBR28" s="262"/>
      <c r="GBS28" s="262"/>
      <c r="GBT28" s="262"/>
      <c r="GBU28" s="262"/>
      <c r="GBV28" s="262"/>
      <c r="GBW28" s="262"/>
      <c r="GBX28" s="262"/>
      <c r="GBY28" s="262"/>
      <c r="GBZ28" s="262"/>
      <c r="GCA28" s="262"/>
      <c r="GCB28" s="262"/>
      <c r="GCC28" s="262"/>
      <c r="GCD28" s="262"/>
      <c r="GCE28" s="262"/>
      <c r="GCF28" s="262"/>
      <c r="GCG28" s="262"/>
      <c r="GCH28" s="262"/>
      <c r="GCI28" s="262"/>
      <c r="GCJ28" s="262"/>
      <c r="GCK28" s="262"/>
      <c r="GCL28" s="262"/>
      <c r="GCM28" s="262"/>
      <c r="GCN28" s="262"/>
      <c r="GCO28" s="262"/>
      <c r="GCP28" s="262"/>
      <c r="GCQ28" s="262"/>
      <c r="GCR28" s="262"/>
      <c r="GCS28" s="262"/>
      <c r="GCT28" s="262"/>
      <c r="GCU28" s="262"/>
      <c r="GCV28" s="262"/>
      <c r="GCW28" s="262"/>
      <c r="GCX28" s="262"/>
      <c r="GCY28" s="262"/>
      <c r="GCZ28" s="262"/>
      <c r="GDA28" s="262"/>
      <c r="GDB28" s="262"/>
      <c r="GDC28" s="262"/>
      <c r="GDD28" s="262"/>
      <c r="GDE28" s="262"/>
      <c r="GDF28" s="262"/>
      <c r="GDG28" s="262"/>
      <c r="GDH28" s="262"/>
      <c r="GDI28" s="262"/>
      <c r="GDJ28" s="262"/>
      <c r="GDK28" s="262"/>
      <c r="GDL28" s="262"/>
      <c r="GDM28" s="262"/>
      <c r="GDN28" s="262"/>
      <c r="GDO28" s="262"/>
      <c r="GDP28" s="262"/>
      <c r="GDQ28" s="262"/>
      <c r="GDR28" s="262"/>
      <c r="GDS28" s="262"/>
      <c r="GDT28" s="262"/>
      <c r="GDU28" s="262"/>
      <c r="GDV28" s="262"/>
      <c r="GDW28" s="262"/>
      <c r="GDX28" s="262"/>
      <c r="GDY28" s="262"/>
      <c r="GDZ28" s="262"/>
      <c r="GEA28" s="262"/>
      <c r="GEB28" s="262"/>
      <c r="GEC28" s="262"/>
      <c r="GED28" s="262"/>
      <c r="GEE28" s="262"/>
      <c r="GEF28" s="262"/>
      <c r="GEG28" s="262"/>
      <c r="GEH28" s="262"/>
      <c r="GEI28" s="262"/>
      <c r="GEJ28" s="262"/>
      <c r="GEK28" s="262"/>
      <c r="GEL28" s="262"/>
      <c r="GEM28" s="262"/>
      <c r="GEN28" s="262"/>
      <c r="GEO28" s="262"/>
      <c r="GEP28" s="262"/>
      <c r="GEQ28" s="262"/>
      <c r="GER28" s="262"/>
      <c r="GES28" s="262"/>
      <c r="GET28" s="262"/>
      <c r="GEU28" s="262"/>
      <c r="GEV28" s="262"/>
      <c r="GEW28" s="262"/>
      <c r="GEX28" s="262"/>
      <c r="GEY28" s="262"/>
      <c r="GEZ28" s="262"/>
      <c r="GFA28" s="262"/>
      <c r="GFB28" s="262"/>
      <c r="GFC28" s="262"/>
      <c r="GFD28" s="262"/>
      <c r="GFE28" s="262"/>
      <c r="GFF28" s="262"/>
      <c r="GFG28" s="262"/>
      <c r="GFH28" s="262"/>
      <c r="GFI28" s="262"/>
      <c r="GFJ28" s="262"/>
      <c r="GFK28" s="262"/>
      <c r="GFL28" s="262"/>
      <c r="GFM28" s="262"/>
      <c r="GFN28" s="262"/>
      <c r="GFO28" s="262"/>
      <c r="GFP28" s="262"/>
      <c r="GFQ28" s="262"/>
      <c r="GFR28" s="262"/>
      <c r="GFS28" s="262"/>
      <c r="GFT28" s="262"/>
      <c r="GFU28" s="262"/>
      <c r="GFV28" s="262"/>
      <c r="GFW28" s="262"/>
      <c r="GFX28" s="262"/>
      <c r="GFY28" s="262"/>
      <c r="GFZ28" s="262"/>
      <c r="GGA28" s="262"/>
      <c r="GGB28" s="262"/>
      <c r="GGC28" s="262"/>
      <c r="GGD28" s="262"/>
      <c r="GGE28" s="262"/>
      <c r="GGF28" s="262"/>
      <c r="GGG28" s="262"/>
      <c r="GGH28" s="262"/>
      <c r="GGI28" s="262"/>
      <c r="GGJ28" s="262"/>
      <c r="GGK28" s="262"/>
      <c r="GGL28" s="262"/>
      <c r="GGM28" s="262"/>
      <c r="GGN28" s="262"/>
      <c r="GGO28" s="262"/>
      <c r="GGP28" s="262"/>
      <c r="GGQ28" s="262"/>
      <c r="GGR28" s="262"/>
      <c r="GGS28" s="262"/>
      <c r="GGT28" s="262"/>
      <c r="GGU28" s="262"/>
      <c r="GGV28" s="262"/>
      <c r="GGW28" s="262"/>
      <c r="GGX28" s="262"/>
      <c r="GGY28" s="262"/>
      <c r="GGZ28" s="262"/>
      <c r="GHA28" s="262"/>
      <c r="GHB28" s="262"/>
      <c r="GHC28" s="262"/>
      <c r="GHD28" s="262"/>
      <c r="GHE28" s="262"/>
      <c r="GHF28" s="262"/>
      <c r="GHG28" s="262"/>
      <c r="GHH28" s="262"/>
      <c r="GHI28" s="262"/>
      <c r="GHJ28" s="262"/>
      <c r="GHK28" s="262"/>
      <c r="GHL28" s="262"/>
      <c r="GHM28" s="262"/>
      <c r="GHN28" s="262"/>
      <c r="GHO28" s="262"/>
      <c r="GHP28" s="262"/>
      <c r="GHQ28" s="262"/>
      <c r="GHR28" s="262"/>
      <c r="GHS28" s="262"/>
      <c r="GHT28" s="262"/>
      <c r="GHU28" s="262"/>
      <c r="GHV28" s="262"/>
      <c r="GHW28" s="262"/>
      <c r="GHX28" s="262"/>
      <c r="GHY28" s="262"/>
      <c r="GHZ28" s="262"/>
      <c r="GIA28" s="262"/>
      <c r="GIB28" s="262"/>
      <c r="GIC28" s="262"/>
      <c r="GID28" s="262"/>
      <c r="GIE28" s="262"/>
      <c r="GIF28" s="262"/>
      <c r="GIG28" s="262"/>
      <c r="GIH28" s="262"/>
      <c r="GII28" s="262"/>
      <c r="GIJ28" s="262"/>
      <c r="GIK28" s="262"/>
      <c r="GIL28" s="262"/>
      <c r="GIM28" s="262"/>
      <c r="GIN28" s="262"/>
      <c r="GIO28" s="262"/>
      <c r="GIP28" s="262"/>
      <c r="GIQ28" s="262"/>
      <c r="GIR28" s="262"/>
      <c r="GIS28" s="262"/>
      <c r="GIT28" s="262"/>
      <c r="GIU28" s="262"/>
      <c r="GIV28" s="262"/>
      <c r="GIW28" s="262"/>
      <c r="GIX28" s="262"/>
      <c r="GIY28" s="262"/>
      <c r="GIZ28" s="262"/>
      <c r="GJA28" s="262"/>
      <c r="GJB28" s="262"/>
      <c r="GJC28" s="262"/>
      <c r="GJD28" s="262"/>
      <c r="GJE28" s="262"/>
      <c r="GJF28" s="262"/>
      <c r="GJG28" s="262"/>
      <c r="GJH28" s="262"/>
      <c r="GJI28" s="262"/>
      <c r="GJJ28" s="262"/>
      <c r="GJK28" s="262"/>
      <c r="GJL28" s="262"/>
      <c r="GJM28" s="262"/>
      <c r="GJN28" s="262"/>
      <c r="GJO28" s="262"/>
      <c r="GJP28" s="262"/>
      <c r="GJQ28" s="262"/>
      <c r="GJR28" s="262"/>
      <c r="GJS28" s="262"/>
      <c r="GJT28" s="262"/>
      <c r="GJU28" s="262"/>
      <c r="GJV28" s="262"/>
      <c r="GJW28" s="262"/>
      <c r="GJX28" s="262"/>
      <c r="GJY28" s="262"/>
      <c r="GJZ28" s="262"/>
      <c r="GKA28" s="262"/>
      <c r="GKB28" s="262"/>
      <c r="GKC28" s="262"/>
      <c r="GKD28" s="262"/>
      <c r="GKE28" s="262"/>
      <c r="GKF28" s="262"/>
      <c r="GKG28" s="262"/>
      <c r="GKH28" s="262"/>
      <c r="GKI28" s="262"/>
      <c r="GKJ28" s="262"/>
      <c r="GKK28" s="262"/>
      <c r="GKL28" s="262"/>
      <c r="GKM28" s="262"/>
      <c r="GKN28" s="262"/>
      <c r="GKO28" s="262"/>
      <c r="GKP28" s="262"/>
      <c r="GKQ28" s="262"/>
      <c r="GKR28" s="262"/>
      <c r="GKS28" s="262"/>
      <c r="GKT28" s="262"/>
      <c r="GKU28" s="262"/>
      <c r="GKV28" s="262"/>
      <c r="GKW28" s="262"/>
      <c r="GKX28" s="262"/>
      <c r="GKY28" s="262"/>
      <c r="GKZ28" s="262"/>
      <c r="GLA28" s="262"/>
      <c r="GLB28" s="262"/>
      <c r="GLC28" s="262"/>
      <c r="GLD28" s="262"/>
      <c r="GLE28" s="262"/>
      <c r="GLF28" s="262"/>
      <c r="GLG28" s="262"/>
      <c r="GLH28" s="262"/>
      <c r="GLI28" s="262"/>
      <c r="GLJ28" s="262"/>
      <c r="GLK28" s="262"/>
      <c r="GLL28" s="262"/>
      <c r="GLM28" s="262"/>
      <c r="GLN28" s="262"/>
      <c r="GLO28" s="262"/>
      <c r="GLP28" s="262"/>
      <c r="GLQ28" s="262"/>
      <c r="GLR28" s="262"/>
      <c r="GLS28" s="262"/>
      <c r="GLT28" s="262"/>
      <c r="GLU28" s="262"/>
      <c r="GLV28" s="262"/>
      <c r="GLW28" s="262"/>
      <c r="GLX28" s="262"/>
      <c r="GLY28" s="262"/>
      <c r="GLZ28" s="262"/>
      <c r="GMA28" s="262"/>
      <c r="GMB28" s="262"/>
      <c r="GMC28" s="262"/>
      <c r="GMD28" s="262"/>
      <c r="GME28" s="262"/>
      <c r="GMF28" s="262"/>
      <c r="GMG28" s="262"/>
      <c r="GMH28" s="262"/>
      <c r="GMI28" s="262"/>
      <c r="GMJ28" s="262"/>
      <c r="GMK28" s="262"/>
      <c r="GML28" s="262"/>
      <c r="GMM28" s="262"/>
      <c r="GMN28" s="262"/>
      <c r="GMO28" s="262"/>
      <c r="GMP28" s="262"/>
      <c r="GMQ28" s="262"/>
      <c r="GMR28" s="262"/>
      <c r="GMS28" s="262"/>
      <c r="GMT28" s="262"/>
      <c r="GMU28" s="262"/>
      <c r="GMV28" s="262"/>
      <c r="GMW28" s="262"/>
      <c r="GMX28" s="262"/>
      <c r="GMY28" s="262"/>
      <c r="GMZ28" s="262"/>
      <c r="GNA28" s="262"/>
      <c r="GNB28" s="262"/>
      <c r="GNC28" s="262"/>
      <c r="GND28" s="262"/>
      <c r="GNE28" s="262"/>
      <c r="GNF28" s="262"/>
      <c r="GNG28" s="262"/>
      <c r="GNH28" s="262"/>
      <c r="GNI28" s="262"/>
      <c r="GNJ28" s="262"/>
      <c r="GNK28" s="262"/>
      <c r="GNL28" s="262"/>
      <c r="GNM28" s="262"/>
      <c r="GNN28" s="262"/>
      <c r="GNO28" s="262"/>
      <c r="GNP28" s="262"/>
      <c r="GNQ28" s="262"/>
      <c r="GNR28" s="262"/>
      <c r="GNS28" s="262"/>
      <c r="GNT28" s="262"/>
      <c r="GNU28" s="262"/>
      <c r="GNV28" s="262"/>
      <c r="GNW28" s="262"/>
      <c r="GNX28" s="262"/>
      <c r="GNY28" s="262"/>
      <c r="GNZ28" s="262"/>
      <c r="GOA28" s="262"/>
      <c r="GOB28" s="262"/>
      <c r="GOC28" s="262"/>
      <c r="GOD28" s="262"/>
      <c r="GOE28" s="262"/>
      <c r="GOF28" s="262"/>
      <c r="GOG28" s="262"/>
      <c r="GOH28" s="262"/>
      <c r="GOI28" s="262"/>
      <c r="GOJ28" s="262"/>
      <c r="GOK28" s="262"/>
      <c r="GOL28" s="262"/>
      <c r="GOM28" s="262"/>
      <c r="GON28" s="262"/>
      <c r="GOO28" s="262"/>
      <c r="GOP28" s="262"/>
      <c r="GOQ28" s="262"/>
      <c r="GOR28" s="262"/>
      <c r="GOS28" s="262"/>
      <c r="GOT28" s="262"/>
      <c r="GOU28" s="262"/>
      <c r="GOV28" s="262"/>
      <c r="GOW28" s="262"/>
      <c r="GOX28" s="262"/>
      <c r="GOY28" s="262"/>
      <c r="GOZ28" s="262"/>
      <c r="GPA28" s="262"/>
      <c r="GPB28" s="262"/>
      <c r="GPC28" s="262"/>
      <c r="GPD28" s="262"/>
      <c r="GPE28" s="262"/>
      <c r="GPF28" s="262"/>
      <c r="GPG28" s="262"/>
      <c r="GPH28" s="262"/>
      <c r="GPI28" s="262"/>
      <c r="GPJ28" s="262"/>
      <c r="GPK28" s="262"/>
      <c r="GPL28" s="262"/>
      <c r="GPM28" s="262"/>
      <c r="GPN28" s="262"/>
      <c r="GPO28" s="262"/>
      <c r="GPP28" s="262"/>
      <c r="GPQ28" s="262"/>
      <c r="GPR28" s="262"/>
      <c r="GPS28" s="262"/>
      <c r="GPT28" s="262"/>
      <c r="GPU28" s="262"/>
      <c r="GPV28" s="262"/>
      <c r="GPW28" s="262"/>
      <c r="GPX28" s="262"/>
      <c r="GPY28" s="262"/>
      <c r="GPZ28" s="262"/>
      <c r="GQA28" s="262"/>
      <c r="GQB28" s="262"/>
      <c r="GQC28" s="262"/>
      <c r="GQD28" s="262"/>
      <c r="GQE28" s="262"/>
      <c r="GQF28" s="262"/>
      <c r="GQG28" s="262"/>
      <c r="GQH28" s="262"/>
      <c r="GQI28" s="262"/>
      <c r="GQJ28" s="262"/>
      <c r="GQK28" s="262"/>
      <c r="GQL28" s="262"/>
      <c r="GQM28" s="262"/>
      <c r="GQN28" s="262"/>
      <c r="GQO28" s="262"/>
      <c r="GQP28" s="262"/>
      <c r="GQQ28" s="262"/>
      <c r="GQR28" s="262"/>
      <c r="GQS28" s="262"/>
      <c r="GQT28" s="262"/>
      <c r="GQU28" s="262"/>
      <c r="GQV28" s="262"/>
      <c r="GQW28" s="262"/>
      <c r="GQX28" s="262"/>
      <c r="GQY28" s="262"/>
      <c r="GQZ28" s="262"/>
      <c r="GRA28" s="262"/>
      <c r="GRB28" s="262"/>
      <c r="GRC28" s="262"/>
      <c r="GRD28" s="262"/>
      <c r="GRE28" s="262"/>
      <c r="GRF28" s="262"/>
      <c r="GRG28" s="262"/>
      <c r="GRH28" s="262"/>
      <c r="GRI28" s="262"/>
      <c r="GRJ28" s="262"/>
      <c r="GRK28" s="262"/>
      <c r="GRL28" s="262"/>
      <c r="GRM28" s="262"/>
      <c r="GRN28" s="262"/>
      <c r="GRO28" s="262"/>
      <c r="GRP28" s="262"/>
      <c r="GRQ28" s="262"/>
      <c r="GRR28" s="262"/>
      <c r="GRS28" s="262"/>
      <c r="GRT28" s="262"/>
      <c r="GRU28" s="262"/>
      <c r="GRV28" s="262"/>
      <c r="GRW28" s="262"/>
      <c r="GRX28" s="262"/>
      <c r="GRY28" s="262"/>
      <c r="GRZ28" s="262"/>
      <c r="GSA28" s="262"/>
      <c r="GSB28" s="262"/>
      <c r="GSC28" s="262"/>
      <c r="GSD28" s="262"/>
      <c r="GSE28" s="262"/>
      <c r="GSF28" s="262"/>
      <c r="GSG28" s="262"/>
      <c r="GSH28" s="262"/>
      <c r="GSI28" s="262"/>
      <c r="GSJ28" s="262"/>
      <c r="GSK28" s="262"/>
      <c r="GSL28" s="262"/>
      <c r="GSM28" s="262"/>
      <c r="GSN28" s="262"/>
      <c r="GSO28" s="262"/>
      <c r="GSP28" s="262"/>
      <c r="GSQ28" s="262"/>
      <c r="GSR28" s="262"/>
      <c r="GSS28" s="262"/>
      <c r="GST28" s="262"/>
      <c r="GSU28" s="262"/>
      <c r="GSV28" s="262"/>
      <c r="GSW28" s="262"/>
      <c r="GSX28" s="262"/>
      <c r="GSY28" s="262"/>
      <c r="GSZ28" s="262"/>
      <c r="GTA28" s="262"/>
      <c r="GTB28" s="262"/>
      <c r="GTC28" s="262"/>
      <c r="GTD28" s="262"/>
      <c r="GTE28" s="262"/>
      <c r="GTF28" s="262"/>
      <c r="GTG28" s="262"/>
      <c r="GTH28" s="262"/>
      <c r="GTI28" s="262"/>
      <c r="GTJ28" s="262"/>
      <c r="GTK28" s="262"/>
      <c r="GTL28" s="262"/>
      <c r="GTM28" s="262"/>
      <c r="GTN28" s="262"/>
      <c r="GTO28" s="262"/>
      <c r="GTP28" s="262"/>
      <c r="GTQ28" s="262"/>
      <c r="GTR28" s="262"/>
      <c r="GTS28" s="262"/>
      <c r="GTT28" s="262"/>
      <c r="GTU28" s="262"/>
      <c r="GTV28" s="262"/>
      <c r="GTW28" s="262"/>
      <c r="GTX28" s="262"/>
      <c r="GTY28" s="262"/>
      <c r="GTZ28" s="262"/>
      <c r="GUA28" s="262"/>
      <c r="GUB28" s="262"/>
      <c r="GUC28" s="262"/>
      <c r="GUD28" s="262"/>
      <c r="GUE28" s="262"/>
      <c r="GUF28" s="262"/>
      <c r="GUG28" s="262"/>
      <c r="GUH28" s="262"/>
      <c r="GUI28" s="262"/>
      <c r="GUJ28" s="262"/>
      <c r="GUK28" s="262"/>
      <c r="GUL28" s="262"/>
      <c r="GUM28" s="262"/>
      <c r="GUN28" s="262"/>
      <c r="GUO28" s="262"/>
      <c r="GUP28" s="262"/>
      <c r="GUQ28" s="262"/>
      <c r="GUR28" s="262"/>
      <c r="GUS28" s="262"/>
      <c r="GUT28" s="262"/>
      <c r="GUU28" s="262"/>
      <c r="GUV28" s="262"/>
      <c r="GUW28" s="262"/>
      <c r="GUX28" s="262"/>
      <c r="GUY28" s="262"/>
      <c r="GUZ28" s="262"/>
      <c r="GVA28" s="262"/>
      <c r="GVB28" s="262"/>
      <c r="GVC28" s="262"/>
      <c r="GVD28" s="262"/>
      <c r="GVE28" s="262"/>
      <c r="GVF28" s="262"/>
      <c r="GVG28" s="262"/>
      <c r="GVH28" s="262"/>
      <c r="GVI28" s="262"/>
      <c r="GVJ28" s="262"/>
      <c r="GVK28" s="262"/>
      <c r="GVL28" s="262"/>
      <c r="GVM28" s="262"/>
      <c r="GVN28" s="262"/>
      <c r="GVO28" s="262"/>
      <c r="GVP28" s="262"/>
      <c r="GVQ28" s="262"/>
      <c r="GVR28" s="262"/>
      <c r="GVS28" s="262"/>
      <c r="GVT28" s="262"/>
      <c r="GVU28" s="262"/>
      <c r="GVV28" s="262"/>
      <c r="GVW28" s="262"/>
      <c r="GVX28" s="262"/>
      <c r="GVY28" s="262"/>
      <c r="GVZ28" s="262"/>
      <c r="GWA28" s="262"/>
      <c r="GWB28" s="262"/>
      <c r="GWC28" s="262"/>
      <c r="GWD28" s="262"/>
      <c r="GWE28" s="262"/>
      <c r="GWF28" s="262"/>
      <c r="GWG28" s="262"/>
      <c r="GWH28" s="262"/>
      <c r="GWI28" s="262"/>
      <c r="GWJ28" s="262"/>
      <c r="GWK28" s="262"/>
      <c r="GWL28" s="262"/>
      <c r="GWM28" s="262"/>
      <c r="GWN28" s="262"/>
      <c r="GWO28" s="262"/>
      <c r="GWP28" s="262"/>
      <c r="GWQ28" s="262"/>
      <c r="GWR28" s="262"/>
      <c r="GWS28" s="262"/>
      <c r="GWT28" s="262"/>
      <c r="GWU28" s="262"/>
      <c r="GWV28" s="262"/>
      <c r="GWW28" s="262"/>
      <c r="GWX28" s="262"/>
      <c r="GWY28" s="262"/>
      <c r="GWZ28" s="262"/>
      <c r="GXA28" s="262"/>
      <c r="GXB28" s="262"/>
      <c r="GXC28" s="262"/>
      <c r="GXD28" s="262"/>
      <c r="GXE28" s="262"/>
      <c r="GXF28" s="262"/>
      <c r="GXG28" s="262"/>
      <c r="GXH28" s="262"/>
      <c r="GXI28" s="262"/>
      <c r="GXJ28" s="262"/>
      <c r="GXK28" s="262"/>
      <c r="GXL28" s="262"/>
      <c r="GXM28" s="262"/>
      <c r="GXN28" s="262"/>
      <c r="GXO28" s="262"/>
      <c r="GXP28" s="262"/>
      <c r="GXQ28" s="262"/>
      <c r="GXR28" s="262"/>
      <c r="GXS28" s="262"/>
      <c r="GXT28" s="262"/>
      <c r="GXU28" s="262"/>
      <c r="GXV28" s="262"/>
      <c r="GXW28" s="262"/>
      <c r="GXX28" s="262"/>
      <c r="GXY28" s="262"/>
      <c r="GXZ28" s="262"/>
      <c r="GYA28" s="262"/>
      <c r="GYB28" s="262"/>
      <c r="GYC28" s="262"/>
      <c r="GYD28" s="262"/>
      <c r="GYE28" s="262"/>
      <c r="GYF28" s="262"/>
      <c r="GYG28" s="262"/>
      <c r="GYH28" s="262"/>
      <c r="GYI28" s="262"/>
      <c r="GYJ28" s="262"/>
      <c r="GYK28" s="262"/>
      <c r="GYL28" s="262"/>
      <c r="GYM28" s="262"/>
      <c r="GYN28" s="262"/>
      <c r="GYO28" s="262"/>
      <c r="GYP28" s="262"/>
      <c r="GYQ28" s="262"/>
      <c r="GYR28" s="262"/>
      <c r="GYS28" s="262"/>
      <c r="GYT28" s="262"/>
      <c r="GYU28" s="262"/>
      <c r="GYV28" s="262"/>
      <c r="GYW28" s="262"/>
      <c r="GYX28" s="262"/>
      <c r="GYY28" s="262"/>
      <c r="GYZ28" s="262"/>
      <c r="GZA28" s="262"/>
      <c r="GZB28" s="262"/>
      <c r="GZC28" s="262"/>
      <c r="GZD28" s="262"/>
      <c r="GZE28" s="262"/>
      <c r="GZF28" s="262"/>
      <c r="GZG28" s="262"/>
      <c r="GZH28" s="262"/>
      <c r="GZI28" s="262"/>
      <c r="GZJ28" s="262"/>
      <c r="GZK28" s="262"/>
      <c r="GZL28" s="262"/>
      <c r="GZM28" s="262"/>
      <c r="GZN28" s="262"/>
      <c r="GZO28" s="262"/>
      <c r="GZP28" s="262"/>
      <c r="GZQ28" s="262"/>
      <c r="GZR28" s="262"/>
      <c r="GZS28" s="262"/>
      <c r="GZT28" s="262"/>
      <c r="GZU28" s="262"/>
      <c r="GZV28" s="262"/>
      <c r="GZW28" s="262"/>
      <c r="GZX28" s="262"/>
      <c r="GZY28" s="262"/>
      <c r="GZZ28" s="262"/>
      <c r="HAA28" s="262"/>
      <c r="HAB28" s="262"/>
      <c r="HAC28" s="262"/>
      <c r="HAD28" s="262"/>
      <c r="HAE28" s="262"/>
      <c r="HAF28" s="262"/>
      <c r="HAG28" s="262"/>
      <c r="HAH28" s="262"/>
      <c r="HAI28" s="262"/>
      <c r="HAJ28" s="262"/>
      <c r="HAK28" s="262"/>
      <c r="HAL28" s="262"/>
      <c r="HAM28" s="262"/>
      <c r="HAN28" s="262"/>
      <c r="HAO28" s="262"/>
      <c r="HAP28" s="262"/>
      <c r="HAQ28" s="262"/>
      <c r="HAR28" s="262"/>
      <c r="HAS28" s="262"/>
      <c r="HAT28" s="262"/>
      <c r="HAU28" s="262"/>
      <c r="HAV28" s="262"/>
      <c r="HAW28" s="262"/>
      <c r="HAX28" s="262"/>
      <c r="HAY28" s="262"/>
      <c r="HAZ28" s="262"/>
      <c r="HBA28" s="262"/>
      <c r="HBB28" s="262"/>
      <c r="HBC28" s="262"/>
      <c r="HBD28" s="262"/>
      <c r="HBE28" s="262"/>
      <c r="HBF28" s="262"/>
      <c r="HBG28" s="262"/>
      <c r="HBH28" s="262"/>
      <c r="HBI28" s="262"/>
      <c r="HBJ28" s="262"/>
      <c r="HBK28" s="262"/>
      <c r="HBL28" s="262"/>
      <c r="HBM28" s="262"/>
      <c r="HBN28" s="262"/>
      <c r="HBO28" s="262"/>
      <c r="HBP28" s="262"/>
      <c r="HBQ28" s="262"/>
      <c r="HBR28" s="262"/>
      <c r="HBS28" s="262"/>
      <c r="HBT28" s="262"/>
      <c r="HBU28" s="262"/>
      <c r="HBV28" s="262"/>
      <c r="HBW28" s="262"/>
      <c r="HBX28" s="262"/>
      <c r="HBY28" s="262"/>
      <c r="HBZ28" s="262"/>
      <c r="HCA28" s="262"/>
      <c r="HCB28" s="262"/>
      <c r="HCC28" s="262"/>
      <c r="HCD28" s="262"/>
      <c r="HCE28" s="262"/>
      <c r="HCF28" s="262"/>
      <c r="HCG28" s="262"/>
      <c r="HCH28" s="262"/>
      <c r="HCI28" s="262"/>
      <c r="HCJ28" s="262"/>
      <c r="HCK28" s="262"/>
      <c r="HCL28" s="262"/>
      <c r="HCM28" s="262"/>
      <c r="HCN28" s="262"/>
      <c r="HCO28" s="262"/>
      <c r="HCP28" s="262"/>
      <c r="HCQ28" s="262"/>
      <c r="HCR28" s="262"/>
      <c r="HCS28" s="262"/>
      <c r="HCT28" s="262"/>
      <c r="HCU28" s="262"/>
      <c r="HCV28" s="262"/>
      <c r="HCW28" s="262"/>
      <c r="HCX28" s="262"/>
      <c r="HCY28" s="262"/>
      <c r="HCZ28" s="262"/>
      <c r="HDA28" s="262"/>
      <c r="HDB28" s="262"/>
      <c r="HDC28" s="262"/>
      <c r="HDD28" s="262"/>
      <c r="HDE28" s="262"/>
      <c r="HDF28" s="262"/>
      <c r="HDG28" s="262"/>
      <c r="HDH28" s="262"/>
      <c r="HDI28" s="262"/>
      <c r="HDJ28" s="262"/>
      <c r="HDK28" s="262"/>
      <c r="HDL28" s="262"/>
      <c r="HDM28" s="262"/>
      <c r="HDN28" s="262"/>
      <c r="HDO28" s="262"/>
      <c r="HDP28" s="262"/>
      <c r="HDQ28" s="262"/>
      <c r="HDR28" s="262"/>
      <c r="HDS28" s="262"/>
      <c r="HDT28" s="262"/>
      <c r="HDU28" s="262"/>
      <c r="HDV28" s="262"/>
      <c r="HDW28" s="262"/>
      <c r="HDX28" s="262"/>
      <c r="HDY28" s="262"/>
      <c r="HDZ28" s="262"/>
      <c r="HEA28" s="262"/>
      <c r="HEB28" s="262"/>
      <c r="HEC28" s="262"/>
      <c r="HED28" s="262"/>
      <c r="HEE28" s="262"/>
      <c r="HEF28" s="262"/>
      <c r="HEG28" s="262"/>
      <c r="HEH28" s="262"/>
      <c r="HEI28" s="262"/>
      <c r="HEJ28" s="262"/>
      <c r="HEK28" s="262"/>
      <c r="HEL28" s="262"/>
      <c r="HEM28" s="262"/>
      <c r="HEN28" s="262"/>
      <c r="HEO28" s="262"/>
      <c r="HEP28" s="262"/>
      <c r="HEQ28" s="262"/>
      <c r="HER28" s="262"/>
      <c r="HES28" s="262"/>
      <c r="HET28" s="262"/>
      <c r="HEU28" s="262"/>
      <c r="HEV28" s="262"/>
      <c r="HEW28" s="262"/>
      <c r="HEX28" s="262"/>
      <c r="HEY28" s="262"/>
      <c r="HEZ28" s="262"/>
      <c r="HFA28" s="262"/>
      <c r="HFB28" s="262"/>
      <c r="HFC28" s="262"/>
      <c r="HFD28" s="262"/>
      <c r="HFE28" s="262"/>
      <c r="HFF28" s="262"/>
      <c r="HFG28" s="262"/>
      <c r="HFH28" s="262"/>
      <c r="HFI28" s="262"/>
      <c r="HFJ28" s="262"/>
      <c r="HFK28" s="262"/>
      <c r="HFL28" s="262"/>
      <c r="HFM28" s="262"/>
      <c r="HFN28" s="262"/>
      <c r="HFO28" s="262"/>
      <c r="HFP28" s="262"/>
      <c r="HFQ28" s="262"/>
      <c r="HFR28" s="262"/>
      <c r="HFS28" s="262"/>
      <c r="HFT28" s="262"/>
      <c r="HFU28" s="262"/>
      <c r="HFV28" s="262"/>
      <c r="HFW28" s="262"/>
      <c r="HFX28" s="262"/>
      <c r="HFY28" s="262"/>
      <c r="HFZ28" s="262"/>
      <c r="HGA28" s="262"/>
      <c r="HGB28" s="262"/>
      <c r="HGC28" s="262"/>
      <c r="HGD28" s="262"/>
      <c r="HGE28" s="262"/>
      <c r="HGF28" s="262"/>
      <c r="HGG28" s="262"/>
      <c r="HGH28" s="262"/>
      <c r="HGI28" s="262"/>
      <c r="HGJ28" s="262"/>
      <c r="HGK28" s="262"/>
      <c r="HGL28" s="262"/>
      <c r="HGM28" s="262"/>
      <c r="HGN28" s="262"/>
      <c r="HGO28" s="262"/>
      <c r="HGP28" s="262"/>
      <c r="HGQ28" s="262"/>
      <c r="HGR28" s="262"/>
      <c r="HGS28" s="262"/>
      <c r="HGT28" s="262"/>
      <c r="HGU28" s="262"/>
      <c r="HGV28" s="262"/>
      <c r="HGW28" s="262"/>
      <c r="HGX28" s="262"/>
      <c r="HGY28" s="262"/>
      <c r="HGZ28" s="262"/>
      <c r="HHA28" s="262"/>
      <c r="HHB28" s="262"/>
      <c r="HHC28" s="262"/>
      <c r="HHD28" s="262"/>
      <c r="HHE28" s="262"/>
      <c r="HHF28" s="262"/>
      <c r="HHG28" s="262"/>
      <c r="HHH28" s="262"/>
      <c r="HHI28" s="262"/>
      <c r="HHJ28" s="262"/>
      <c r="HHK28" s="262"/>
      <c r="HHL28" s="262"/>
      <c r="HHM28" s="262"/>
      <c r="HHN28" s="262"/>
      <c r="HHO28" s="262"/>
      <c r="HHP28" s="262"/>
      <c r="HHQ28" s="262"/>
      <c r="HHR28" s="262"/>
      <c r="HHS28" s="262"/>
      <c r="HHT28" s="262"/>
      <c r="HHU28" s="262"/>
      <c r="HHV28" s="262"/>
      <c r="HHW28" s="262"/>
      <c r="HHX28" s="262"/>
      <c r="HHY28" s="262"/>
      <c r="HHZ28" s="262"/>
      <c r="HIA28" s="262"/>
      <c r="HIB28" s="262"/>
      <c r="HIC28" s="262"/>
      <c r="HID28" s="262"/>
      <c r="HIE28" s="262"/>
      <c r="HIF28" s="262"/>
      <c r="HIG28" s="262"/>
      <c r="HIH28" s="262"/>
      <c r="HII28" s="262"/>
      <c r="HIJ28" s="262"/>
      <c r="HIK28" s="262"/>
      <c r="HIL28" s="262"/>
      <c r="HIM28" s="262"/>
      <c r="HIN28" s="262"/>
      <c r="HIO28" s="262"/>
      <c r="HIP28" s="262"/>
      <c r="HIQ28" s="262"/>
      <c r="HIR28" s="262"/>
      <c r="HIS28" s="262"/>
      <c r="HIT28" s="262"/>
      <c r="HIU28" s="262"/>
      <c r="HIV28" s="262"/>
      <c r="HIW28" s="262"/>
      <c r="HIX28" s="262"/>
      <c r="HIY28" s="262"/>
      <c r="HIZ28" s="262"/>
      <c r="HJA28" s="262"/>
      <c r="HJB28" s="262"/>
      <c r="HJC28" s="262"/>
      <c r="HJD28" s="262"/>
      <c r="HJE28" s="262"/>
      <c r="HJF28" s="262"/>
      <c r="HJG28" s="262"/>
      <c r="HJH28" s="262"/>
      <c r="HJI28" s="262"/>
      <c r="HJJ28" s="262"/>
      <c r="HJK28" s="262"/>
      <c r="HJL28" s="262"/>
      <c r="HJM28" s="262"/>
      <c r="HJN28" s="262"/>
      <c r="HJO28" s="262"/>
      <c r="HJP28" s="262"/>
      <c r="HJQ28" s="262"/>
      <c r="HJR28" s="262"/>
      <c r="HJS28" s="262"/>
      <c r="HJT28" s="262"/>
      <c r="HJU28" s="262"/>
      <c r="HJV28" s="262"/>
      <c r="HJW28" s="262"/>
      <c r="HJX28" s="262"/>
      <c r="HJY28" s="262"/>
      <c r="HJZ28" s="262"/>
      <c r="HKA28" s="262"/>
      <c r="HKB28" s="262"/>
      <c r="HKC28" s="262"/>
      <c r="HKD28" s="262"/>
      <c r="HKE28" s="262"/>
      <c r="HKF28" s="262"/>
      <c r="HKG28" s="262"/>
      <c r="HKH28" s="262"/>
      <c r="HKI28" s="262"/>
      <c r="HKJ28" s="262"/>
      <c r="HKK28" s="262"/>
      <c r="HKL28" s="262"/>
      <c r="HKM28" s="262"/>
      <c r="HKN28" s="262"/>
      <c r="HKO28" s="262"/>
      <c r="HKP28" s="262"/>
      <c r="HKQ28" s="262"/>
      <c r="HKR28" s="262"/>
      <c r="HKS28" s="262"/>
      <c r="HKT28" s="262"/>
      <c r="HKU28" s="262"/>
      <c r="HKV28" s="262"/>
      <c r="HKW28" s="262"/>
      <c r="HKX28" s="262"/>
      <c r="HKY28" s="262"/>
      <c r="HKZ28" s="262"/>
      <c r="HLA28" s="262"/>
      <c r="HLB28" s="262"/>
      <c r="HLC28" s="262"/>
      <c r="HLD28" s="262"/>
      <c r="HLE28" s="262"/>
      <c r="HLF28" s="262"/>
      <c r="HLG28" s="262"/>
      <c r="HLH28" s="262"/>
      <c r="HLI28" s="262"/>
      <c r="HLJ28" s="262"/>
      <c r="HLK28" s="262"/>
      <c r="HLL28" s="262"/>
      <c r="HLM28" s="262"/>
      <c r="HLN28" s="262"/>
      <c r="HLO28" s="262"/>
      <c r="HLP28" s="262"/>
      <c r="HLQ28" s="262"/>
      <c r="HLR28" s="262"/>
      <c r="HLS28" s="262"/>
      <c r="HLT28" s="262"/>
      <c r="HLU28" s="262"/>
      <c r="HLV28" s="262"/>
      <c r="HLW28" s="262"/>
      <c r="HLX28" s="262"/>
      <c r="HLY28" s="262"/>
      <c r="HLZ28" s="262"/>
      <c r="HMA28" s="262"/>
      <c r="HMB28" s="262"/>
      <c r="HMC28" s="262"/>
      <c r="HMD28" s="262"/>
      <c r="HME28" s="262"/>
      <c r="HMF28" s="262"/>
      <c r="HMG28" s="262"/>
      <c r="HMH28" s="262"/>
      <c r="HMI28" s="262"/>
      <c r="HMJ28" s="262"/>
      <c r="HMK28" s="262"/>
      <c r="HML28" s="262"/>
      <c r="HMM28" s="262"/>
      <c r="HMN28" s="262"/>
      <c r="HMO28" s="262"/>
      <c r="HMP28" s="262"/>
      <c r="HMQ28" s="262"/>
      <c r="HMR28" s="262"/>
      <c r="HMS28" s="262"/>
      <c r="HMT28" s="262"/>
      <c r="HMU28" s="262"/>
      <c r="HMV28" s="262"/>
      <c r="HMW28" s="262"/>
      <c r="HMX28" s="262"/>
      <c r="HMY28" s="262"/>
      <c r="HMZ28" s="262"/>
      <c r="HNA28" s="262"/>
      <c r="HNB28" s="262"/>
      <c r="HNC28" s="262"/>
      <c r="HND28" s="262"/>
      <c r="HNE28" s="262"/>
      <c r="HNF28" s="262"/>
      <c r="HNG28" s="262"/>
      <c r="HNH28" s="262"/>
      <c r="HNI28" s="262"/>
      <c r="HNJ28" s="262"/>
      <c r="HNK28" s="262"/>
      <c r="HNL28" s="262"/>
      <c r="HNM28" s="262"/>
      <c r="HNN28" s="262"/>
      <c r="HNO28" s="262"/>
      <c r="HNP28" s="262"/>
      <c r="HNQ28" s="262"/>
      <c r="HNR28" s="262"/>
      <c r="HNS28" s="262"/>
      <c r="HNT28" s="262"/>
      <c r="HNU28" s="262"/>
      <c r="HNV28" s="262"/>
      <c r="HNW28" s="262"/>
      <c r="HNX28" s="262"/>
      <c r="HNY28" s="262"/>
      <c r="HNZ28" s="262"/>
      <c r="HOA28" s="262"/>
      <c r="HOB28" s="262"/>
      <c r="HOC28" s="262"/>
      <c r="HOD28" s="262"/>
      <c r="HOE28" s="262"/>
      <c r="HOF28" s="262"/>
      <c r="HOG28" s="262"/>
      <c r="HOH28" s="262"/>
      <c r="HOI28" s="262"/>
      <c r="HOJ28" s="262"/>
      <c r="HOK28" s="262"/>
      <c r="HOL28" s="262"/>
      <c r="HOM28" s="262"/>
      <c r="HON28" s="262"/>
      <c r="HOO28" s="262"/>
      <c r="HOP28" s="262"/>
      <c r="HOQ28" s="262"/>
      <c r="HOR28" s="262"/>
      <c r="HOS28" s="262"/>
      <c r="HOT28" s="262"/>
      <c r="HOU28" s="262"/>
      <c r="HOV28" s="262"/>
      <c r="HOW28" s="262"/>
      <c r="HOX28" s="262"/>
      <c r="HOY28" s="262"/>
      <c r="HOZ28" s="262"/>
      <c r="HPA28" s="262"/>
      <c r="HPB28" s="262"/>
      <c r="HPC28" s="262"/>
      <c r="HPD28" s="262"/>
      <c r="HPE28" s="262"/>
      <c r="HPF28" s="262"/>
      <c r="HPG28" s="262"/>
      <c r="HPH28" s="262"/>
      <c r="HPI28" s="262"/>
      <c r="HPJ28" s="262"/>
      <c r="HPK28" s="262"/>
      <c r="HPL28" s="262"/>
      <c r="HPM28" s="262"/>
      <c r="HPN28" s="262"/>
      <c r="HPO28" s="262"/>
      <c r="HPP28" s="262"/>
      <c r="HPQ28" s="262"/>
      <c r="HPR28" s="262"/>
      <c r="HPS28" s="262"/>
      <c r="HPT28" s="262"/>
      <c r="HPU28" s="262"/>
      <c r="HPV28" s="262"/>
      <c r="HPW28" s="262"/>
      <c r="HPX28" s="262"/>
      <c r="HPY28" s="262"/>
      <c r="HPZ28" s="262"/>
      <c r="HQA28" s="262"/>
      <c r="HQB28" s="262"/>
      <c r="HQC28" s="262"/>
      <c r="HQD28" s="262"/>
      <c r="HQE28" s="262"/>
      <c r="HQF28" s="262"/>
      <c r="HQG28" s="262"/>
      <c r="HQH28" s="262"/>
      <c r="HQI28" s="262"/>
      <c r="HQJ28" s="262"/>
      <c r="HQK28" s="262"/>
      <c r="HQL28" s="262"/>
      <c r="HQM28" s="262"/>
      <c r="HQN28" s="262"/>
      <c r="HQO28" s="262"/>
      <c r="HQP28" s="262"/>
      <c r="HQQ28" s="262"/>
      <c r="HQR28" s="262"/>
      <c r="HQS28" s="262"/>
      <c r="HQT28" s="262"/>
      <c r="HQU28" s="262"/>
      <c r="HQV28" s="262"/>
      <c r="HQW28" s="262"/>
      <c r="HQX28" s="262"/>
      <c r="HQY28" s="262"/>
      <c r="HQZ28" s="262"/>
      <c r="HRA28" s="262"/>
      <c r="HRB28" s="262"/>
      <c r="HRC28" s="262"/>
      <c r="HRD28" s="262"/>
      <c r="HRE28" s="262"/>
      <c r="HRF28" s="262"/>
      <c r="HRG28" s="262"/>
      <c r="HRH28" s="262"/>
      <c r="HRI28" s="262"/>
      <c r="HRJ28" s="262"/>
      <c r="HRK28" s="262"/>
      <c r="HRL28" s="262"/>
      <c r="HRM28" s="262"/>
      <c r="HRN28" s="262"/>
      <c r="HRO28" s="262"/>
      <c r="HRP28" s="262"/>
      <c r="HRQ28" s="262"/>
      <c r="HRR28" s="262"/>
      <c r="HRS28" s="262"/>
      <c r="HRT28" s="262"/>
      <c r="HRU28" s="262"/>
      <c r="HRV28" s="262"/>
      <c r="HRW28" s="262"/>
      <c r="HRX28" s="262"/>
      <c r="HRY28" s="262"/>
      <c r="HRZ28" s="262"/>
      <c r="HSA28" s="262"/>
      <c r="HSB28" s="262"/>
      <c r="HSC28" s="262"/>
      <c r="HSD28" s="262"/>
      <c r="HSE28" s="262"/>
      <c r="HSF28" s="262"/>
      <c r="HSG28" s="262"/>
      <c r="HSH28" s="262"/>
      <c r="HSI28" s="262"/>
      <c r="HSJ28" s="262"/>
      <c r="HSK28" s="262"/>
      <c r="HSL28" s="262"/>
      <c r="HSM28" s="262"/>
      <c r="HSN28" s="262"/>
      <c r="HSO28" s="262"/>
      <c r="HSP28" s="262"/>
      <c r="HSQ28" s="262"/>
      <c r="HSR28" s="262"/>
      <c r="HSS28" s="262"/>
      <c r="HST28" s="262"/>
      <c r="HSU28" s="262"/>
      <c r="HSV28" s="262"/>
      <c r="HSW28" s="262"/>
      <c r="HSX28" s="262"/>
      <c r="HSY28" s="262"/>
      <c r="HSZ28" s="262"/>
      <c r="HTA28" s="262"/>
      <c r="HTB28" s="262"/>
      <c r="HTC28" s="262"/>
      <c r="HTD28" s="262"/>
      <c r="HTE28" s="262"/>
      <c r="HTF28" s="262"/>
      <c r="HTG28" s="262"/>
      <c r="HTH28" s="262"/>
      <c r="HTI28" s="262"/>
      <c r="HTJ28" s="262"/>
      <c r="HTK28" s="262"/>
      <c r="HTL28" s="262"/>
      <c r="HTM28" s="262"/>
      <c r="HTN28" s="262"/>
      <c r="HTO28" s="262"/>
      <c r="HTP28" s="262"/>
      <c r="HTQ28" s="262"/>
      <c r="HTR28" s="262"/>
      <c r="HTS28" s="262"/>
      <c r="HTT28" s="262"/>
      <c r="HTU28" s="262"/>
      <c r="HTV28" s="262"/>
      <c r="HTW28" s="262"/>
      <c r="HTX28" s="262"/>
      <c r="HTY28" s="262"/>
      <c r="HTZ28" s="262"/>
      <c r="HUA28" s="262"/>
      <c r="HUB28" s="262"/>
      <c r="HUC28" s="262"/>
      <c r="HUD28" s="262"/>
      <c r="HUE28" s="262"/>
      <c r="HUF28" s="262"/>
      <c r="HUG28" s="262"/>
      <c r="HUH28" s="262"/>
      <c r="HUI28" s="262"/>
      <c r="HUJ28" s="262"/>
      <c r="HUK28" s="262"/>
      <c r="HUL28" s="262"/>
      <c r="HUM28" s="262"/>
      <c r="HUN28" s="262"/>
      <c r="HUO28" s="262"/>
      <c r="HUP28" s="262"/>
      <c r="HUQ28" s="262"/>
      <c r="HUR28" s="262"/>
      <c r="HUS28" s="262"/>
      <c r="HUT28" s="262"/>
      <c r="HUU28" s="262"/>
      <c r="HUV28" s="262"/>
      <c r="HUW28" s="262"/>
      <c r="HUX28" s="262"/>
      <c r="HUY28" s="262"/>
      <c r="HUZ28" s="262"/>
      <c r="HVA28" s="262"/>
      <c r="HVB28" s="262"/>
      <c r="HVC28" s="262"/>
      <c r="HVD28" s="262"/>
      <c r="HVE28" s="262"/>
      <c r="HVF28" s="262"/>
      <c r="HVG28" s="262"/>
      <c r="HVH28" s="262"/>
      <c r="HVI28" s="262"/>
      <c r="HVJ28" s="262"/>
      <c r="HVK28" s="262"/>
      <c r="HVL28" s="262"/>
      <c r="HVM28" s="262"/>
      <c r="HVN28" s="262"/>
      <c r="HVO28" s="262"/>
      <c r="HVP28" s="262"/>
      <c r="HVQ28" s="262"/>
      <c r="HVR28" s="262"/>
      <c r="HVS28" s="262"/>
      <c r="HVT28" s="262"/>
      <c r="HVU28" s="262"/>
      <c r="HVV28" s="262"/>
      <c r="HVW28" s="262"/>
      <c r="HVX28" s="262"/>
      <c r="HVY28" s="262"/>
      <c r="HVZ28" s="262"/>
      <c r="HWA28" s="262"/>
      <c r="HWB28" s="262"/>
      <c r="HWC28" s="262"/>
      <c r="HWD28" s="262"/>
      <c r="HWE28" s="262"/>
      <c r="HWF28" s="262"/>
      <c r="HWG28" s="262"/>
      <c r="HWH28" s="262"/>
      <c r="HWI28" s="262"/>
      <c r="HWJ28" s="262"/>
      <c r="HWK28" s="262"/>
      <c r="HWL28" s="262"/>
      <c r="HWM28" s="262"/>
      <c r="HWN28" s="262"/>
      <c r="HWO28" s="262"/>
      <c r="HWP28" s="262"/>
      <c r="HWQ28" s="262"/>
      <c r="HWR28" s="262"/>
      <c r="HWS28" s="262"/>
      <c r="HWT28" s="262"/>
      <c r="HWU28" s="262"/>
      <c r="HWV28" s="262"/>
      <c r="HWW28" s="262"/>
      <c r="HWX28" s="262"/>
      <c r="HWY28" s="262"/>
      <c r="HWZ28" s="262"/>
      <c r="HXA28" s="262"/>
      <c r="HXB28" s="262"/>
      <c r="HXC28" s="262"/>
      <c r="HXD28" s="262"/>
      <c r="HXE28" s="262"/>
      <c r="HXF28" s="262"/>
      <c r="HXG28" s="262"/>
      <c r="HXH28" s="262"/>
      <c r="HXI28" s="262"/>
      <c r="HXJ28" s="262"/>
      <c r="HXK28" s="262"/>
      <c r="HXL28" s="262"/>
      <c r="HXM28" s="262"/>
      <c r="HXN28" s="262"/>
      <c r="HXO28" s="262"/>
      <c r="HXP28" s="262"/>
      <c r="HXQ28" s="262"/>
      <c r="HXR28" s="262"/>
      <c r="HXS28" s="262"/>
      <c r="HXT28" s="262"/>
      <c r="HXU28" s="262"/>
      <c r="HXV28" s="262"/>
      <c r="HXW28" s="262"/>
      <c r="HXX28" s="262"/>
      <c r="HXY28" s="262"/>
      <c r="HXZ28" s="262"/>
      <c r="HYA28" s="262"/>
      <c r="HYB28" s="262"/>
      <c r="HYC28" s="262"/>
      <c r="HYD28" s="262"/>
      <c r="HYE28" s="262"/>
      <c r="HYF28" s="262"/>
      <c r="HYG28" s="262"/>
      <c r="HYH28" s="262"/>
      <c r="HYI28" s="262"/>
      <c r="HYJ28" s="262"/>
      <c r="HYK28" s="262"/>
      <c r="HYL28" s="262"/>
      <c r="HYM28" s="262"/>
      <c r="HYN28" s="262"/>
      <c r="HYO28" s="262"/>
      <c r="HYP28" s="262"/>
      <c r="HYQ28" s="262"/>
      <c r="HYR28" s="262"/>
      <c r="HYS28" s="262"/>
      <c r="HYT28" s="262"/>
      <c r="HYU28" s="262"/>
      <c r="HYV28" s="262"/>
      <c r="HYW28" s="262"/>
      <c r="HYX28" s="262"/>
      <c r="HYY28" s="262"/>
      <c r="HYZ28" s="262"/>
      <c r="HZA28" s="262"/>
      <c r="HZB28" s="262"/>
      <c r="HZC28" s="262"/>
      <c r="HZD28" s="262"/>
      <c r="HZE28" s="262"/>
      <c r="HZF28" s="262"/>
      <c r="HZG28" s="262"/>
      <c r="HZH28" s="262"/>
      <c r="HZI28" s="262"/>
      <c r="HZJ28" s="262"/>
      <c r="HZK28" s="262"/>
      <c r="HZL28" s="262"/>
      <c r="HZM28" s="262"/>
      <c r="HZN28" s="262"/>
      <c r="HZO28" s="262"/>
      <c r="HZP28" s="262"/>
      <c r="HZQ28" s="262"/>
      <c r="HZR28" s="262"/>
      <c r="HZS28" s="262"/>
      <c r="HZT28" s="262"/>
      <c r="HZU28" s="262"/>
      <c r="HZV28" s="262"/>
      <c r="HZW28" s="262"/>
      <c r="HZX28" s="262"/>
      <c r="HZY28" s="262"/>
      <c r="HZZ28" s="262"/>
      <c r="IAA28" s="262"/>
      <c r="IAB28" s="262"/>
      <c r="IAC28" s="262"/>
      <c r="IAD28" s="262"/>
      <c r="IAE28" s="262"/>
      <c r="IAF28" s="262"/>
      <c r="IAG28" s="262"/>
      <c r="IAH28" s="262"/>
      <c r="IAI28" s="262"/>
      <c r="IAJ28" s="262"/>
      <c r="IAK28" s="262"/>
      <c r="IAL28" s="262"/>
      <c r="IAM28" s="262"/>
      <c r="IAN28" s="262"/>
      <c r="IAO28" s="262"/>
      <c r="IAP28" s="262"/>
      <c r="IAQ28" s="262"/>
      <c r="IAR28" s="262"/>
      <c r="IAS28" s="262"/>
      <c r="IAT28" s="262"/>
      <c r="IAU28" s="262"/>
      <c r="IAV28" s="262"/>
      <c r="IAW28" s="262"/>
      <c r="IAX28" s="262"/>
      <c r="IAY28" s="262"/>
      <c r="IAZ28" s="262"/>
      <c r="IBA28" s="262"/>
      <c r="IBB28" s="262"/>
      <c r="IBC28" s="262"/>
      <c r="IBD28" s="262"/>
      <c r="IBE28" s="262"/>
      <c r="IBF28" s="262"/>
      <c r="IBG28" s="262"/>
      <c r="IBH28" s="262"/>
      <c r="IBI28" s="262"/>
      <c r="IBJ28" s="262"/>
      <c r="IBK28" s="262"/>
      <c r="IBL28" s="262"/>
      <c r="IBM28" s="262"/>
      <c r="IBN28" s="262"/>
      <c r="IBO28" s="262"/>
      <c r="IBP28" s="262"/>
      <c r="IBQ28" s="262"/>
      <c r="IBR28" s="262"/>
      <c r="IBS28" s="262"/>
      <c r="IBT28" s="262"/>
      <c r="IBU28" s="262"/>
      <c r="IBV28" s="262"/>
      <c r="IBW28" s="262"/>
      <c r="IBX28" s="262"/>
      <c r="IBY28" s="262"/>
      <c r="IBZ28" s="262"/>
      <c r="ICA28" s="262"/>
      <c r="ICB28" s="262"/>
      <c r="ICC28" s="262"/>
      <c r="ICD28" s="262"/>
      <c r="ICE28" s="262"/>
      <c r="ICF28" s="262"/>
      <c r="ICG28" s="262"/>
      <c r="ICH28" s="262"/>
      <c r="ICI28" s="262"/>
      <c r="ICJ28" s="262"/>
      <c r="ICK28" s="262"/>
      <c r="ICL28" s="262"/>
      <c r="ICM28" s="262"/>
      <c r="ICN28" s="262"/>
      <c r="ICO28" s="262"/>
      <c r="ICP28" s="262"/>
      <c r="ICQ28" s="262"/>
      <c r="ICR28" s="262"/>
      <c r="ICS28" s="262"/>
      <c r="ICT28" s="262"/>
      <c r="ICU28" s="262"/>
      <c r="ICV28" s="262"/>
      <c r="ICW28" s="262"/>
      <c r="ICX28" s="262"/>
      <c r="ICY28" s="262"/>
      <c r="ICZ28" s="262"/>
      <c r="IDA28" s="262"/>
      <c r="IDB28" s="262"/>
      <c r="IDC28" s="262"/>
      <c r="IDD28" s="262"/>
      <c r="IDE28" s="262"/>
      <c r="IDF28" s="262"/>
      <c r="IDG28" s="262"/>
      <c r="IDH28" s="262"/>
      <c r="IDI28" s="262"/>
      <c r="IDJ28" s="262"/>
      <c r="IDK28" s="262"/>
      <c r="IDL28" s="262"/>
      <c r="IDM28" s="262"/>
      <c r="IDN28" s="262"/>
      <c r="IDO28" s="262"/>
      <c r="IDP28" s="262"/>
      <c r="IDQ28" s="262"/>
      <c r="IDR28" s="262"/>
      <c r="IDS28" s="262"/>
      <c r="IDT28" s="262"/>
      <c r="IDU28" s="262"/>
      <c r="IDV28" s="262"/>
      <c r="IDW28" s="262"/>
      <c r="IDX28" s="262"/>
      <c r="IDY28" s="262"/>
      <c r="IDZ28" s="262"/>
      <c r="IEA28" s="262"/>
      <c r="IEB28" s="262"/>
      <c r="IEC28" s="262"/>
      <c r="IED28" s="262"/>
      <c r="IEE28" s="262"/>
      <c r="IEF28" s="262"/>
      <c r="IEG28" s="262"/>
      <c r="IEH28" s="262"/>
      <c r="IEI28" s="262"/>
      <c r="IEJ28" s="262"/>
      <c r="IEK28" s="262"/>
      <c r="IEL28" s="262"/>
      <c r="IEM28" s="262"/>
      <c r="IEN28" s="262"/>
      <c r="IEO28" s="262"/>
      <c r="IEP28" s="262"/>
      <c r="IEQ28" s="262"/>
      <c r="IER28" s="262"/>
      <c r="IES28" s="262"/>
      <c r="IET28" s="262"/>
      <c r="IEU28" s="262"/>
      <c r="IEV28" s="262"/>
      <c r="IEW28" s="262"/>
      <c r="IEX28" s="262"/>
      <c r="IEY28" s="262"/>
      <c r="IEZ28" s="262"/>
      <c r="IFA28" s="262"/>
      <c r="IFB28" s="262"/>
      <c r="IFC28" s="262"/>
      <c r="IFD28" s="262"/>
      <c r="IFE28" s="262"/>
      <c r="IFF28" s="262"/>
      <c r="IFG28" s="262"/>
      <c r="IFH28" s="262"/>
      <c r="IFI28" s="262"/>
      <c r="IFJ28" s="262"/>
      <c r="IFK28" s="262"/>
      <c r="IFL28" s="262"/>
      <c r="IFM28" s="262"/>
      <c r="IFN28" s="262"/>
      <c r="IFO28" s="262"/>
      <c r="IFP28" s="262"/>
      <c r="IFQ28" s="262"/>
      <c r="IFR28" s="262"/>
      <c r="IFS28" s="262"/>
      <c r="IFT28" s="262"/>
      <c r="IFU28" s="262"/>
      <c r="IFV28" s="262"/>
      <c r="IFW28" s="262"/>
      <c r="IFX28" s="262"/>
      <c r="IFY28" s="262"/>
      <c r="IFZ28" s="262"/>
      <c r="IGA28" s="262"/>
      <c r="IGB28" s="262"/>
      <c r="IGC28" s="262"/>
      <c r="IGD28" s="262"/>
      <c r="IGE28" s="262"/>
      <c r="IGF28" s="262"/>
      <c r="IGG28" s="262"/>
      <c r="IGH28" s="262"/>
      <c r="IGI28" s="262"/>
      <c r="IGJ28" s="262"/>
      <c r="IGK28" s="262"/>
      <c r="IGL28" s="262"/>
      <c r="IGM28" s="262"/>
      <c r="IGN28" s="262"/>
      <c r="IGO28" s="262"/>
      <c r="IGP28" s="262"/>
      <c r="IGQ28" s="262"/>
      <c r="IGR28" s="262"/>
      <c r="IGS28" s="262"/>
      <c r="IGT28" s="262"/>
      <c r="IGU28" s="262"/>
      <c r="IGV28" s="262"/>
      <c r="IGW28" s="262"/>
      <c r="IGX28" s="262"/>
      <c r="IGY28" s="262"/>
      <c r="IGZ28" s="262"/>
      <c r="IHA28" s="262"/>
      <c r="IHB28" s="262"/>
      <c r="IHC28" s="262"/>
      <c r="IHD28" s="262"/>
      <c r="IHE28" s="262"/>
      <c r="IHF28" s="262"/>
      <c r="IHG28" s="262"/>
      <c r="IHH28" s="262"/>
      <c r="IHI28" s="262"/>
      <c r="IHJ28" s="262"/>
      <c r="IHK28" s="262"/>
      <c r="IHL28" s="262"/>
      <c r="IHM28" s="262"/>
      <c r="IHN28" s="262"/>
      <c r="IHO28" s="262"/>
      <c r="IHP28" s="262"/>
      <c r="IHQ28" s="262"/>
      <c r="IHR28" s="262"/>
      <c r="IHS28" s="262"/>
      <c r="IHT28" s="262"/>
      <c r="IHU28" s="262"/>
      <c r="IHV28" s="262"/>
      <c r="IHW28" s="262"/>
      <c r="IHX28" s="262"/>
      <c r="IHY28" s="262"/>
      <c r="IHZ28" s="262"/>
      <c r="IIA28" s="262"/>
      <c r="IIB28" s="262"/>
      <c r="IIC28" s="262"/>
      <c r="IID28" s="262"/>
      <c r="IIE28" s="262"/>
      <c r="IIF28" s="262"/>
      <c r="IIG28" s="262"/>
      <c r="IIH28" s="262"/>
      <c r="III28" s="262"/>
      <c r="IIJ28" s="262"/>
      <c r="IIK28" s="262"/>
      <c r="IIL28" s="262"/>
      <c r="IIM28" s="262"/>
      <c r="IIN28" s="262"/>
      <c r="IIO28" s="262"/>
      <c r="IIP28" s="262"/>
      <c r="IIQ28" s="262"/>
      <c r="IIR28" s="262"/>
      <c r="IIS28" s="262"/>
      <c r="IIT28" s="262"/>
      <c r="IIU28" s="262"/>
      <c r="IIV28" s="262"/>
      <c r="IIW28" s="262"/>
      <c r="IIX28" s="262"/>
      <c r="IIY28" s="262"/>
      <c r="IIZ28" s="262"/>
      <c r="IJA28" s="262"/>
      <c r="IJB28" s="262"/>
      <c r="IJC28" s="262"/>
      <c r="IJD28" s="262"/>
      <c r="IJE28" s="262"/>
      <c r="IJF28" s="262"/>
      <c r="IJG28" s="262"/>
      <c r="IJH28" s="262"/>
      <c r="IJI28" s="262"/>
      <c r="IJJ28" s="262"/>
      <c r="IJK28" s="262"/>
      <c r="IJL28" s="262"/>
      <c r="IJM28" s="262"/>
      <c r="IJN28" s="262"/>
      <c r="IJO28" s="262"/>
      <c r="IJP28" s="262"/>
      <c r="IJQ28" s="262"/>
      <c r="IJR28" s="262"/>
      <c r="IJS28" s="262"/>
      <c r="IJT28" s="262"/>
      <c r="IJU28" s="262"/>
      <c r="IJV28" s="262"/>
      <c r="IJW28" s="262"/>
      <c r="IJX28" s="262"/>
      <c r="IJY28" s="262"/>
      <c r="IJZ28" s="262"/>
      <c r="IKA28" s="262"/>
      <c r="IKB28" s="262"/>
      <c r="IKC28" s="262"/>
      <c r="IKD28" s="262"/>
      <c r="IKE28" s="262"/>
      <c r="IKF28" s="262"/>
      <c r="IKG28" s="262"/>
      <c r="IKH28" s="262"/>
      <c r="IKI28" s="262"/>
      <c r="IKJ28" s="262"/>
      <c r="IKK28" s="262"/>
      <c r="IKL28" s="262"/>
      <c r="IKM28" s="262"/>
      <c r="IKN28" s="262"/>
      <c r="IKO28" s="262"/>
      <c r="IKP28" s="262"/>
      <c r="IKQ28" s="262"/>
      <c r="IKR28" s="262"/>
      <c r="IKS28" s="262"/>
      <c r="IKT28" s="262"/>
      <c r="IKU28" s="262"/>
      <c r="IKV28" s="262"/>
      <c r="IKW28" s="262"/>
      <c r="IKX28" s="262"/>
      <c r="IKY28" s="262"/>
      <c r="IKZ28" s="262"/>
      <c r="ILA28" s="262"/>
      <c r="ILB28" s="262"/>
      <c r="ILC28" s="262"/>
      <c r="ILD28" s="262"/>
      <c r="ILE28" s="262"/>
      <c r="ILF28" s="262"/>
      <c r="ILG28" s="262"/>
      <c r="ILH28" s="262"/>
      <c r="ILI28" s="262"/>
      <c r="ILJ28" s="262"/>
      <c r="ILK28" s="262"/>
      <c r="ILL28" s="262"/>
      <c r="ILM28" s="262"/>
      <c r="ILN28" s="262"/>
      <c r="ILO28" s="262"/>
      <c r="ILP28" s="262"/>
      <c r="ILQ28" s="262"/>
      <c r="ILR28" s="262"/>
      <c r="ILS28" s="262"/>
      <c r="ILT28" s="262"/>
      <c r="ILU28" s="262"/>
      <c r="ILV28" s="262"/>
      <c r="ILW28" s="262"/>
      <c r="ILX28" s="262"/>
      <c r="ILY28" s="262"/>
      <c r="ILZ28" s="262"/>
      <c r="IMA28" s="262"/>
      <c r="IMB28" s="262"/>
      <c r="IMC28" s="262"/>
      <c r="IMD28" s="262"/>
      <c r="IME28" s="262"/>
      <c r="IMF28" s="262"/>
      <c r="IMG28" s="262"/>
      <c r="IMH28" s="262"/>
      <c r="IMI28" s="262"/>
      <c r="IMJ28" s="262"/>
      <c r="IMK28" s="262"/>
      <c r="IML28" s="262"/>
      <c r="IMM28" s="262"/>
      <c r="IMN28" s="262"/>
      <c r="IMO28" s="262"/>
      <c r="IMP28" s="262"/>
      <c r="IMQ28" s="262"/>
      <c r="IMR28" s="262"/>
      <c r="IMS28" s="262"/>
      <c r="IMT28" s="262"/>
      <c r="IMU28" s="262"/>
      <c r="IMV28" s="262"/>
      <c r="IMW28" s="262"/>
      <c r="IMX28" s="262"/>
      <c r="IMY28" s="262"/>
      <c r="IMZ28" s="262"/>
      <c r="INA28" s="262"/>
      <c r="INB28" s="262"/>
      <c r="INC28" s="262"/>
      <c r="IND28" s="262"/>
      <c r="INE28" s="262"/>
      <c r="INF28" s="262"/>
      <c r="ING28" s="262"/>
      <c r="INH28" s="262"/>
      <c r="INI28" s="262"/>
      <c r="INJ28" s="262"/>
      <c r="INK28" s="262"/>
      <c r="INL28" s="262"/>
      <c r="INM28" s="262"/>
      <c r="INN28" s="262"/>
      <c r="INO28" s="262"/>
      <c r="INP28" s="262"/>
      <c r="INQ28" s="262"/>
      <c r="INR28" s="262"/>
      <c r="INS28" s="262"/>
      <c r="INT28" s="262"/>
      <c r="INU28" s="262"/>
      <c r="INV28" s="262"/>
      <c r="INW28" s="262"/>
      <c r="INX28" s="262"/>
      <c r="INY28" s="262"/>
      <c r="INZ28" s="262"/>
      <c r="IOA28" s="262"/>
      <c r="IOB28" s="262"/>
      <c r="IOC28" s="262"/>
      <c r="IOD28" s="262"/>
      <c r="IOE28" s="262"/>
      <c r="IOF28" s="262"/>
      <c r="IOG28" s="262"/>
      <c r="IOH28" s="262"/>
      <c r="IOI28" s="262"/>
      <c r="IOJ28" s="262"/>
      <c r="IOK28" s="262"/>
      <c r="IOL28" s="262"/>
      <c r="IOM28" s="262"/>
      <c r="ION28" s="262"/>
      <c r="IOO28" s="262"/>
      <c r="IOP28" s="262"/>
      <c r="IOQ28" s="262"/>
      <c r="IOR28" s="262"/>
      <c r="IOS28" s="262"/>
      <c r="IOT28" s="262"/>
      <c r="IOU28" s="262"/>
      <c r="IOV28" s="262"/>
      <c r="IOW28" s="262"/>
      <c r="IOX28" s="262"/>
      <c r="IOY28" s="262"/>
      <c r="IOZ28" s="262"/>
      <c r="IPA28" s="262"/>
      <c r="IPB28" s="262"/>
      <c r="IPC28" s="262"/>
      <c r="IPD28" s="262"/>
      <c r="IPE28" s="262"/>
      <c r="IPF28" s="262"/>
      <c r="IPG28" s="262"/>
      <c r="IPH28" s="262"/>
      <c r="IPI28" s="262"/>
      <c r="IPJ28" s="262"/>
      <c r="IPK28" s="262"/>
      <c r="IPL28" s="262"/>
      <c r="IPM28" s="262"/>
      <c r="IPN28" s="262"/>
      <c r="IPO28" s="262"/>
      <c r="IPP28" s="262"/>
      <c r="IPQ28" s="262"/>
      <c r="IPR28" s="262"/>
      <c r="IPS28" s="262"/>
      <c r="IPT28" s="262"/>
      <c r="IPU28" s="262"/>
      <c r="IPV28" s="262"/>
      <c r="IPW28" s="262"/>
      <c r="IPX28" s="262"/>
      <c r="IPY28" s="262"/>
      <c r="IPZ28" s="262"/>
      <c r="IQA28" s="262"/>
      <c r="IQB28" s="262"/>
      <c r="IQC28" s="262"/>
      <c r="IQD28" s="262"/>
      <c r="IQE28" s="262"/>
      <c r="IQF28" s="262"/>
      <c r="IQG28" s="262"/>
      <c r="IQH28" s="262"/>
      <c r="IQI28" s="262"/>
      <c r="IQJ28" s="262"/>
      <c r="IQK28" s="262"/>
      <c r="IQL28" s="262"/>
      <c r="IQM28" s="262"/>
      <c r="IQN28" s="262"/>
      <c r="IQO28" s="262"/>
      <c r="IQP28" s="262"/>
      <c r="IQQ28" s="262"/>
      <c r="IQR28" s="262"/>
      <c r="IQS28" s="262"/>
      <c r="IQT28" s="262"/>
      <c r="IQU28" s="262"/>
      <c r="IQV28" s="262"/>
      <c r="IQW28" s="262"/>
      <c r="IQX28" s="262"/>
      <c r="IQY28" s="262"/>
      <c r="IQZ28" s="262"/>
      <c r="IRA28" s="262"/>
      <c r="IRB28" s="262"/>
      <c r="IRC28" s="262"/>
      <c r="IRD28" s="262"/>
      <c r="IRE28" s="262"/>
      <c r="IRF28" s="262"/>
      <c r="IRG28" s="262"/>
      <c r="IRH28" s="262"/>
      <c r="IRI28" s="262"/>
      <c r="IRJ28" s="262"/>
      <c r="IRK28" s="262"/>
      <c r="IRL28" s="262"/>
      <c r="IRM28" s="262"/>
      <c r="IRN28" s="262"/>
      <c r="IRO28" s="262"/>
      <c r="IRP28" s="262"/>
      <c r="IRQ28" s="262"/>
      <c r="IRR28" s="262"/>
      <c r="IRS28" s="262"/>
      <c r="IRT28" s="262"/>
      <c r="IRU28" s="262"/>
      <c r="IRV28" s="262"/>
      <c r="IRW28" s="262"/>
      <c r="IRX28" s="262"/>
      <c r="IRY28" s="262"/>
      <c r="IRZ28" s="262"/>
      <c r="ISA28" s="262"/>
      <c r="ISB28" s="262"/>
      <c r="ISC28" s="262"/>
      <c r="ISD28" s="262"/>
      <c r="ISE28" s="262"/>
      <c r="ISF28" s="262"/>
      <c r="ISG28" s="262"/>
      <c r="ISH28" s="262"/>
      <c r="ISI28" s="262"/>
      <c r="ISJ28" s="262"/>
      <c r="ISK28" s="262"/>
      <c r="ISL28" s="262"/>
      <c r="ISM28" s="262"/>
      <c r="ISN28" s="262"/>
      <c r="ISO28" s="262"/>
      <c r="ISP28" s="262"/>
      <c r="ISQ28" s="262"/>
      <c r="ISR28" s="262"/>
      <c r="ISS28" s="262"/>
      <c r="IST28" s="262"/>
      <c r="ISU28" s="262"/>
      <c r="ISV28" s="262"/>
      <c r="ISW28" s="262"/>
      <c r="ISX28" s="262"/>
      <c r="ISY28" s="262"/>
      <c r="ISZ28" s="262"/>
      <c r="ITA28" s="262"/>
      <c r="ITB28" s="262"/>
      <c r="ITC28" s="262"/>
      <c r="ITD28" s="262"/>
      <c r="ITE28" s="262"/>
      <c r="ITF28" s="262"/>
      <c r="ITG28" s="262"/>
      <c r="ITH28" s="262"/>
      <c r="ITI28" s="262"/>
      <c r="ITJ28" s="262"/>
      <c r="ITK28" s="262"/>
      <c r="ITL28" s="262"/>
      <c r="ITM28" s="262"/>
      <c r="ITN28" s="262"/>
      <c r="ITO28" s="262"/>
      <c r="ITP28" s="262"/>
      <c r="ITQ28" s="262"/>
      <c r="ITR28" s="262"/>
      <c r="ITS28" s="262"/>
      <c r="ITT28" s="262"/>
      <c r="ITU28" s="262"/>
      <c r="ITV28" s="262"/>
      <c r="ITW28" s="262"/>
      <c r="ITX28" s="262"/>
      <c r="ITY28" s="262"/>
      <c r="ITZ28" s="262"/>
      <c r="IUA28" s="262"/>
      <c r="IUB28" s="262"/>
      <c r="IUC28" s="262"/>
      <c r="IUD28" s="262"/>
      <c r="IUE28" s="262"/>
      <c r="IUF28" s="262"/>
      <c r="IUG28" s="262"/>
      <c r="IUH28" s="262"/>
      <c r="IUI28" s="262"/>
      <c r="IUJ28" s="262"/>
      <c r="IUK28" s="262"/>
      <c r="IUL28" s="262"/>
      <c r="IUM28" s="262"/>
      <c r="IUN28" s="262"/>
      <c r="IUO28" s="262"/>
      <c r="IUP28" s="262"/>
      <c r="IUQ28" s="262"/>
      <c r="IUR28" s="262"/>
      <c r="IUS28" s="262"/>
      <c r="IUT28" s="262"/>
      <c r="IUU28" s="262"/>
      <c r="IUV28" s="262"/>
      <c r="IUW28" s="262"/>
      <c r="IUX28" s="262"/>
      <c r="IUY28" s="262"/>
      <c r="IUZ28" s="262"/>
      <c r="IVA28" s="262"/>
      <c r="IVB28" s="262"/>
      <c r="IVC28" s="262"/>
      <c r="IVD28" s="262"/>
      <c r="IVE28" s="262"/>
      <c r="IVF28" s="262"/>
      <c r="IVG28" s="262"/>
      <c r="IVH28" s="262"/>
      <c r="IVI28" s="262"/>
      <c r="IVJ28" s="262"/>
      <c r="IVK28" s="262"/>
      <c r="IVL28" s="262"/>
      <c r="IVM28" s="262"/>
      <c r="IVN28" s="262"/>
      <c r="IVO28" s="262"/>
      <c r="IVP28" s="262"/>
      <c r="IVQ28" s="262"/>
      <c r="IVR28" s="262"/>
      <c r="IVS28" s="262"/>
      <c r="IVT28" s="262"/>
      <c r="IVU28" s="262"/>
      <c r="IVV28" s="262"/>
      <c r="IVW28" s="262"/>
      <c r="IVX28" s="262"/>
      <c r="IVY28" s="262"/>
      <c r="IVZ28" s="262"/>
      <c r="IWA28" s="262"/>
      <c r="IWB28" s="262"/>
      <c r="IWC28" s="262"/>
      <c r="IWD28" s="262"/>
      <c r="IWE28" s="262"/>
      <c r="IWF28" s="262"/>
      <c r="IWG28" s="262"/>
      <c r="IWH28" s="262"/>
      <c r="IWI28" s="262"/>
      <c r="IWJ28" s="262"/>
      <c r="IWK28" s="262"/>
      <c r="IWL28" s="262"/>
      <c r="IWM28" s="262"/>
      <c r="IWN28" s="262"/>
      <c r="IWO28" s="262"/>
      <c r="IWP28" s="262"/>
      <c r="IWQ28" s="262"/>
      <c r="IWR28" s="262"/>
      <c r="IWS28" s="262"/>
      <c r="IWT28" s="262"/>
      <c r="IWU28" s="262"/>
      <c r="IWV28" s="262"/>
      <c r="IWW28" s="262"/>
      <c r="IWX28" s="262"/>
      <c r="IWY28" s="262"/>
      <c r="IWZ28" s="262"/>
      <c r="IXA28" s="262"/>
      <c r="IXB28" s="262"/>
      <c r="IXC28" s="262"/>
      <c r="IXD28" s="262"/>
      <c r="IXE28" s="262"/>
      <c r="IXF28" s="262"/>
      <c r="IXG28" s="262"/>
      <c r="IXH28" s="262"/>
      <c r="IXI28" s="262"/>
      <c r="IXJ28" s="262"/>
      <c r="IXK28" s="262"/>
      <c r="IXL28" s="262"/>
      <c r="IXM28" s="262"/>
      <c r="IXN28" s="262"/>
      <c r="IXO28" s="262"/>
      <c r="IXP28" s="262"/>
      <c r="IXQ28" s="262"/>
      <c r="IXR28" s="262"/>
      <c r="IXS28" s="262"/>
      <c r="IXT28" s="262"/>
      <c r="IXU28" s="262"/>
      <c r="IXV28" s="262"/>
      <c r="IXW28" s="262"/>
      <c r="IXX28" s="262"/>
      <c r="IXY28" s="262"/>
      <c r="IXZ28" s="262"/>
      <c r="IYA28" s="262"/>
      <c r="IYB28" s="262"/>
      <c r="IYC28" s="262"/>
      <c r="IYD28" s="262"/>
      <c r="IYE28" s="262"/>
      <c r="IYF28" s="262"/>
      <c r="IYG28" s="262"/>
      <c r="IYH28" s="262"/>
      <c r="IYI28" s="262"/>
      <c r="IYJ28" s="262"/>
      <c r="IYK28" s="262"/>
      <c r="IYL28" s="262"/>
      <c r="IYM28" s="262"/>
      <c r="IYN28" s="262"/>
      <c r="IYO28" s="262"/>
      <c r="IYP28" s="262"/>
      <c r="IYQ28" s="262"/>
      <c r="IYR28" s="262"/>
      <c r="IYS28" s="262"/>
      <c r="IYT28" s="262"/>
      <c r="IYU28" s="262"/>
      <c r="IYV28" s="262"/>
      <c r="IYW28" s="262"/>
      <c r="IYX28" s="262"/>
      <c r="IYY28" s="262"/>
      <c r="IYZ28" s="262"/>
      <c r="IZA28" s="262"/>
      <c r="IZB28" s="262"/>
      <c r="IZC28" s="262"/>
      <c r="IZD28" s="262"/>
      <c r="IZE28" s="262"/>
      <c r="IZF28" s="262"/>
      <c r="IZG28" s="262"/>
      <c r="IZH28" s="262"/>
      <c r="IZI28" s="262"/>
      <c r="IZJ28" s="262"/>
      <c r="IZK28" s="262"/>
      <c r="IZL28" s="262"/>
      <c r="IZM28" s="262"/>
      <c r="IZN28" s="262"/>
      <c r="IZO28" s="262"/>
      <c r="IZP28" s="262"/>
      <c r="IZQ28" s="262"/>
      <c r="IZR28" s="262"/>
      <c r="IZS28" s="262"/>
      <c r="IZT28" s="262"/>
      <c r="IZU28" s="262"/>
      <c r="IZV28" s="262"/>
      <c r="IZW28" s="262"/>
      <c r="IZX28" s="262"/>
      <c r="IZY28" s="262"/>
      <c r="IZZ28" s="262"/>
      <c r="JAA28" s="262"/>
      <c r="JAB28" s="262"/>
      <c r="JAC28" s="262"/>
      <c r="JAD28" s="262"/>
      <c r="JAE28" s="262"/>
      <c r="JAF28" s="262"/>
      <c r="JAG28" s="262"/>
      <c r="JAH28" s="262"/>
      <c r="JAI28" s="262"/>
      <c r="JAJ28" s="262"/>
      <c r="JAK28" s="262"/>
      <c r="JAL28" s="262"/>
      <c r="JAM28" s="262"/>
      <c r="JAN28" s="262"/>
      <c r="JAO28" s="262"/>
      <c r="JAP28" s="262"/>
      <c r="JAQ28" s="262"/>
      <c r="JAR28" s="262"/>
      <c r="JAS28" s="262"/>
      <c r="JAT28" s="262"/>
      <c r="JAU28" s="262"/>
      <c r="JAV28" s="262"/>
      <c r="JAW28" s="262"/>
      <c r="JAX28" s="262"/>
      <c r="JAY28" s="262"/>
      <c r="JAZ28" s="262"/>
      <c r="JBA28" s="262"/>
      <c r="JBB28" s="262"/>
      <c r="JBC28" s="262"/>
      <c r="JBD28" s="262"/>
      <c r="JBE28" s="262"/>
      <c r="JBF28" s="262"/>
      <c r="JBG28" s="262"/>
      <c r="JBH28" s="262"/>
      <c r="JBI28" s="262"/>
      <c r="JBJ28" s="262"/>
      <c r="JBK28" s="262"/>
      <c r="JBL28" s="262"/>
      <c r="JBM28" s="262"/>
      <c r="JBN28" s="262"/>
      <c r="JBO28" s="262"/>
      <c r="JBP28" s="262"/>
      <c r="JBQ28" s="262"/>
      <c r="JBR28" s="262"/>
      <c r="JBS28" s="262"/>
      <c r="JBT28" s="262"/>
      <c r="JBU28" s="262"/>
      <c r="JBV28" s="262"/>
      <c r="JBW28" s="262"/>
      <c r="JBX28" s="262"/>
      <c r="JBY28" s="262"/>
      <c r="JBZ28" s="262"/>
      <c r="JCA28" s="262"/>
      <c r="JCB28" s="262"/>
      <c r="JCC28" s="262"/>
      <c r="JCD28" s="262"/>
      <c r="JCE28" s="262"/>
      <c r="JCF28" s="262"/>
      <c r="JCG28" s="262"/>
      <c r="JCH28" s="262"/>
      <c r="JCI28" s="262"/>
      <c r="JCJ28" s="262"/>
      <c r="JCK28" s="262"/>
      <c r="JCL28" s="262"/>
      <c r="JCM28" s="262"/>
      <c r="JCN28" s="262"/>
      <c r="JCO28" s="262"/>
      <c r="JCP28" s="262"/>
      <c r="JCQ28" s="262"/>
      <c r="JCR28" s="262"/>
      <c r="JCS28" s="262"/>
      <c r="JCT28" s="262"/>
      <c r="JCU28" s="262"/>
      <c r="JCV28" s="262"/>
      <c r="JCW28" s="262"/>
      <c r="JCX28" s="262"/>
      <c r="JCY28" s="262"/>
      <c r="JCZ28" s="262"/>
      <c r="JDA28" s="262"/>
      <c r="JDB28" s="262"/>
      <c r="JDC28" s="262"/>
      <c r="JDD28" s="262"/>
      <c r="JDE28" s="262"/>
      <c r="JDF28" s="262"/>
      <c r="JDG28" s="262"/>
      <c r="JDH28" s="262"/>
      <c r="JDI28" s="262"/>
      <c r="JDJ28" s="262"/>
      <c r="JDK28" s="262"/>
      <c r="JDL28" s="262"/>
      <c r="JDM28" s="262"/>
      <c r="JDN28" s="262"/>
      <c r="JDO28" s="262"/>
      <c r="JDP28" s="262"/>
      <c r="JDQ28" s="262"/>
      <c r="JDR28" s="262"/>
      <c r="JDS28" s="262"/>
      <c r="JDT28" s="262"/>
      <c r="JDU28" s="262"/>
      <c r="JDV28" s="262"/>
      <c r="JDW28" s="262"/>
      <c r="JDX28" s="262"/>
      <c r="JDY28" s="262"/>
      <c r="JDZ28" s="262"/>
      <c r="JEA28" s="262"/>
      <c r="JEB28" s="262"/>
      <c r="JEC28" s="262"/>
      <c r="JED28" s="262"/>
      <c r="JEE28" s="262"/>
      <c r="JEF28" s="262"/>
      <c r="JEG28" s="262"/>
      <c r="JEH28" s="262"/>
      <c r="JEI28" s="262"/>
      <c r="JEJ28" s="262"/>
      <c r="JEK28" s="262"/>
      <c r="JEL28" s="262"/>
      <c r="JEM28" s="262"/>
      <c r="JEN28" s="262"/>
      <c r="JEO28" s="262"/>
      <c r="JEP28" s="262"/>
      <c r="JEQ28" s="262"/>
      <c r="JER28" s="262"/>
      <c r="JES28" s="262"/>
      <c r="JET28" s="262"/>
      <c r="JEU28" s="262"/>
      <c r="JEV28" s="262"/>
      <c r="JEW28" s="262"/>
      <c r="JEX28" s="262"/>
      <c r="JEY28" s="262"/>
      <c r="JEZ28" s="262"/>
      <c r="JFA28" s="262"/>
      <c r="JFB28" s="262"/>
      <c r="JFC28" s="262"/>
      <c r="JFD28" s="262"/>
      <c r="JFE28" s="262"/>
      <c r="JFF28" s="262"/>
      <c r="JFG28" s="262"/>
      <c r="JFH28" s="262"/>
      <c r="JFI28" s="262"/>
      <c r="JFJ28" s="262"/>
      <c r="JFK28" s="262"/>
      <c r="JFL28" s="262"/>
      <c r="JFM28" s="262"/>
      <c r="JFN28" s="262"/>
      <c r="JFO28" s="262"/>
      <c r="JFP28" s="262"/>
      <c r="JFQ28" s="262"/>
      <c r="JFR28" s="262"/>
      <c r="JFS28" s="262"/>
      <c r="JFT28" s="262"/>
      <c r="JFU28" s="262"/>
      <c r="JFV28" s="262"/>
      <c r="JFW28" s="262"/>
      <c r="JFX28" s="262"/>
      <c r="JFY28" s="262"/>
      <c r="JFZ28" s="262"/>
      <c r="JGA28" s="262"/>
      <c r="JGB28" s="262"/>
      <c r="JGC28" s="262"/>
      <c r="JGD28" s="262"/>
      <c r="JGE28" s="262"/>
      <c r="JGF28" s="262"/>
      <c r="JGG28" s="262"/>
      <c r="JGH28" s="262"/>
      <c r="JGI28" s="262"/>
      <c r="JGJ28" s="262"/>
      <c r="JGK28" s="262"/>
      <c r="JGL28" s="262"/>
      <c r="JGM28" s="262"/>
      <c r="JGN28" s="262"/>
      <c r="JGO28" s="262"/>
      <c r="JGP28" s="262"/>
      <c r="JGQ28" s="262"/>
      <c r="JGR28" s="262"/>
      <c r="JGS28" s="262"/>
      <c r="JGT28" s="262"/>
      <c r="JGU28" s="262"/>
      <c r="JGV28" s="262"/>
      <c r="JGW28" s="262"/>
      <c r="JGX28" s="262"/>
      <c r="JGY28" s="262"/>
      <c r="JGZ28" s="262"/>
      <c r="JHA28" s="262"/>
      <c r="JHB28" s="262"/>
      <c r="JHC28" s="262"/>
      <c r="JHD28" s="262"/>
      <c r="JHE28" s="262"/>
      <c r="JHF28" s="262"/>
      <c r="JHG28" s="262"/>
      <c r="JHH28" s="262"/>
      <c r="JHI28" s="262"/>
      <c r="JHJ28" s="262"/>
      <c r="JHK28" s="262"/>
      <c r="JHL28" s="262"/>
      <c r="JHM28" s="262"/>
      <c r="JHN28" s="262"/>
      <c r="JHO28" s="262"/>
      <c r="JHP28" s="262"/>
      <c r="JHQ28" s="262"/>
      <c r="JHR28" s="262"/>
      <c r="JHS28" s="262"/>
      <c r="JHT28" s="262"/>
      <c r="JHU28" s="262"/>
      <c r="JHV28" s="262"/>
      <c r="JHW28" s="262"/>
      <c r="JHX28" s="262"/>
      <c r="JHY28" s="262"/>
      <c r="JHZ28" s="262"/>
      <c r="JIA28" s="262"/>
      <c r="JIB28" s="262"/>
      <c r="JIC28" s="262"/>
      <c r="JID28" s="262"/>
      <c r="JIE28" s="262"/>
      <c r="JIF28" s="262"/>
      <c r="JIG28" s="262"/>
      <c r="JIH28" s="262"/>
      <c r="JII28" s="262"/>
      <c r="JIJ28" s="262"/>
      <c r="JIK28" s="262"/>
      <c r="JIL28" s="262"/>
      <c r="JIM28" s="262"/>
      <c r="JIN28" s="262"/>
      <c r="JIO28" s="262"/>
      <c r="JIP28" s="262"/>
      <c r="JIQ28" s="262"/>
      <c r="JIR28" s="262"/>
      <c r="JIS28" s="262"/>
      <c r="JIT28" s="262"/>
      <c r="JIU28" s="262"/>
      <c r="JIV28" s="262"/>
      <c r="JIW28" s="262"/>
      <c r="JIX28" s="262"/>
      <c r="JIY28" s="262"/>
      <c r="JIZ28" s="262"/>
      <c r="JJA28" s="262"/>
      <c r="JJB28" s="262"/>
      <c r="JJC28" s="262"/>
      <c r="JJD28" s="262"/>
      <c r="JJE28" s="262"/>
      <c r="JJF28" s="262"/>
      <c r="JJG28" s="262"/>
      <c r="JJH28" s="262"/>
      <c r="JJI28" s="262"/>
      <c r="JJJ28" s="262"/>
      <c r="JJK28" s="262"/>
      <c r="JJL28" s="262"/>
      <c r="JJM28" s="262"/>
      <c r="JJN28" s="262"/>
      <c r="JJO28" s="262"/>
      <c r="JJP28" s="262"/>
      <c r="JJQ28" s="262"/>
      <c r="JJR28" s="262"/>
      <c r="JJS28" s="262"/>
      <c r="JJT28" s="262"/>
      <c r="JJU28" s="262"/>
      <c r="JJV28" s="262"/>
      <c r="JJW28" s="262"/>
      <c r="JJX28" s="262"/>
      <c r="JJY28" s="262"/>
      <c r="JJZ28" s="262"/>
      <c r="JKA28" s="262"/>
      <c r="JKB28" s="262"/>
      <c r="JKC28" s="262"/>
      <c r="JKD28" s="262"/>
      <c r="JKE28" s="262"/>
      <c r="JKF28" s="262"/>
      <c r="JKG28" s="262"/>
      <c r="JKH28" s="262"/>
      <c r="JKI28" s="262"/>
      <c r="JKJ28" s="262"/>
      <c r="JKK28" s="262"/>
      <c r="JKL28" s="262"/>
      <c r="JKM28" s="262"/>
      <c r="JKN28" s="262"/>
      <c r="JKO28" s="262"/>
      <c r="JKP28" s="262"/>
      <c r="JKQ28" s="262"/>
      <c r="JKR28" s="262"/>
      <c r="JKS28" s="262"/>
      <c r="JKT28" s="262"/>
      <c r="JKU28" s="262"/>
      <c r="JKV28" s="262"/>
      <c r="JKW28" s="262"/>
      <c r="JKX28" s="262"/>
      <c r="JKY28" s="262"/>
      <c r="JKZ28" s="262"/>
      <c r="JLA28" s="262"/>
      <c r="JLB28" s="262"/>
      <c r="JLC28" s="262"/>
      <c r="JLD28" s="262"/>
      <c r="JLE28" s="262"/>
      <c r="JLF28" s="262"/>
      <c r="JLG28" s="262"/>
      <c r="JLH28" s="262"/>
      <c r="JLI28" s="262"/>
      <c r="JLJ28" s="262"/>
      <c r="JLK28" s="262"/>
      <c r="JLL28" s="262"/>
      <c r="JLM28" s="262"/>
      <c r="JLN28" s="262"/>
      <c r="JLO28" s="262"/>
      <c r="JLP28" s="262"/>
      <c r="JLQ28" s="262"/>
      <c r="JLR28" s="262"/>
      <c r="JLS28" s="262"/>
      <c r="JLT28" s="262"/>
      <c r="JLU28" s="262"/>
      <c r="JLV28" s="262"/>
      <c r="JLW28" s="262"/>
      <c r="JLX28" s="262"/>
      <c r="JLY28" s="262"/>
      <c r="JLZ28" s="262"/>
      <c r="JMA28" s="262"/>
      <c r="JMB28" s="262"/>
      <c r="JMC28" s="262"/>
      <c r="JMD28" s="262"/>
      <c r="JME28" s="262"/>
      <c r="JMF28" s="262"/>
      <c r="JMG28" s="262"/>
      <c r="JMH28" s="262"/>
      <c r="JMI28" s="262"/>
      <c r="JMJ28" s="262"/>
      <c r="JMK28" s="262"/>
      <c r="JML28" s="262"/>
      <c r="JMM28" s="262"/>
      <c r="JMN28" s="262"/>
      <c r="JMO28" s="262"/>
      <c r="JMP28" s="262"/>
      <c r="JMQ28" s="262"/>
      <c r="JMR28" s="262"/>
      <c r="JMS28" s="262"/>
      <c r="JMT28" s="262"/>
      <c r="JMU28" s="262"/>
      <c r="JMV28" s="262"/>
      <c r="JMW28" s="262"/>
      <c r="JMX28" s="262"/>
      <c r="JMY28" s="262"/>
      <c r="JMZ28" s="262"/>
      <c r="JNA28" s="262"/>
      <c r="JNB28" s="262"/>
      <c r="JNC28" s="262"/>
      <c r="JND28" s="262"/>
      <c r="JNE28" s="262"/>
      <c r="JNF28" s="262"/>
      <c r="JNG28" s="262"/>
      <c r="JNH28" s="262"/>
      <c r="JNI28" s="262"/>
      <c r="JNJ28" s="262"/>
      <c r="JNK28" s="262"/>
      <c r="JNL28" s="262"/>
      <c r="JNM28" s="262"/>
      <c r="JNN28" s="262"/>
      <c r="JNO28" s="262"/>
      <c r="JNP28" s="262"/>
      <c r="JNQ28" s="262"/>
      <c r="JNR28" s="262"/>
      <c r="JNS28" s="262"/>
      <c r="JNT28" s="262"/>
      <c r="JNU28" s="262"/>
      <c r="JNV28" s="262"/>
      <c r="JNW28" s="262"/>
      <c r="JNX28" s="262"/>
      <c r="JNY28" s="262"/>
      <c r="JNZ28" s="262"/>
      <c r="JOA28" s="262"/>
      <c r="JOB28" s="262"/>
      <c r="JOC28" s="262"/>
      <c r="JOD28" s="262"/>
      <c r="JOE28" s="262"/>
      <c r="JOF28" s="262"/>
      <c r="JOG28" s="262"/>
      <c r="JOH28" s="262"/>
      <c r="JOI28" s="262"/>
      <c r="JOJ28" s="262"/>
      <c r="JOK28" s="262"/>
      <c r="JOL28" s="262"/>
      <c r="JOM28" s="262"/>
      <c r="JON28" s="262"/>
      <c r="JOO28" s="262"/>
      <c r="JOP28" s="262"/>
      <c r="JOQ28" s="262"/>
      <c r="JOR28" s="262"/>
      <c r="JOS28" s="262"/>
      <c r="JOT28" s="262"/>
      <c r="JOU28" s="262"/>
      <c r="JOV28" s="262"/>
      <c r="JOW28" s="262"/>
      <c r="JOX28" s="262"/>
      <c r="JOY28" s="262"/>
      <c r="JOZ28" s="262"/>
      <c r="JPA28" s="262"/>
      <c r="JPB28" s="262"/>
      <c r="JPC28" s="262"/>
      <c r="JPD28" s="262"/>
      <c r="JPE28" s="262"/>
      <c r="JPF28" s="262"/>
      <c r="JPG28" s="262"/>
      <c r="JPH28" s="262"/>
      <c r="JPI28" s="262"/>
      <c r="JPJ28" s="262"/>
      <c r="JPK28" s="262"/>
      <c r="JPL28" s="262"/>
      <c r="JPM28" s="262"/>
      <c r="JPN28" s="262"/>
      <c r="JPO28" s="262"/>
      <c r="JPP28" s="262"/>
      <c r="JPQ28" s="262"/>
      <c r="JPR28" s="262"/>
      <c r="JPS28" s="262"/>
      <c r="JPT28" s="262"/>
      <c r="JPU28" s="262"/>
      <c r="JPV28" s="262"/>
      <c r="JPW28" s="262"/>
      <c r="JPX28" s="262"/>
      <c r="JPY28" s="262"/>
      <c r="JPZ28" s="262"/>
      <c r="JQA28" s="262"/>
      <c r="JQB28" s="262"/>
      <c r="JQC28" s="262"/>
      <c r="JQD28" s="262"/>
      <c r="JQE28" s="262"/>
      <c r="JQF28" s="262"/>
      <c r="JQG28" s="262"/>
      <c r="JQH28" s="262"/>
      <c r="JQI28" s="262"/>
      <c r="JQJ28" s="262"/>
      <c r="JQK28" s="262"/>
      <c r="JQL28" s="262"/>
      <c r="JQM28" s="262"/>
      <c r="JQN28" s="262"/>
      <c r="JQO28" s="262"/>
      <c r="JQP28" s="262"/>
      <c r="JQQ28" s="262"/>
      <c r="JQR28" s="262"/>
      <c r="JQS28" s="262"/>
      <c r="JQT28" s="262"/>
      <c r="JQU28" s="262"/>
      <c r="JQV28" s="262"/>
      <c r="JQW28" s="262"/>
      <c r="JQX28" s="262"/>
      <c r="JQY28" s="262"/>
      <c r="JQZ28" s="262"/>
      <c r="JRA28" s="262"/>
      <c r="JRB28" s="262"/>
      <c r="JRC28" s="262"/>
      <c r="JRD28" s="262"/>
      <c r="JRE28" s="262"/>
      <c r="JRF28" s="262"/>
      <c r="JRG28" s="262"/>
      <c r="JRH28" s="262"/>
      <c r="JRI28" s="262"/>
      <c r="JRJ28" s="262"/>
      <c r="JRK28" s="262"/>
      <c r="JRL28" s="262"/>
      <c r="JRM28" s="262"/>
      <c r="JRN28" s="262"/>
      <c r="JRO28" s="262"/>
      <c r="JRP28" s="262"/>
      <c r="JRQ28" s="262"/>
      <c r="JRR28" s="262"/>
      <c r="JRS28" s="262"/>
      <c r="JRT28" s="262"/>
      <c r="JRU28" s="262"/>
      <c r="JRV28" s="262"/>
      <c r="JRW28" s="262"/>
      <c r="JRX28" s="262"/>
      <c r="JRY28" s="262"/>
      <c r="JRZ28" s="262"/>
      <c r="JSA28" s="262"/>
      <c r="JSB28" s="262"/>
      <c r="JSC28" s="262"/>
      <c r="JSD28" s="262"/>
      <c r="JSE28" s="262"/>
      <c r="JSF28" s="262"/>
      <c r="JSG28" s="262"/>
      <c r="JSH28" s="262"/>
      <c r="JSI28" s="262"/>
      <c r="JSJ28" s="262"/>
      <c r="JSK28" s="262"/>
      <c r="JSL28" s="262"/>
      <c r="JSM28" s="262"/>
      <c r="JSN28" s="262"/>
      <c r="JSO28" s="262"/>
      <c r="JSP28" s="262"/>
      <c r="JSQ28" s="262"/>
      <c r="JSR28" s="262"/>
      <c r="JSS28" s="262"/>
      <c r="JST28" s="262"/>
      <c r="JSU28" s="262"/>
      <c r="JSV28" s="262"/>
      <c r="JSW28" s="262"/>
      <c r="JSX28" s="262"/>
      <c r="JSY28" s="262"/>
      <c r="JSZ28" s="262"/>
      <c r="JTA28" s="262"/>
      <c r="JTB28" s="262"/>
      <c r="JTC28" s="262"/>
      <c r="JTD28" s="262"/>
      <c r="JTE28" s="262"/>
      <c r="JTF28" s="262"/>
      <c r="JTG28" s="262"/>
      <c r="JTH28" s="262"/>
      <c r="JTI28" s="262"/>
      <c r="JTJ28" s="262"/>
      <c r="JTK28" s="262"/>
      <c r="JTL28" s="262"/>
      <c r="JTM28" s="262"/>
      <c r="JTN28" s="262"/>
      <c r="JTO28" s="262"/>
      <c r="JTP28" s="262"/>
      <c r="JTQ28" s="262"/>
      <c r="JTR28" s="262"/>
      <c r="JTS28" s="262"/>
      <c r="JTT28" s="262"/>
      <c r="JTU28" s="262"/>
      <c r="JTV28" s="262"/>
      <c r="JTW28" s="262"/>
      <c r="JTX28" s="262"/>
      <c r="JTY28" s="262"/>
      <c r="JTZ28" s="262"/>
      <c r="JUA28" s="262"/>
      <c r="JUB28" s="262"/>
      <c r="JUC28" s="262"/>
      <c r="JUD28" s="262"/>
      <c r="JUE28" s="262"/>
      <c r="JUF28" s="262"/>
      <c r="JUG28" s="262"/>
      <c r="JUH28" s="262"/>
      <c r="JUI28" s="262"/>
      <c r="JUJ28" s="262"/>
      <c r="JUK28" s="262"/>
      <c r="JUL28" s="262"/>
      <c r="JUM28" s="262"/>
      <c r="JUN28" s="262"/>
      <c r="JUO28" s="262"/>
      <c r="JUP28" s="262"/>
      <c r="JUQ28" s="262"/>
      <c r="JUR28" s="262"/>
      <c r="JUS28" s="262"/>
      <c r="JUT28" s="262"/>
      <c r="JUU28" s="262"/>
      <c r="JUV28" s="262"/>
      <c r="JUW28" s="262"/>
      <c r="JUX28" s="262"/>
      <c r="JUY28" s="262"/>
      <c r="JUZ28" s="262"/>
      <c r="JVA28" s="262"/>
      <c r="JVB28" s="262"/>
      <c r="JVC28" s="262"/>
      <c r="JVD28" s="262"/>
      <c r="JVE28" s="262"/>
      <c r="JVF28" s="262"/>
      <c r="JVG28" s="262"/>
      <c r="JVH28" s="262"/>
      <c r="JVI28" s="262"/>
      <c r="JVJ28" s="262"/>
      <c r="JVK28" s="262"/>
      <c r="JVL28" s="262"/>
      <c r="JVM28" s="262"/>
      <c r="JVN28" s="262"/>
      <c r="JVO28" s="262"/>
      <c r="JVP28" s="262"/>
      <c r="JVQ28" s="262"/>
      <c r="JVR28" s="262"/>
      <c r="JVS28" s="262"/>
      <c r="JVT28" s="262"/>
      <c r="JVU28" s="262"/>
      <c r="JVV28" s="262"/>
      <c r="JVW28" s="262"/>
      <c r="JVX28" s="262"/>
      <c r="JVY28" s="262"/>
      <c r="JVZ28" s="262"/>
      <c r="JWA28" s="262"/>
      <c r="JWB28" s="262"/>
      <c r="JWC28" s="262"/>
      <c r="JWD28" s="262"/>
      <c r="JWE28" s="262"/>
      <c r="JWF28" s="262"/>
      <c r="JWG28" s="262"/>
      <c r="JWH28" s="262"/>
      <c r="JWI28" s="262"/>
      <c r="JWJ28" s="262"/>
      <c r="JWK28" s="262"/>
      <c r="JWL28" s="262"/>
      <c r="JWM28" s="262"/>
      <c r="JWN28" s="262"/>
      <c r="JWO28" s="262"/>
      <c r="JWP28" s="262"/>
      <c r="JWQ28" s="262"/>
      <c r="JWR28" s="262"/>
      <c r="JWS28" s="262"/>
      <c r="JWT28" s="262"/>
      <c r="JWU28" s="262"/>
      <c r="JWV28" s="262"/>
      <c r="JWW28" s="262"/>
      <c r="JWX28" s="262"/>
      <c r="JWY28" s="262"/>
      <c r="JWZ28" s="262"/>
      <c r="JXA28" s="262"/>
      <c r="JXB28" s="262"/>
      <c r="JXC28" s="262"/>
      <c r="JXD28" s="262"/>
      <c r="JXE28" s="262"/>
      <c r="JXF28" s="262"/>
      <c r="JXG28" s="262"/>
      <c r="JXH28" s="262"/>
      <c r="JXI28" s="262"/>
      <c r="JXJ28" s="262"/>
      <c r="JXK28" s="262"/>
      <c r="JXL28" s="262"/>
      <c r="JXM28" s="262"/>
      <c r="JXN28" s="262"/>
      <c r="JXO28" s="262"/>
      <c r="JXP28" s="262"/>
      <c r="JXQ28" s="262"/>
      <c r="JXR28" s="262"/>
      <c r="JXS28" s="262"/>
      <c r="JXT28" s="262"/>
      <c r="JXU28" s="262"/>
      <c r="JXV28" s="262"/>
      <c r="JXW28" s="262"/>
      <c r="JXX28" s="262"/>
      <c r="JXY28" s="262"/>
      <c r="JXZ28" s="262"/>
      <c r="JYA28" s="262"/>
      <c r="JYB28" s="262"/>
      <c r="JYC28" s="262"/>
      <c r="JYD28" s="262"/>
      <c r="JYE28" s="262"/>
      <c r="JYF28" s="262"/>
      <c r="JYG28" s="262"/>
      <c r="JYH28" s="262"/>
      <c r="JYI28" s="262"/>
      <c r="JYJ28" s="262"/>
      <c r="JYK28" s="262"/>
      <c r="JYL28" s="262"/>
      <c r="JYM28" s="262"/>
      <c r="JYN28" s="262"/>
      <c r="JYO28" s="262"/>
      <c r="JYP28" s="262"/>
      <c r="JYQ28" s="262"/>
      <c r="JYR28" s="262"/>
      <c r="JYS28" s="262"/>
      <c r="JYT28" s="262"/>
      <c r="JYU28" s="262"/>
      <c r="JYV28" s="262"/>
      <c r="JYW28" s="262"/>
      <c r="JYX28" s="262"/>
      <c r="JYY28" s="262"/>
      <c r="JYZ28" s="262"/>
      <c r="JZA28" s="262"/>
      <c r="JZB28" s="262"/>
      <c r="JZC28" s="262"/>
      <c r="JZD28" s="262"/>
      <c r="JZE28" s="262"/>
      <c r="JZF28" s="262"/>
      <c r="JZG28" s="262"/>
      <c r="JZH28" s="262"/>
      <c r="JZI28" s="262"/>
      <c r="JZJ28" s="262"/>
      <c r="JZK28" s="262"/>
      <c r="JZL28" s="262"/>
      <c r="JZM28" s="262"/>
      <c r="JZN28" s="262"/>
      <c r="JZO28" s="262"/>
      <c r="JZP28" s="262"/>
      <c r="JZQ28" s="262"/>
      <c r="JZR28" s="262"/>
      <c r="JZS28" s="262"/>
      <c r="JZT28" s="262"/>
      <c r="JZU28" s="262"/>
      <c r="JZV28" s="262"/>
      <c r="JZW28" s="262"/>
      <c r="JZX28" s="262"/>
      <c r="JZY28" s="262"/>
      <c r="JZZ28" s="262"/>
      <c r="KAA28" s="262"/>
      <c r="KAB28" s="262"/>
      <c r="KAC28" s="262"/>
      <c r="KAD28" s="262"/>
      <c r="KAE28" s="262"/>
      <c r="KAF28" s="262"/>
      <c r="KAG28" s="262"/>
      <c r="KAH28" s="262"/>
      <c r="KAI28" s="262"/>
      <c r="KAJ28" s="262"/>
      <c r="KAK28" s="262"/>
      <c r="KAL28" s="262"/>
      <c r="KAM28" s="262"/>
      <c r="KAN28" s="262"/>
      <c r="KAO28" s="262"/>
      <c r="KAP28" s="262"/>
      <c r="KAQ28" s="262"/>
      <c r="KAR28" s="262"/>
      <c r="KAS28" s="262"/>
      <c r="KAT28" s="262"/>
      <c r="KAU28" s="262"/>
      <c r="KAV28" s="262"/>
      <c r="KAW28" s="262"/>
      <c r="KAX28" s="262"/>
      <c r="KAY28" s="262"/>
      <c r="KAZ28" s="262"/>
      <c r="KBA28" s="262"/>
      <c r="KBB28" s="262"/>
      <c r="KBC28" s="262"/>
      <c r="KBD28" s="262"/>
      <c r="KBE28" s="262"/>
      <c r="KBF28" s="262"/>
      <c r="KBG28" s="262"/>
      <c r="KBH28" s="262"/>
      <c r="KBI28" s="262"/>
      <c r="KBJ28" s="262"/>
      <c r="KBK28" s="262"/>
      <c r="KBL28" s="262"/>
      <c r="KBM28" s="262"/>
      <c r="KBN28" s="262"/>
      <c r="KBO28" s="262"/>
      <c r="KBP28" s="262"/>
      <c r="KBQ28" s="262"/>
      <c r="KBR28" s="262"/>
      <c r="KBS28" s="262"/>
      <c r="KBT28" s="262"/>
      <c r="KBU28" s="262"/>
      <c r="KBV28" s="262"/>
      <c r="KBW28" s="262"/>
      <c r="KBX28" s="262"/>
      <c r="KBY28" s="262"/>
      <c r="KBZ28" s="262"/>
      <c r="KCA28" s="262"/>
      <c r="KCB28" s="262"/>
      <c r="KCC28" s="262"/>
      <c r="KCD28" s="262"/>
      <c r="KCE28" s="262"/>
      <c r="KCF28" s="262"/>
      <c r="KCG28" s="262"/>
      <c r="KCH28" s="262"/>
      <c r="KCI28" s="262"/>
      <c r="KCJ28" s="262"/>
      <c r="KCK28" s="262"/>
      <c r="KCL28" s="262"/>
      <c r="KCM28" s="262"/>
      <c r="KCN28" s="262"/>
      <c r="KCO28" s="262"/>
      <c r="KCP28" s="262"/>
      <c r="KCQ28" s="262"/>
      <c r="KCR28" s="262"/>
      <c r="KCS28" s="262"/>
      <c r="KCT28" s="262"/>
      <c r="KCU28" s="262"/>
      <c r="KCV28" s="262"/>
      <c r="KCW28" s="262"/>
      <c r="KCX28" s="262"/>
      <c r="KCY28" s="262"/>
      <c r="KCZ28" s="262"/>
      <c r="KDA28" s="262"/>
      <c r="KDB28" s="262"/>
      <c r="KDC28" s="262"/>
      <c r="KDD28" s="262"/>
      <c r="KDE28" s="262"/>
      <c r="KDF28" s="262"/>
      <c r="KDG28" s="262"/>
      <c r="KDH28" s="262"/>
      <c r="KDI28" s="262"/>
      <c r="KDJ28" s="262"/>
      <c r="KDK28" s="262"/>
      <c r="KDL28" s="262"/>
      <c r="KDM28" s="262"/>
      <c r="KDN28" s="262"/>
      <c r="KDO28" s="262"/>
      <c r="KDP28" s="262"/>
      <c r="KDQ28" s="262"/>
      <c r="KDR28" s="262"/>
      <c r="KDS28" s="262"/>
      <c r="KDT28" s="262"/>
      <c r="KDU28" s="262"/>
      <c r="KDV28" s="262"/>
      <c r="KDW28" s="262"/>
      <c r="KDX28" s="262"/>
      <c r="KDY28" s="262"/>
      <c r="KDZ28" s="262"/>
      <c r="KEA28" s="262"/>
      <c r="KEB28" s="262"/>
      <c r="KEC28" s="262"/>
      <c r="KED28" s="262"/>
      <c r="KEE28" s="262"/>
      <c r="KEF28" s="262"/>
      <c r="KEG28" s="262"/>
      <c r="KEH28" s="262"/>
      <c r="KEI28" s="262"/>
      <c r="KEJ28" s="262"/>
      <c r="KEK28" s="262"/>
      <c r="KEL28" s="262"/>
      <c r="KEM28" s="262"/>
      <c r="KEN28" s="262"/>
      <c r="KEO28" s="262"/>
      <c r="KEP28" s="262"/>
      <c r="KEQ28" s="262"/>
      <c r="KER28" s="262"/>
      <c r="KES28" s="262"/>
      <c r="KET28" s="262"/>
      <c r="KEU28" s="262"/>
      <c r="KEV28" s="262"/>
      <c r="KEW28" s="262"/>
      <c r="KEX28" s="262"/>
      <c r="KEY28" s="262"/>
      <c r="KEZ28" s="262"/>
      <c r="KFA28" s="262"/>
      <c r="KFB28" s="262"/>
      <c r="KFC28" s="262"/>
      <c r="KFD28" s="262"/>
      <c r="KFE28" s="262"/>
      <c r="KFF28" s="262"/>
      <c r="KFG28" s="262"/>
      <c r="KFH28" s="262"/>
      <c r="KFI28" s="262"/>
      <c r="KFJ28" s="262"/>
      <c r="KFK28" s="262"/>
      <c r="KFL28" s="262"/>
      <c r="KFM28" s="262"/>
      <c r="KFN28" s="262"/>
      <c r="KFO28" s="262"/>
      <c r="KFP28" s="262"/>
      <c r="KFQ28" s="262"/>
      <c r="KFR28" s="262"/>
      <c r="KFS28" s="262"/>
      <c r="KFT28" s="262"/>
      <c r="KFU28" s="262"/>
      <c r="KFV28" s="262"/>
      <c r="KFW28" s="262"/>
      <c r="KFX28" s="262"/>
      <c r="KFY28" s="262"/>
      <c r="KFZ28" s="262"/>
      <c r="KGA28" s="262"/>
      <c r="KGB28" s="262"/>
      <c r="KGC28" s="262"/>
      <c r="KGD28" s="262"/>
      <c r="KGE28" s="262"/>
      <c r="KGF28" s="262"/>
      <c r="KGG28" s="262"/>
      <c r="KGH28" s="262"/>
      <c r="KGI28" s="262"/>
      <c r="KGJ28" s="262"/>
      <c r="KGK28" s="262"/>
      <c r="KGL28" s="262"/>
      <c r="KGM28" s="262"/>
      <c r="KGN28" s="262"/>
      <c r="KGO28" s="262"/>
      <c r="KGP28" s="262"/>
      <c r="KGQ28" s="262"/>
      <c r="KGR28" s="262"/>
      <c r="KGS28" s="262"/>
      <c r="KGT28" s="262"/>
      <c r="KGU28" s="262"/>
      <c r="KGV28" s="262"/>
      <c r="KGW28" s="262"/>
      <c r="KGX28" s="262"/>
      <c r="KGY28" s="262"/>
      <c r="KGZ28" s="262"/>
      <c r="KHA28" s="262"/>
      <c r="KHB28" s="262"/>
      <c r="KHC28" s="262"/>
      <c r="KHD28" s="262"/>
      <c r="KHE28" s="262"/>
      <c r="KHF28" s="262"/>
      <c r="KHG28" s="262"/>
      <c r="KHH28" s="262"/>
      <c r="KHI28" s="262"/>
      <c r="KHJ28" s="262"/>
      <c r="KHK28" s="262"/>
      <c r="KHL28" s="262"/>
      <c r="KHM28" s="262"/>
      <c r="KHN28" s="262"/>
      <c r="KHO28" s="262"/>
      <c r="KHP28" s="262"/>
      <c r="KHQ28" s="262"/>
      <c r="KHR28" s="262"/>
      <c r="KHS28" s="262"/>
      <c r="KHT28" s="262"/>
      <c r="KHU28" s="262"/>
      <c r="KHV28" s="262"/>
      <c r="KHW28" s="262"/>
      <c r="KHX28" s="262"/>
      <c r="KHY28" s="262"/>
      <c r="KHZ28" s="262"/>
      <c r="KIA28" s="262"/>
      <c r="KIB28" s="262"/>
      <c r="KIC28" s="262"/>
      <c r="KID28" s="262"/>
      <c r="KIE28" s="262"/>
      <c r="KIF28" s="262"/>
      <c r="KIG28" s="262"/>
      <c r="KIH28" s="262"/>
      <c r="KII28" s="262"/>
      <c r="KIJ28" s="262"/>
      <c r="KIK28" s="262"/>
      <c r="KIL28" s="262"/>
      <c r="KIM28" s="262"/>
      <c r="KIN28" s="262"/>
      <c r="KIO28" s="262"/>
      <c r="KIP28" s="262"/>
      <c r="KIQ28" s="262"/>
      <c r="KIR28" s="262"/>
      <c r="KIS28" s="262"/>
      <c r="KIT28" s="262"/>
      <c r="KIU28" s="262"/>
      <c r="KIV28" s="262"/>
      <c r="KIW28" s="262"/>
      <c r="KIX28" s="262"/>
      <c r="KIY28" s="262"/>
      <c r="KIZ28" s="262"/>
      <c r="KJA28" s="262"/>
      <c r="KJB28" s="262"/>
      <c r="KJC28" s="262"/>
      <c r="KJD28" s="262"/>
      <c r="KJE28" s="262"/>
      <c r="KJF28" s="262"/>
      <c r="KJG28" s="262"/>
      <c r="KJH28" s="262"/>
      <c r="KJI28" s="262"/>
      <c r="KJJ28" s="262"/>
      <c r="KJK28" s="262"/>
      <c r="KJL28" s="262"/>
      <c r="KJM28" s="262"/>
      <c r="KJN28" s="262"/>
      <c r="KJO28" s="262"/>
      <c r="KJP28" s="262"/>
      <c r="KJQ28" s="262"/>
      <c r="KJR28" s="262"/>
      <c r="KJS28" s="262"/>
      <c r="KJT28" s="262"/>
      <c r="KJU28" s="262"/>
      <c r="KJV28" s="262"/>
      <c r="KJW28" s="262"/>
      <c r="KJX28" s="262"/>
      <c r="KJY28" s="262"/>
      <c r="KJZ28" s="262"/>
      <c r="KKA28" s="262"/>
      <c r="KKB28" s="262"/>
      <c r="KKC28" s="262"/>
      <c r="KKD28" s="262"/>
      <c r="KKE28" s="262"/>
      <c r="KKF28" s="262"/>
      <c r="KKG28" s="262"/>
      <c r="KKH28" s="262"/>
      <c r="KKI28" s="262"/>
      <c r="KKJ28" s="262"/>
      <c r="KKK28" s="262"/>
      <c r="KKL28" s="262"/>
      <c r="KKM28" s="262"/>
      <c r="KKN28" s="262"/>
      <c r="KKO28" s="262"/>
      <c r="KKP28" s="262"/>
      <c r="KKQ28" s="262"/>
      <c r="KKR28" s="262"/>
      <c r="KKS28" s="262"/>
      <c r="KKT28" s="262"/>
      <c r="KKU28" s="262"/>
      <c r="KKV28" s="262"/>
      <c r="KKW28" s="262"/>
      <c r="KKX28" s="262"/>
      <c r="KKY28" s="262"/>
      <c r="KKZ28" s="262"/>
      <c r="KLA28" s="262"/>
      <c r="KLB28" s="262"/>
      <c r="KLC28" s="262"/>
      <c r="KLD28" s="262"/>
      <c r="KLE28" s="262"/>
      <c r="KLF28" s="262"/>
      <c r="KLG28" s="262"/>
      <c r="KLH28" s="262"/>
      <c r="KLI28" s="262"/>
      <c r="KLJ28" s="262"/>
      <c r="KLK28" s="262"/>
      <c r="KLL28" s="262"/>
      <c r="KLM28" s="262"/>
      <c r="KLN28" s="262"/>
      <c r="KLO28" s="262"/>
      <c r="KLP28" s="262"/>
      <c r="KLQ28" s="262"/>
      <c r="KLR28" s="262"/>
      <c r="KLS28" s="262"/>
      <c r="KLT28" s="262"/>
      <c r="KLU28" s="262"/>
      <c r="KLV28" s="262"/>
      <c r="KLW28" s="262"/>
      <c r="KLX28" s="262"/>
      <c r="KLY28" s="262"/>
      <c r="KLZ28" s="262"/>
      <c r="KMA28" s="262"/>
      <c r="KMB28" s="262"/>
      <c r="KMC28" s="262"/>
      <c r="KMD28" s="262"/>
      <c r="KME28" s="262"/>
      <c r="KMF28" s="262"/>
      <c r="KMG28" s="262"/>
      <c r="KMH28" s="262"/>
      <c r="KMI28" s="262"/>
      <c r="KMJ28" s="262"/>
      <c r="KMK28" s="262"/>
      <c r="KML28" s="262"/>
      <c r="KMM28" s="262"/>
      <c r="KMN28" s="262"/>
      <c r="KMO28" s="262"/>
      <c r="KMP28" s="262"/>
      <c r="KMQ28" s="262"/>
      <c r="KMR28" s="262"/>
      <c r="KMS28" s="262"/>
      <c r="KMT28" s="262"/>
      <c r="KMU28" s="262"/>
      <c r="KMV28" s="262"/>
      <c r="KMW28" s="262"/>
      <c r="KMX28" s="262"/>
      <c r="KMY28" s="262"/>
      <c r="KMZ28" s="262"/>
      <c r="KNA28" s="262"/>
      <c r="KNB28" s="262"/>
      <c r="KNC28" s="262"/>
      <c r="KND28" s="262"/>
      <c r="KNE28" s="262"/>
      <c r="KNF28" s="262"/>
      <c r="KNG28" s="262"/>
      <c r="KNH28" s="262"/>
      <c r="KNI28" s="262"/>
      <c r="KNJ28" s="262"/>
      <c r="KNK28" s="262"/>
      <c r="KNL28" s="262"/>
      <c r="KNM28" s="262"/>
      <c r="KNN28" s="262"/>
      <c r="KNO28" s="262"/>
      <c r="KNP28" s="262"/>
      <c r="KNQ28" s="262"/>
      <c r="KNR28" s="262"/>
      <c r="KNS28" s="262"/>
      <c r="KNT28" s="262"/>
      <c r="KNU28" s="262"/>
      <c r="KNV28" s="262"/>
      <c r="KNW28" s="262"/>
      <c r="KNX28" s="262"/>
      <c r="KNY28" s="262"/>
      <c r="KNZ28" s="262"/>
      <c r="KOA28" s="262"/>
      <c r="KOB28" s="262"/>
      <c r="KOC28" s="262"/>
      <c r="KOD28" s="262"/>
      <c r="KOE28" s="262"/>
      <c r="KOF28" s="262"/>
      <c r="KOG28" s="262"/>
      <c r="KOH28" s="262"/>
      <c r="KOI28" s="262"/>
      <c r="KOJ28" s="262"/>
      <c r="KOK28" s="262"/>
      <c r="KOL28" s="262"/>
      <c r="KOM28" s="262"/>
      <c r="KON28" s="262"/>
      <c r="KOO28" s="262"/>
      <c r="KOP28" s="262"/>
      <c r="KOQ28" s="262"/>
      <c r="KOR28" s="262"/>
      <c r="KOS28" s="262"/>
      <c r="KOT28" s="262"/>
      <c r="KOU28" s="262"/>
      <c r="KOV28" s="262"/>
      <c r="KOW28" s="262"/>
      <c r="KOX28" s="262"/>
      <c r="KOY28" s="262"/>
      <c r="KOZ28" s="262"/>
      <c r="KPA28" s="262"/>
      <c r="KPB28" s="262"/>
      <c r="KPC28" s="262"/>
      <c r="KPD28" s="262"/>
      <c r="KPE28" s="262"/>
      <c r="KPF28" s="262"/>
      <c r="KPG28" s="262"/>
      <c r="KPH28" s="262"/>
      <c r="KPI28" s="262"/>
      <c r="KPJ28" s="262"/>
      <c r="KPK28" s="262"/>
      <c r="KPL28" s="262"/>
      <c r="KPM28" s="262"/>
      <c r="KPN28" s="262"/>
      <c r="KPO28" s="262"/>
      <c r="KPP28" s="262"/>
      <c r="KPQ28" s="262"/>
      <c r="KPR28" s="262"/>
      <c r="KPS28" s="262"/>
      <c r="KPT28" s="262"/>
      <c r="KPU28" s="262"/>
      <c r="KPV28" s="262"/>
      <c r="KPW28" s="262"/>
      <c r="KPX28" s="262"/>
      <c r="KPY28" s="262"/>
      <c r="KPZ28" s="262"/>
      <c r="KQA28" s="262"/>
      <c r="KQB28" s="262"/>
      <c r="KQC28" s="262"/>
      <c r="KQD28" s="262"/>
      <c r="KQE28" s="262"/>
      <c r="KQF28" s="262"/>
      <c r="KQG28" s="262"/>
      <c r="KQH28" s="262"/>
      <c r="KQI28" s="262"/>
      <c r="KQJ28" s="262"/>
      <c r="KQK28" s="262"/>
      <c r="KQL28" s="262"/>
      <c r="KQM28" s="262"/>
      <c r="KQN28" s="262"/>
      <c r="KQO28" s="262"/>
      <c r="KQP28" s="262"/>
      <c r="KQQ28" s="262"/>
      <c r="KQR28" s="262"/>
      <c r="KQS28" s="262"/>
      <c r="KQT28" s="262"/>
      <c r="KQU28" s="262"/>
      <c r="KQV28" s="262"/>
      <c r="KQW28" s="262"/>
      <c r="KQX28" s="262"/>
      <c r="KQY28" s="262"/>
      <c r="KQZ28" s="262"/>
      <c r="KRA28" s="262"/>
      <c r="KRB28" s="262"/>
      <c r="KRC28" s="262"/>
      <c r="KRD28" s="262"/>
      <c r="KRE28" s="262"/>
      <c r="KRF28" s="262"/>
      <c r="KRG28" s="262"/>
      <c r="KRH28" s="262"/>
      <c r="KRI28" s="262"/>
      <c r="KRJ28" s="262"/>
      <c r="KRK28" s="262"/>
      <c r="KRL28" s="262"/>
      <c r="KRM28" s="262"/>
      <c r="KRN28" s="262"/>
      <c r="KRO28" s="262"/>
      <c r="KRP28" s="262"/>
      <c r="KRQ28" s="262"/>
      <c r="KRR28" s="262"/>
      <c r="KRS28" s="262"/>
      <c r="KRT28" s="262"/>
      <c r="KRU28" s="262"/>
      <c r="KRV28" s="262"/>
      <c r="KRW28" s="262"/>
      <c r="KRX28" s="262"/>
      <c r="KRY28" s="262"/>
      <c r="KRZ28" s="262"/>
      <c r="KSA28" s="262"/>
      <c r="KSB28" s="262"/>
      <c r="KSC28" s="262"/>
      <c r="KSD28" s="262"/>
      <c r="KSE28" s="262"/>
      <c r="KSF28" s="262"/>
      <c r="KSG28" s="262"/>
      <c r="KSH28" s="262"/>
      <c r="KSI28" s="262"/>
      <c r="KSJ28" s="262"/>
      <c r="KSK28" s="262"/>
      <c r="KSL28" s="262"/>
      <c r="KSM28" s="262"/>
      <c r="KSN28" s="262"/>
      <c r="KSO28" s="262"/>
      <c r="KSP28" s="262"/>
      <c r="KSQ28" s="262"/>
      <c r="KSR28" s="262"/>
      <c r="KSS28" s="262"/>
      <c r="KST28" s="262"/>
      <c r="KSU28" s="262"/>
      <c r="KSV28" s="262"/>
      <c r="KSW28" s="262"/>
      <c r="KSX28" s="262"/>
      <c r="KSY28" s="262"/>
      <c r="KSZ28" s="262"/>
      <c r="KTA28" s="262"/>
      <c r="KTB28" s="262"/>
      <c r="KTC28" s="262"/>
      <c r="KTD28" s="262"/>
      <c r="KTE28" s="262"/>
      <c r="KTF28" s="262"/>
      <c r="KTG28" s="262"/>
      <c r="KTH28" s="262"/>
      <c r="KTI28" s="262"/>
      <c r="KTJ28" s="262"/>
      <c r="KTK28" s="262"/>
      <c r="KTL28" s="262"/>
      <c r="KTM28" s="262"/>
      <c r="KTN28" s="262"/>
      <c r="KTO28" s="262"/>
      <c r="KTP28" s="262"/>
      <c r="KTQ28" s="262"/>
      <c r="KTR28" s="262"/>
      <c r="KTS28" s="262"/>
      <c r="KTT28" s="262"/>
      <c r="KTU28" s="262"/>
      <c r="KTV28" s="262"/>
      <c r="KTW28" s="262"/>
      <c r="KTX28" s="262"/>
      <c r="KTY28" s="262"/>
      <c r="KTZ28" s="262"/>
      <c r="KUA28" s="262"/>
      <c r="KUB28" s="262"/>
      <c r="KUC28" s="262"/>
      <c r="KUD28" s="262"/>
      <c r="KUE28" s="262"/>
      <c r="KUF28" s="262"/>
      <c r="KUG28" s="262"/>
      <c r="KUH28" s="262"/>
      <c r="KUI28" s="262"/>
      <c r="KUJ28" s="262"/>
      <c r="KUK28" s="262"/>
      <c r="KUL28" s="262"/>
      <c r="KUM28" s="262"/>
      <c r="KUN28" s="262"/>
      <c r="KUO28" s="262"/>
      <c r="KUP28" s="262"/>
      <c r="KUQ28" s="262"/>
      <c r="KUR28" s="262"/>
      <c r="KUS28" s="262"/>
      <c r="KUT28" s="262"/>
      <c r="KUU28" s="262"/>
      <c r="KUV28" s="262"/>
      <c r="KUW28" s="262"/>
      <c r="KUX28" s="262"/>
      <c r="KUY28" s="262"/>
      <c r="KUZ28" s="262"/>
      <c r="KVA28" s="262"/>
      <c r="KVB28" s="262"/>
      <c r="KVC28" s="262"/>
      <c r="KVD28" s="262"/>
      <c r="KVE28" s="262"/>
      <c r="KVF28" s="262"/>
      <c r="KVG28" s="262"/>
      <c r="KVH28" s="262"/>
      <c r="KVI28" s="262"/>
      <c r="KVJ28" s="262"/>
      <c r="KVK28" s="262"/>
      <c r="KVL28" s="262"/>
      <c r="KVM28" s="262"/>
      <c r="KVN28" s="262"/>
      <c r="KVO28" s="262"/>
      <c r="KVP28" s="262"/>
      <c r="KVQ28" s="262"/>
      <c r="KVR28" s="262"/>
      <c r="KVS28" s="262"/>
      <c r="KVT28" s="262"/>
      <c r="KVU28" s="262"/>
      <c r="KVV28" s="262"/>
      <c r="KVW28" s="262"/>
      <c r="KVX28" s="262"/>
      <c r="KVY28" s="262"/>
      <c r="KVZ28" s="262"/>
      <c r="KWA28" s="262"/>
      <c r="KWB28" s="262"/>
      <c r="KWC28" s="262"/>
      <c r="KWD28" s="262"/>
      <c r="KWE28" s="262"/>
      <c r="KWF28" s="262"/>
      <c r="KWG28" s="262"/>
      <c r="KWH28" s="262"/>
      <c r="KWI28" s="262"/>
      <c r="KWJ28" s="262"/>
      <c r="KWK28" s="262"/>
      <c r="KWL28" s="262"/>
      <c r="KWM28" s="262"/>
      <c r="KWN28" s="262"/>
      <c r="KWO28" s="262"/>
      <c r="KWP28" s="262"/>
      <c r="KWQ28" s="262"/>
      <c r="KWR28" s="262"/>
      <c r="KWS28" s="262"/>
      <c r="KWT28" s="262"/>
      <c r="KWU28" s="262"/>
      <c r="KWV28" s="262"/>
      <c r="KWW28" s="262"/>
      <c r="KWX28" s="262"/>
      <c r="KWY28" s="262"/>
      <c r="KWZ28" s="262"/>
      <c r="KXA28" s="262"/>
      <c r="KXB28" s="262"/>
      <c r="KXC28" s="262"/>
      <c r="KXD28" s="262"/>
      <c r="KXE28" s="262"/>
      <c r="KXF28" s="262"/>
      <c r="KXG28" s="262"/>
      <c r="KXH28" s="262"/>
      <c r="KXI28" s="262"/>
      <c r="KXJ28" s="262"/>
      <c r="KXK28" s="262"/>
      <c r="KXL28" s="262"/>
      <c r="KXM28" s="262"/>
      <c r="KXN28" s="262"/>
      <c r="KXO28" s="262"/>
      <c r="KXP28" s="262"/>
      <c r="KXQ28" s="262"/>
      <c r="KXR28" s="262"/>
      <c r="KXS28" s="262"/>
      <c r="KXT28" s="262"/>
      <c r="KXU28" s="262"/>
      <c r="KXV28" s="262"/>
      <c r="KXW28" s="262"/>
      <c r="KXX28" s="262"/>
      <c r="KXY28" s="262"/>
      <c r="KXZ28" s="262"/>
      <c r="KYA28" s="262"/>
      <c r="KYB28" s="262"/>
      <c r="KYC28" s="262"/>
      <c r="KYD28" s="262"/>
      <c r="KYE28" s="262"/>
      <c r="KYF28" s="262"/>
      <c r="KYG28" s="262"/>
      <c r="KYH28" s="262"/>
      <c r="KYI28" s="262"/>
      <c r="KYJ28" s="262"/>
      <c r="KYK28" s="262"/>
      <c r="KYL28" s="262"/>
      <c r="KYM28" s="262"/>
      <c r="KYN28" s="262"/>
      <c r="KYO28" s="262"/>
      <c r="KYP28" s="262"/>
      <c r="KYQ28" s="262"/>
      <c r="KYR28" s="262"/>
      <c r="KYS28" s="262"/>
      <c r="KYT28" s="262"/>
      <c r="KYU28" s="262"/>
      <c r="KYV28" s="262"/>
      <c r="KYW28" s="262"/>
      <c r="KYX28" s="262"/>
      <c r="KYY28" s="262"/>
      <c r="KYZ28" s="262"/>
      <c r="KZA28" s="262"/>
      <c r="KZB28" s="262"/>
      <c r="KZC28" s="262"/>
      <c r="KZD28" s="262"/>
      <c r="KZE28" s="262"/>
      <c r="KZF28" s="262"/>
      <c r="KZG28" s="262"/>
      <c r="KZH28" s="262"/>
      <c r="KZI28" s="262"/>
      <c r="KZJ28" s="262"/>
      <c r="KZK28" s="262"/>
      <c r="KZL28" s="262"/>
      <c r="KZM28" s="262"/>
      <c r="KZN28" s="262"/>
      <c r="KZO28" s="262"/>
      <c r="KZP28" s="262"/>
      <c r="KZQ28" s="262"/>
      <c r="KZR28" s="262"/>
      <c r="KZS28" s="262"/>
      <c r="KZT28" s="262"/>
      <c r="KZU28" s="262"/>
      <c r="KZV28" s="262"/>
      <c r="KZW28" s="262"/>
      <c r="KZX28" s="262"/>
      <c r="KZY28" s="262"/>
      <c r="KZZ28" s="262"/>
      <c r="LAA28" s="262"/>
      <c r="LAB28" s="262"/>
      <c r="LAC28" s="262"/>
      <c r="LAD28" s="262"/>
      <c r="LAE28" s="262"/>
      <c r="LAF28" s="262"/>
      <c r="LAG28" s="262"/>
      <c r="LAH28" s="262"/>
      <c r="LAI28" s="262"/>
      <c r="LAJ28" s="262"/>
      <c r="LAK28" s="262"/>
      <c r="LAL28" s="262"/>
      <c r="LAM28" s="262"/>
      <c r="LAN28" s="262"/>
      <c r="LAO28" s="262"/>
      <c r="LAP28" s="262"/>
      <c r="LAQ28" s="262"/>
      <c r="LAR28" s="262"/>
      <c r="LAS28" s="262"/>
      <c r="LAT28" s="262"/>
      <c r="LAU28" s="262"/>
      <c r="LAV28" s="262"/>
      <c r="LAW28" s="262"/>
      <c r="LAX28" s="262"/>
      <c r="LAY28" s="262"/>
      <c r="LAZ28" s="262"/>
      <c r="LBA28" s="262"/>
      <c r="LBB28" s="262"/>
      <c r="LBC28" s="262"/>
      <c r="LBD28" s="262"/>
      <c r="LBE28" s="262"/>
      <c r="LBF28" s="262"/>
      <c r="LBG28" s="262"/>
      <c r="LBH28" s="262"/>
      <c r="LBI28" s="262"/>
      <c r="LBJ28" s="262"/>
      <c r="LBK28" s="262"/>
      <c r="LBL28" s="262"/>
      <c r="LBM28" s="262"/>
      <c r="LBN28" s="262"/>
      <c r="LBO28" s="262"/>
      <c r="LBP28" s="262"/>
      <c r="LBQ28" s="262"/>
      <c r="LBR28" s="262"/>
      <c r="LBS28" s="262"/>
      <c r="LBT28" s="262"/>
      <c r="LBU28" s="262"/>
      <c r="LBV28" s="262"/>
      <c r="LBW28" s="262"/>
      <c r="LBX28" s="262"/>
      <c r="LBY28" s="262"/>
      <c r="LBZ28" s="262"/>
      <c r="LCA28" s="262"/>
      <c r="LCB28" s="262"/>
      <c r="LCC28" s="262"/>
      <c r="LCD28" s="262"/>
      <c r="LCE28" s="262"/>
      <c r="LCF28" s="262"/>
      <c r="LCG28" s="262"/>
      <c r="LCH28" s="262"/>
      <c r="LCI28" s="262"/>
      <c r="LCJ28" s="262"/>
      <c r="LCK28" s="262"/>
      <c r="LCL28" s="262"/>
      <c r="LCM28" s="262"/>
      <c r="LCN28" s="262"/>
      <c r="LCO28" s="262"/>
      <c r="LCP28" s="262"/>
      <c r="LCQ28" s="262"/>
      <c r="LCR28" s="262"/>
      <c r="LCS28" s="262"/>
      <c r="LCT28" s="262"/>
      <c r="LCU28" s="262"/>
      <c r="LCV28" s="262"/>
      <c r="LCW28" s="262"/>
      <c r="LCX28" s="262"/>
      <c r="LCY28" s="262"/>
      <c r="LCZ28" s="262"/>
      <c r="LDA28" s="262"/>
      <c r="LDB28" s="262"/>
      <c r="LDC28" s="262"/>
      <c r="LDD28" s="262"/>
      <c r="LDE28" s="262"/>
      <c r="LDF28" s="262"/>
      <c r="LDG28" s="262"/>
      <c r="LDH28" s="262"/>
      <c r="LDI28" s="262"/>
      <c r="LDJ28" s="262"/>
      <c r="LDK28" s="262"/>
      <c r="LDL28" s="262"/>
      <c r="LDM28" s="262"/>
      <c r="LDN28" s="262"/>
      <c r="LDO28" s="262"/>
      <c r="LDP28" s="262"/>
      <c r="LDQ28" s="262"/>
      <c r="LDR28" s="262"/>
      <c r="LDS28" s="262"/>
      <c r="LDT28" s="262"/>
      <c r="LDU28" s="262"/>
      <c r="LDV28" s="262"/>
      <c r="LDW28" s="262"/>
      <c r="LDX28" s="262"/>
      <c r="LDY28" s="262"/>
      <c r="LDZ28" s="262"/>
      <c r="LEA28" s="262"/>
      <c r="LEB28" s="262"/>
      <c r="LEC28" s="262"/>
      <c r="LED28" s="262"/>
      <c r="LEE28" s="262"/>
      <c r="LEF28" s="262"/>
      <c r="LEG28" s="262"/>
      <c r="LEH28" s="262"/>
      <c r="LEI28" s="262"/>
      <c r="LEJ28" s="262"/>
      <c r="LEK28" s="262"/>
      <c r="LEL28" s="262"/>
      <c r="LEM28" s="262"/>
      <c r="LEN28" s="262"/>
      <c r="LEO28" s="262"/>
      <c r="LEP28" s="262"/>
      <c r="LEQ28" s="262"/>
      <c r="LER28" s="262"/>
      <c r="LES28" s="262"/>
      <c r="LET28" s="262"/>
      <c r="LEU28" s="262"/>
      <c r="LEV28" s="262"/>
      <c r="LEW28" s="262"/>
      <c r="LEX28" s="262"/>
      <c r="LEY28" s="262"/>
      <c r="LEZ28" s="262"/>
      <c r="LFA28" s="262"/>
      <c r="LFB28" s="262"/>
      <c r="LFC28" s="262"/>
      <c r="LFD28" s="262"/>
      <c r="LFE28" s="262"/>
      <c r="LFF28" s="262"/>
      <c r="LFG28" s="262"/>
      <c r="LFH28" s="262"/>
      <c r="LFI28" s="262"/>
      <c r="LFJ28" s="262"/>
      <c r="LFK28" s="262"/>
      <c r="LFL28" s="262"/>
      <c r="LFM28" s="262"/>
      <c r="LFN28" s="262"/>
      <c r="LFO28" s="262"/>
      <c r="LFP28" s="262"/>
      <c r="LFQ28" s="262"/>
      <c r="LFR28" s="262"/>
      <c r="LFS28" s="262"/>
      <c r="LFT28" s="262"/>
      <c r="LFU28" s="262"/>
      <c r="LFV28" s="262"/>
      <c r="LFW28" s="262"/>
      <c r="LFX28" s="262"/>
      <c r="LFY28" s="262"/>
      <c r="LFZ28" s="262"/>
      <c r="LGA28" s="262"/>
      <c r="LGB28" s="262"/>
      <c r="LGC28" s="262"/>
      <c r="LGD28" s="262"/>
      <c r="LGE28" s="262"/>
      <c r="LGF28" s="262"/>
      <c r="LGG28" s="262"/>
      <c r="LGH28" s="262"/>
      <c r="LGI28" s="262"/>
      <c r="LGJ28" s="262"/>
      <c r="LGK28" s="262"/>
      <c r="LGL28" s="262"/>
      <c r="LGM28" s="262"/>
      <c r="LGN28" s="262"/>
      <c r="LGO28" s="262"/>
      <c r="LGP28" s="262"/>
      <c r="LGQ28" s="262"/>
      <c r="LGR28" s="262"/>
      <c r="LGS28" s="262"/>
      <c r="LGT28" s="262"/>
      <c r="LGU28" s="262"/>
      <c r="LGV28" s="262"/>
      <c r="LGW28" s="262"/>
      <c r="LGX28" s="262"/>
      <c r="LGY28" s="262"/>
      <c r="LGZ28" s="262"/>
      <c r="LHA28" s="262"/>
      <c r="LHB28" s="262"/>
      <c r="LHC28" s="262"/>
      <c r="LHD28" s="262"/>
      <c r="LHE28" s="262"/>
      <c r="LHF28" s="262"/>
      <c r="LHG28" s="262"/>
      <c r="LHH28" s="262"/>
      <c r="LHI28" s="262"/>
      <c r="LHJ28" s="262"/>
      <c r="LHK28" s="262"/>
      <c r="LHL28" s="262"/>
      <c r="LHM28" s="262"/>
      <c r="LHN28" s="262"/>
      <c r="LHO28" s="262"/>
      <c r="LHP28" s="262"/>
      <c r="LHQ28" s="262"/>
      <c r="LHR28" s="262"/>
      <c r="LHS28" s="262"/>
      <c r="LHT28" s="262"/>
      <c r="LHU28" s="262"/>
      <c r="LHV28" s="262"/>
      <c r="LHW28" s="262"/>
      <c r="LHX28" s="262"/>
      <c r="LHY28" s="262"/>
      <c r="LHZ28" s="262"/>
      <c r="LIA28" s="262"/>
      <c r="LIB28" s="262"/>
      <c r="LIC28" s="262"/>
      <c r="LID28" s="262"/>
      <c r="LIE28" s="262"/>
      <c r="LIF28" s="262"/>
      <c r="LIG28" s="262"/>
      <c r="LIH28" s="262"/>
      <c r="LII28" s="262"/>
      <c r="LIJ28" s="262"/>
      <c r="LIK28" s="262"/>
      <c r="LIL28" s="262"/>
      <c r="LIM28" s="262"/>
      <c r="LIN28" s="262"/>
      <c r="LIO28" s="262"/>
      <c r="LIP28" s="262"/>
      <c r="LIQ28" s="262"/>
      <c r="LIR28" s="262"/>
      <c r="LIS28" s="262"/>
      <c r="LIT28" s="262"/>
      <c r="LIU28" s="262"/>
      <c r="LIV28" s="262"/>
      <c r="LIW28" s="262"/>
      <c r="LIX28" s="262"/>
      <c r="LIY28" s="262"/>
      <c r="LIZ28" s="262"/>
      <c r="LJA28" s="262"/>
      <c r="LJB28" s="262"/>
      <c r="LJC28" s="262"/>
      <c r="LJD28" s="262"/>
      <c r="LJE28" s="262"/>
      <c r="LJF28" s="262"/>
      <c r="LJG28" s="262"/>
      <c r="LJH28" s="262"/>
      <c r="LJI28" s="262"/>
      <c r="LJJ28" s="262"/>
      <c r="LJK28" s="262"/>
      <c r="LJL28" s="262"/>
      <c r="LJM28" s="262"/>
      <c r="LJN28" s="262"/>
      <c r="LJO28" s="262"/>
      <c r="LJP28" s="262"/>
      <c r="LJQ28" s="262"/>
      <c r="LJR28" s="262"/>
      <c r="LJS28" s="262"/>
      <c r="LJT28" s="262"/>
      <c r="LJU28" s="262"/>
      <c r="LJV28" s="262"/>
      <c r="LJW28" s="262"/>
      <c r="LJX28" s="262"/>
      <c r="LJY28" s="262"/>
      <c r="LJZ28" s="262"/>
      <c r="LKA28" s="262"/>
      <c r="LKB28" s="262"/>
      <c r="LKC28" s="262"/>
      <c r="LKD28" s="262"/>
      <c r="LKE28" s="262"/>
      <c r="LKF28" s="262"/>
      <c r="LKG28" s="262"/>
      <c r="LKH28" s="262"/>
      <c r="LKI28" s="262"/>
      <c r="LKJ28" s="262"/>
      <c r="LKK28" s="262"/>
      <c r="LKL28" s="262"/>
      <c r="LKM28" s="262"/>
      <c r="LKN28" s="262"/>
      <c r="LKO28" s="262"/>
      <c r="LKP28" s="262"/>
      <c r="LKQ28" s="262"/>
      <c r="LKR28" s="262"/>
      <c r="LKS28" s="262"/>
      <c r="LKT28" s="262"/>
      <c r="LKU28" s="262"/>
      <c r="LKV28" s="262"/>
      <c r="LKW28" s="262"/>
      <c r="LKX28" s="262"/>
      <c r="LKY28" s="262"/>
      <c r="LKZ28" s="262"/>
      <c r="LLA28" s="262"/>
      <c r="LLB28" s="262"/>
      <c r="LLC28" s="262"/>
      <c r="LLD28" s="262"/>
      <c r="LLE28" s="262"/>
      <c r="LLF28" s="262"/>
      <c r="LLG28" s="262"/>
      <c r="LLH28" s="262"/>
      <c r="LLI28" s="262"/>
      <c r="LLJ28" s="262"/>
      <c r="LLK28" s="262"/>
      <c r="LLL28" s="262"/>
      <c r="LLM28" s="262"/>
      <c r="LLN28" s="262"/>
      <c r="LLO28" s="262"/>
      <c r="LLP28" s="262"/>
      <c r="LLQ28" s="262"/>
      <c r="LLR28" s="262"/>
      <c r="LLS28" s="262"/>
      <c r="LLT28" s="262"/>
      <c r="LLU28" s="262"/>
      <c r="LLV28" s="262"/>
      <c r="LLW28" s="262"/>
      <c r="LLX28" s="262"/>
      <c r="LLY28" s="262"/>
      <c r="LLZ28" s="262"/>
      <c r="LMA28" s="262"/>
      <c r="LMB28" s="262"/>
      <c r="LMC28" s="262"/>
      <c r="LMD28" s="262"/>
      <c r="LME28" s="262"/>
      <c r="LMF28" s="262"/>
      <c r="LMG28" s="262"/>
      <c r="LMH28" s="262"/>
      <c r="LMI28" s="262"/>
      <c r="LMJ28" s="262"/>
      <c r="LMK28" s="262"/>
      <c r="LML28" s="262"/>
      <c r="LMM28" s="262"/>
      <c r="LMN28" s="262"/>
      <c r="LMO28" s="262"/>
      <c r="LMP28" s="262"/>
      <c r="LMQ28" s="262"/>
      <c r="LMR28" s="262"/>
      <c r="LMS28" s="262"/>
      <c r="LMT28" s="262"/>
      <c r="LMU28" s="262"/>
      <c r="LMV28" s="262"/>
      <c r="LMW28" s="262"/>
      <c r="LMX28" s="262"/>
      <c r="LMY28" s="262"/>
      <c r="LMZ28" s="262"/>
      <c r="LNA28" s="262"/>
      <c r="LNB28" s="262"/>
      <c r="LNC28" s="262"/>
      <c r="LND28" s="262"/>
      <c r="LNE28" s="262"/>
      <c r="LNF28" s="262"/>
      <c r="LNG28" s="262"/>
      <c r="LNH28" s="262"/>
      <c r="LNI28" s="262"/>
      <c r="LNJ28" s="262"/>
      <c r="LNK28" s="262"/>
      <c r="LNL28" s="262"/>
      <c r="LNM28" s="262"/>
      <c r="LNN28" s="262"/>
      <c r="LNO28" s="262"/>
      <c r="LNP28" s="262"/>
      <c r="LNQ28" s="262"/>
      <c r="LNR28" s="262"/>
      <c r="LNS28" s="262"/>
      <c r="LNT28" s="262"/>
      <c r="LNU28" s="262"/>
      <c r="LNV28" s="262"/>
      <c r="LNW28" s="262"/>
      <c r="LNX28" s="262"/>
      <c r="LNY28" s="262"/>
      <c r="LNZ28" s="262"/>
      <c r="LOA28" s="262"/>
      <c r="LOB28" s="262"/>
      <c r="LOC28" s="262"/>
      <c r="LOD28" s="262"/>
      <c r="LOE28" s="262"/>
      <c r="LOF28" s="262"/>
      <c r="LOG28" s="262"/>
      <c r="LOH28" s="262"/>
      <c r="LOI28" s="262"/>
      <c r="LOJ28" s="262"/>
      <c r="LOK28" s="262"/>
      <c r="LOL28" s="262"/>
      <c r="LOM28" s="262"/>
      <c r="LON28" s="262"/>
      <c r="LOO28" s="262"/>
      <c r="LOP28" s="262"/>
      <c r="LOQ28" s="262"/>
      <c r="LOR28" s="262"/>
      <c r="LOS28" s="262"/>
      <c r="LOT28" s="262"/>
      <c r="LOU28" s="262"/>
      <c r="LOV28" s="262"/>
      <c r="LOW28" s="262"/>
      <c r="LOX28" s="262"/>
      <c r="LOY28" s="262"/>
      <c r="LOZ28" s="262"/>
      <c r="LPA28" s="262"/>
      <c r="LPB28" s="262"/>
      <c r="LPC28" s="262"/>
      <c r="LPD28" s="262"/>
      <c r="LPE28" s="262"/>
      <c r="LPF28" s="262"/>
      <c r="LPG28" s="262"/>
      <c r="LPH28" s="262"/>
      <c r="LPI28" s="262"/>
      <c r="LPJ28" s="262"/>
      <c r="LPK28" s="262"/>
      <c r="LPL28" s="262"/>
      <c r="LPM28" s="262"/>
      <c r="LPN28" s="262"/>
      <c r="LPO28" s="262"/>
      <c r="LPP28" s="262"/>
      <c r="LPQ28" s="262"/>
      <c r="LPR28" s="262"/>
      <c r="LPS28" s="262"/>
      <c r="LPT28" s="262"/>
      <c r="LPU28" s="262"/>
      <c r="LPV28" s="262"/>
      <c r="LPW28" s="262"/>
      <c r="LPX28" s="262"/>
      <c r="LPY28" s="262"/>
      <c r="LPZ28" s="262"/>
      <c r="LQA28" s="262"/>
      <c r="LQB28" s="262"/>
      <c r="LQC28" s="262"/>
      <c r="LQD28" s="262"/>
      <c r="LQE28" s="262"/>
      <c r="LQF28" s="262"/>
      <c r="LQG28" s="262"/>
      <c r="LQH28" s="262"/>
      <c r="LQI28" s="262"/>
      <c r="LQJ28" s="262"/>
      <c r="LQK28" s="262"/>
      <c r="LQL28" s="262"/>
      <c r="LQM28" s="262"/>
      <c r="LQN28" s="262"/>
      <c r="LQO28" s="262"/>
      <c r="LQP28" s="262"/>
      <c r="LQQ28" s="262"/>
      <c r="LQR28" s="262"/>
      <c r="LQS28" s="262"/>
      <c r="LQT28" s="262"/>
      <c r="LQU28" s="262"/>
      <c r="LQV28" s="262"/>
      <c r="LQW28" s="262"/>
      <c r="LQX28" s="262"/>
      <c r="LQY28" s="262"/>
      <c r="LQZ28" s="262"/>
      <c r="LRA28" s="262"/>
      <c r="LRB28" s="262"/>
      <c r="LRC28" s="262"/>
      <c r="LRD28" s="262"/>
      <c r="LRE28" s="262"/>
      <c r="LRF28" s="262"/>
      <c r="LRG28" s="262"/>
      <c r="LRH28" s="262"/>
      <c r="LRI28" s="262"/>
      <c r="LRJ28" s="262"/>
      <c r="LRK28" s="262"/>
      <c r="LRL28" s="262"/>
      <c r="LRM28" s="262"/>
      <c r="LRN28" s="262"/>
      <c r="LRO28" s="262"/>
      <c r="LRP28" s="262"/>
      <c r="LRQ28" s="262"/>
      <c r="LRR28" s="262"/>
      <c r="LRS28" s="262"/>
      <c r="LRT28" s="262"/>
      <c r="LRU28" s="262"/>
      <c r="LRV28" s="262"/>
      <c r="LRW28" s="262"/>
      <c r="LRX28" s="262"/>
      <c r="LRY28" s="262"/>
      <c r="LRZ28" s="262"/>
      <c r="LSA28" s="262"/>
      <c r="LSB28" s="262"/>
      <c r="LSC28" s="262"/>
      <c r="LSD28" s="262"/>
      <c r="LSE28" s="262"/>
      <c r="LSF28" s="262"/>
      <c r="LSG28" s="262"/>
      <c r="LSH28" s="262"/>
      <c r="LSI28" s="262"/>
      <c r="LSJ28" s="262"/>
      <c r="LSK28" s="262"/>
      <c r="LSL28" s="262"/>
      <c r="LSM28" s="262"/>
      <c r="LSN28" s="262"/>
      <c r="LSO28" s="262"/>
      <c r="LSP28" s="262"/>
      <c r="LSQ28" s="262"/>
      <c r="LSR28" s="262"/>
      <c r="LSS28" s="262"/>
      <c r="LST28" s="262"/>
      <c r="LSU28" s="262"/>
      <c r="LSV28" s="262"/>
      <c r="LSW28" s="262"/>
      <c r="LSX28" s="262"/>
      <c r="LSY28" s="262"/>
      <c r="LSZ28" s="262"/>
      <c r="LTA28" s="262"/>
      <c r="LTB28" s="262"/>
      <c r="LTC28" s="262"/>
      <c r="LTD28" s="262"/>
      <c r="LTE28" s="262"/>
      <c r="LTF28" s="262"/>
      <c r="LTG28" s="262"/>
      <c r="LTH28" s="262"/>
      <c r="LTI28" s="262"/>
      <c r="LTJ28" s="262"/>
      <c r="LTK28" s="262"/>
      <c r="LTL28" s="262"/>
      <c r="LTM28" s="262"/>
      <c r="LTN28" s="262"/>
      <c r="LTO28" s="262"/>
      <c r="LTP28" s="262"/>
      <c r="LTQ28" s="262"/>
      <c r="LTR28" s="262"/>
      <c r="LTS28" s="262"/>
      <c r="LTT28" s="262"/>
      <c r="LTU28" s="262"/>
      <c r="LTV28" s="262"/>
      <c r="LTW28" s="262"/>
      <c r="LTX28" s="262"/>
      <c r="LTY28" s="262"/>
      <c r="LTZ28" s="262"/>
      <c r="LUA28" s="262"/>
      <c r="LUB28" s="262"/>
      <c r="LUC28" s="262"/>
      <c r="LUD28" s="262"/>
      <c r="LUE28" s="262"/>
      <c r="LUF28" s="262"/>
      <c r="LUG28" s="262"/>
      <c r="LUH28" s="262"/>
      <c r="LUI28" s="262"/>
      <c r="LUJ28" s="262"/>
      <c r="LUK28" s="262"/>
      <c r="LUL28" s="262"/>
      <c r="LUM28" s="262"/>
      <c r="LUN28" s="262"/>
      <c r="LUO28" s="262"/>
      <c r="LUP28" s="262"/>
      <c r="LUQ28" s="262"/>
      <c r="LUR28" s="262"/>
      <c r="LUS28" s="262"/>
      <c r="LUT28" s="262"/>
      <c r="LUU28" s="262"/>
      <c r="LUV28" s="262"/>
      <c r="LUW28" s="262"/>
      <c r="LUX28" s="262"/>
      <c r="LUY28" s="262"/>
      <c r="LUZ28" s="262"/>
      <c r="LVA28" s="262"/>
      <c r="LVB28" s="262"/>
      <c r="LVC28" s="262"/>
      <c r="LVD28" s="262"/>
      <c r="LVE28" s="262"/>
      <c r="LVF28" s="262"/>
      <c r="LVG28" s="262"/>
      <c r="LVH28" s="262"/>
      <c r="LVI28" s="262"/>
      <c r="LVJ28" s="262"/>
      <c r="LVK28" s="262"/>
      <c r="LVL28" s="262"/>
      <c r="LVM28" s="262"/>
      <c r="LVN28" s="262"/>
      <c r="LVO28" s="262"/>
      <c r="LVP28" s="262"/>
      <c r="LVQ28" s="262"/>
      <c r="LVR28" s="262"/>
      <c r="LVS28" s="262"/>
      <c r="LVT28" s="262"/>
      <c r="LVU28" s="262"/>
      <c r="LVV28" s="262"/>
      <c r="LVW28" s="262"/>
      <c r="LVX28" s="262"/>
      <c r="LVY28" s="262"/>
      <c r="LVZ28" s="262"/>
      <c r="LWA28" s="262"/>
      <c r="LWB28" s="262"/>
      <c r="LWC28" s="262"/>
      <c r="LWD28" s="262"/>
      <c r="LWE28" s="262"/>
      <c r="LWF28" s="262"/>
      <c r="LWG28" s="262"/>
      <c r="LWH28" s="262"/>
      <c r="LWI28" s="262"/>
      <c r="LWJ28" s="262"/>
      <c r="LWK28" s="262"/>
      <c r="LWL28" s="262"/>
      <c r="LWM28" s="262"/>
      <c r="LWN28" s="262"/>
      <c r="LWO28" s="262"/>
      <c r="LWP28" s="262"/>
      <c r="LWQ28" s="262"/>
      <c r="LWR28" s="262"/>
      <c r="LWS28" s="262"/>
      <c r="LWT28" s="262"/>
      <c r="LWU28" s="262"/>
      <c r="LWV28" s="262"/>
      <c r="LWW28" s="262"/>
      <c r="LWX28" s="262"/>
      <c r="LWY28" s="262"/>
      <c r="LWZ28" s="262"/>
      <c r="LXA28" s="262"/>
      <c r="LXB28" s="262"/>
      <c r="LXC28" s="262"/>
      <c r="LXD28" s="262"/>
      <c r="LXE28" s="262"/>
      <c r="LXF28" s="262"/>
      <c r="LXG28" s="262"/>
      <c r="LXH28" s="262"/>
      <c r="LXI28" s="262"/>
      <c r="LXJ28" s="262"/>
      <c r="LXK28" s="262"/>
      <c r="LXL28" s="262"/>
      <c r="LXM28" s="262"/>
      <c r="LXN28" s="262"/>
      <c r="LXO28" s="262"/>
      <c r="LXP28" s="262"/>
      <c r="LXQ28" s="262"/>
      <c r="LXR28" s="262"/>
      <c r="LXS28" s="262"/>
      <c r="LXT28" s="262"/>
      <c r="LXU28" s="262"/>
      <c r="LXV28" s="262"/>
      <c r="LXW28" s="262"/>
      <c r="LXX28" s="262"/>
      <c r="LXY28" s="262"/>
      <c r="LXZ28" s="262"/>
      <c r="LYA28" s="262"/>
      <c r="LYB28" s="262"/>
      <c r="LYC28" s="262"/>
      <c r="LYD28" s="262"/>
      <c r="LYE28" s="262"/>
      <c r="LYF28" s="262"/>
      <c r="LYG28" s="262"/>
      <c r="LYH28" s="262"/>
      <c r="LYI28" s="262"/>
      <c r="LYJ28" s="262"/>
      <c r="LYK28" s="262"/>
      <c r="LYL28" s="262"/>
      <c r="LYM28" s="262"/>
      <c r="LYN28" s="262"/>
      <c r="LYO28" s="262"/>
      <c r="LYP28" s="262"/>
      <c r="LYQ28" s="262"/>
      <c r="LYR28" s="262"/>
      <c r="LYS28" s="262"/>
      <c r="LYT28" s="262"/>
      <c r="LYU28" s="262"/>
      <c r="LYV28" s="262"/>
      <c r="LYW28" s="262"/>
      <c r="LYX28" s="262"/>
      <c r="LYY28" s="262"/>
      <c r="LYZ28" s="262"/>
      <c r="LZA28" s="262"/>
      <c r="LZB28" s="262"/>
      <c r="LZC28" s="262"/>
      <c r="LZD28" s="262"/>
      <c r="LZE28" s="262"/>
      <c r="LZF28" s="262"/>
      <c r="LZG28" s="262"/>
      <c r="LZH28" s="262"/>
      <c r="LZI28" s="262"/>
      <c r="LZJ28" s="262"/>
      <c r="LZK28" s="262"/>
      <c r="LZL28" s="262"/>
      <c r="LZM28" s="262"/>
      <c r="LZN28" s="262"/>
      <c r="LZO28" s="262"/>
      <c r="LZP28" s="262"/>
      <c r="LZQ28" s="262"/>
      <c r="LZR28" s="262"/>
      <c r="LZS28" s="262"/>
      <c r="LZT28" s="262"/>
      <c r="LZU28" s="262"/>
      <c r="LZV28" s="262"/>
      <c r="LZW28" s="262"/>
      <c r="LZX28" s="262"/>
      <c r="LZY28" s="262"/>
      <c r="LZZ28" s="262"/>
      <c r="MAA28" s="262"/>
      <c r="MAB28" s="262"/>
      <c r="MAC28" s="262"/>
      <c r="MAD28" s="262"/>
      <c r="MAE28" s="262"/>
      <c r="MAF28" s="262"/>
      <c r="MAG28" s="262"/>
      <c r="MAH28" s="262"/>
      <c r="MAI28" s="262"/>
      <c r="MAJ28" s="262"/>
      <c r="MAK28" s="262"/>
      <c r="MAL28" s="262"/>
      <c r="MAM28" s="262"/>
      <c r="MAN28" s="262"/>
      <c r="MAO28" s="262"/>
      <c r="MAP28" s="262"/>
      <c r="MAQ28" s="262"/>
      <c r="MAR28" s="262"/>
      <c r="MAS28" s="262"/>
      <c r="MAT28" s="262"/>
      <c r="MAU28" s="262"/>
      <c r="MAV28" s="262"/>
      <c r="MAW28" s="262"/>
      <c r="MAX28" s="262"/>
      <c r="MAY28" s="262"/>
      <c r="MAZ28" s="262"/>
      <c r="MBA28" s="262"/>
      <c r="MBB28" s="262"/>
      <c r="MBC28" s="262"/>
      <c r="MBD28" s="262"/>
      <c r="MBE28" s="262"/>
      <c r="MBF28" s="262"/>
      <c r="MBG28" s="262"/>
      <c r="MBH28" s="262"/>
      <c r="MBI28" s="262"/>
      <c r="MBJ28" s="262"/>
      <c r="MBK28" s="262"/>
      <c r="MBL28" s="262"/>
      <c r="MBM28" s="262"/>
      <c r="MBN28" s="262"/>
      <c r="MBO28" s="262"/>
      <c r="MBP28" s="262"/>
      <c r="MBQ28" s="262"/>
      <c r="MBR28" s="262"/>
      <c r="MBS28" s="262"/>
      <c r="MBT28" s="262"/>
      <c r="MBU28" s="262"/>
      <c r="MBV28" s="262"/>
      <c r="MBW28" s="262"/>
      <c r="MBX28" s="262"/>
      <c r="MBY28" s="262"/>
      <c r="MBZ28" s="262"/>
      <c r="MCA28" s="262"/>
      <c r="MCB28" s="262"/>
      <c r="MCC28" s="262"/>
      <c r="MCD28" s="262"/>
      <c r="MCE28" s="262"/>
      <c r="MCF28" s="262"/>
      <c r="MCG28" s="262"/>
      <c r="MCH28" s="262"/>
      <c r="MCI28" s="262"/>
      <c r="MCJ28" s="262"/>
      <c r="MCK28" s="262"/>
      <c r="MCL28" s="262"/>
      <c r="MCM28" s="262"/>
      <c r="MCN28" s="262"/>
      <c r="MCO28" s="262"/>
      <c r="MCP28" s="262"/>
      <c r="MCQ28" s="262"/>
      <c r="MCR28" s="262"/>
      <c r="MCS28" s="262"/>
      <c r="MCT28" s="262"/>
      <c r="MCU28" s="262"/>
      <c r="MCV28" s="262"/>
      <c r="MCW28" s="262"/>
      <c r="MCX28" s="262"/>
      <c r="MCY28" s="262"/>
      <c r="MCZ28" s="262"/>
      <c r="MDA28" s="262"/>
      <c r="MDB28" s="262"/>
      <c r="MDC28" s="262"/>
      <c r="MDD28" s="262"/>
      <c r="MDE28" s="262"/>
      <c r="MDF28" s="262"/>
      <c r="MDG28" s="262"/>
      <c r="MDH28" s="262"/>
      <c r="MDI28" s="262"/>
      <c r="MDJ28" s="262"/>
      <c r="MDK28" s="262"/>
      <c r="MDL28" s="262"/>
      <c r="MDM28" s="262"/>
      <c r="MDN28" s="262"/>
      <c r="MDO28" s="262"/>
      <c r="MDP28" s="262"/>
      <c r="MDQ28" s="262"/>
      <c r="MDR28" s="262"/>
      <c r="MDS28" s="262"/>
      <c r="MDT28" s="262"/>
      <c r="MDU28" s="262"/>
      <c r="MDV28" s="262"/>
      <c r="MDW28" s="262"/>
      <c r="MDX28" s="262"/>
      <c r="MDY28" s="262"/>
      <c r="MDZ28" s="262"/>
      <c r="MEA28" s="262"/>
      <c r="MEB28" s="262"/>
      <c r="MEC28" s="262"/>
      <c r="MED28" s="262"/>
      <c r="MEE28" s="262"/>
      <c r="MEF28" s="262"/>
      <c r="MEG28" s="262"/>
      <c r="MEH28" s="262"/>
      <c r="MEI28" s="262"/>
      <c r="MEJ28" s="262"/>
      <c r="MEK28" s="262"/>
      <c r="MEL28" s="262"/>
      <c r="MEM28" s="262"/>
      <c r="MEN28" s="262"/>
      <c r="MEO28" s="262"/>
      <c r="MEP28" s="262"/>
      <c r="MEQ28" s="262"/>
      <c r="MER28" s="262"/>
      <c r="MES28" s="262"/>
      <c r="MET28" s="262"/>
      <c r="MEU28" s="262"/>
      <c r="MEV28" s="262"/>
      <c r="MEW28" s="262"/>
      <c r="MEX28" s="262"/>
      <c r="MEY28" s="262"/>
      <c r="MEZ28" s="262"/>
      <c r="MFA28" s="262"/>
      <c r="MFB28" s="262"/>
      <c r="MFC28" s="262"/>
      <c r="MFD28" s="262"/>
      <c r="MFE28" s="262"/>
      <c r="MFF28" s="262"/>
      <c r="MFG28" s="262"/>
      <c r="MFH28" s="262"/>
      <c r="MFI28" s="262"/>
      <c r="MFJ28" s="262"/>
      <c r="MFK28" s="262"/>
      <c r="MFL28" s="262"/>
      <c r="MFM28" s="262"/>
      <c r="MFN28" s="262"/>
      <c r="MFO28" s="262"/>
      <c r="MFP28" s="262"/>
      <c r="MFQ28" s="262"/>
      <c r="MFR28" s="262"/>
      <c r="MFS28" s="262"/>
      <c r="MFT28" s="262"/>
      <c r="MFU28" s="262"/>
      <c r="MFV28" s="262"/>
      <c r="MFW28" s="262"/>
      <c r="MFX28" s="262"/>
      <c r="MFY28" s="262"/>
      <c r="MFZ28" s="262"/>
      <c r="MGA28" s="262"/>
      <c r="MGB28" s="262"/>
      <c r="MGC28" s="262"/>
      <c r="MGD28" s="262"/>
      <c r="MGE28" s="262"/>
      <c r="MGF28" s="262"/>
      <c r="MGG28" s="262"/>
      <c r="MGH28" s="262"/>
      <c r="MGI28" s="262"/>
      <c r="MGJ28" s="262"/>
      <c r="MGK28" s="262"/>
      <c r="MGL28" s="262"/>
      <c r="MGM28" s="262"/>
      <c r="MGN28" s="262"/>
      <c r="MGO28" s="262"/>
      <c r="MGP28" s="262"/>
      <c r="MGQ28" s="262"/>
      <c r="MGR28" s="262"/>
      <c r="MGS28" s="262"/>
      <c r="MGT28" s="262"/>
      <c r="MGU28" s="262"/>
      <c r="MGV28" s="262"/>
      <c r="MGW28" s="262"/>
      <c r="MGX28" s="262"/>
      <c r="MGY28" s="262"/>
      <c r="MGZ28" s="262"/>
      <c r="MHA28" s="262"/>
      <c r="MHB28" s="262"/>
      <c r="MHC28" s="262"/>
      <c r="MHD28" s="262"/>
      <c r="MHE28" s="262"/>
      <c r="MHF28" s="262"/>
      <c r="MHG28" s="262"/>
      <c r="MHH28" s="262"/>
      <c r="MHI28" s="262"/>
      <c r="MHJ28" s="262"/>
      <c r="MHK28" s="262"/>
      <c r="MHL28" s="262"/>
      <c r="MHM28" s="262"/>
      <c r="MHN28" s="262"/>
      <c r="MHO28" s="262"/>
      <c r="MHP28" s="262"/>
      <c r="MHQ28" s="262"/>
      <c r="MHR28" s="262"/>
      <c r="MHS28" s="262"/>
      <c r="MHT28" s="262"/>
      <c r="MHU28" s="262"/>
      <c r="MHV28" s="262"/>
      <c r="MHW28" s="262"/>
      <c r="MHX28" s="262"/>
      <c r="MHY28" s="262"/>
      <c r="MHZ28" s="262"/>
      <c r="MIA28" s="262"/>
      <c r="MIB28" s="262"/>
      <c r="MIC28" s="262"/>
      <c r="MID28" s="262"/>
      <c r="MIE28" s="262"/>
      <c r="MIF28" s="262"/>
      <c r="MIG28" s="262"/>
      <c r="MIH28" s="262"/>
      <c r="MII28" s="262"/>
      <c r="MIJ28" s="262"/>
      <c r="MIK28" s="262"/>
      <c r="MIL28" s="262"/>
      <c r="MIM28" s="262"/>
      <c r="MIN28" s="262"/>
      <c r="MIO28" s="262"/>
      <c r="MIP28" s="262"/>
      <c r="MIQ28" s="262"/>
      <c r="MIR28" s="262"/>
      <c r="MIS28" s="262"/>
      <c r="MIT28" s="262"/>
      <c r="MIU28" s="262"/>
      <c r="MIV28" s="262"/>
      <c r="MIW28" s="262"/>
      <c r="MIX28" s="262"/>
      <c r="MIY28" s="262"/>
      <c r="MIZ28" s="262"/>
      <c r="MJA28" s="262"/>
      <c r="MJB28" s="262"/>
      <c r="MJC28" s="262"/>
      <c r="MJD28" s="262"/>
      <c r="MJE28" s="262"/>
      <c r="MJF28" s="262"/>
      <c r="MJG28" s="262"/>
      <c r="MJH28" s="262"/>
      <c r="MJI28" s="262"/>
      <c r="MJJ28" s="262"/>
      <c r="MJK28" s="262"/>
      <c r="MJL28" s="262"/>
      <c r="MJM28" s="262"/>
      <c r="MJN28" s="262"/>
      <c r="MJO28" s="262"/>
      <c r="MJP28" s="262"/>
      <c r="MJQ28" s="262"/>
      <c r="MJR28" s="262"/>
      <c r="MJS28" s="262"/>
      <c r="MJT28" s="262"/>
      <c r="MJU28" s="262"/>
      <c r="MJV28" s="262"/>
      <c r="MJW28" s="262"/>
      <c r="MJX28" s="262"/>
      <c r="MJY28" s="262"/>
      <c r="MJZ28" s="262"/>
      <c r="MKA28" s="262"/>
      <c r="MKB28" s="262"/>
      <c r="MKC28" s="262"/>
      <c r="MKD28" s="262"/>
      <c r="MKE28" s="262"/>
      <c r="MKF28" s="262"/>
      <c r="MKG28" s="262"/>
      <c r="MKH28" s="262"/>
      <c r="MKI28" s="262"/>
      <c r="MKJ28" s="262"/>
      <c r="MKK28" s="262"/>
      <c r="MKL28" s="262"/>
      <c r="MKM28" s="262"/>
      <c r="MKN28" s="262"/>
      <c r="MKO28" s="262"/>
      <c r="MKP28" s="262"/>
      <c r="MKQ28" s="262"/>
      <c r="MKR28" s="262"/>
      <c r="MKS28" s="262"/>
      <c r="MKT28" s="262"/>
      <c r="MKU28" s="262"/>
      <c r="MKV28" s="262"/>
      <c r="MKW28" s="262"/>
      <c r="MKX28" s="262"/>
      <c r="MKY28" s="262"/>
      <c r="MKZ28" s="262"/>
      <c r="MLA28" s="262"/>
      <c r="MLB28" s="262"/>
      <c r="MLC28" s="262"/>
      <c r="MLD28" s="262"/>
      <c r="MLE28" s="262"/>
      <c r="MLF28" s="262"/>
      <c r="MLG28" s="262"/>
      <c r="MLH28" s="262"/>
      <c r="MLI28" s="262"/>
      <c r="MLJ28" s="262"/>
      <c r="MLK28" s="262"/>
      <c r="MLL28" s="262"/>
      <c r="MLM28" s="262"/>
      <c r="MLN28" s="262"/>
      <c r="MLO28" s="262"/>
      <c r="MLP28" s="262"/>
      <c r="MLQ28" s="262"/>
      <c r="MLR28" s="262"/>
      <c r="MLS28" s="262"/>
      <c r="MLT28" s="262"/>
      <c r="MLU28" s="262"/>
      <c r="MLV28" s="262"/>
      <c r="MLW28" s="262"/>
      <c r="MLX28" s="262"/>
      <c r="MLY28" s="262"/>
      <c r="MLZ28" s="262"/>
      <c r="MMA28" s="262"/>
      <c r="MMB28" s="262"/>
      <c r="MMC28" s="262"/>
      <c r="MMD28" s="262"/>
      <c r="MME28" s="262"/>
      <c r="MMF28" s="262"/>
      <c r="MMG28" s="262"/>
      <c r="MMH28" s="262"/>
      <c r="MMI28" s="262"/>
      <c r="MMJ28" s="262"/>
      <c r="MMK28" s="262"/>
      <c r="MML28" s="262"/>
      <c r="MMM28" s="262"/>
      <c r="MMN28" s="262"/>
      <c r="MMO28" s="262"/>
      <c r="MMP28" s="262"/>
      <c r="MMQ28" s="262"/>
      <c r="MMR28" s="262"/>
      <c r="MMS28" s="262"/>
      <c r="MMT28" s="262"/>
      <c r="MMU28" s="262"/>
      <c r="MMV28" s="262"/>
      <c r="MMW28" s="262"/>
      <c r="MMX28" s="262"/>
      <c r="MMY28" s="262"/>
      <c r="MMZ28" s="262"/>
      <c r="MNA28" s="262"/>
      <c r="MNB28" s="262"/>
      <c r="MNC28" s="262"/>
      <c r="MND28" s="262"/>
      <c r="MNE28" s="262"/>
      <c r="MNF28" s="262"/>
      <c r="MNG28" s="262"/>
      <c r="MNH28" s="262"/>
      <c r="MNI28" s="262"/>
      <c r="MNJ28" s="262"/>
      <c r="MNK28" s="262"/>
      <c r="MNL28" s="262"/>
      <c r="MNM28" s="262"/>
      <c r="MNN28" s="262"/>
      <c r="MNO28" s="262"/>
      <c r="MNP28" s="262"/>
      <c r="MNQ28" s="262"/>
      <c r="MNR28" s="262"/>
      <c r="MNS28" s="262"/>
      <c r="MNT28" s="262"/>
      <c r="MNU28" s="262"/>
      <c r="MNV28" s="262"/>
      <c r="MNW28" s="262"/>
      <c r="MNX28" s="262"/>
      <c r="MNY28" s="262"/>
      <c r="MNZ28" s="262"/>
      <c r="MOA28" s="262"/>
      <c r="MOB28" s="262"/>
      <c r="MOC28" s="262"/>
      <c r="MOD28" s="262"/>
      <c r="MOE28" s="262"/>
      <c r="MOF28" s="262"/>
      <c r="MOG28" s="262"/>
      <c r="MOH28" s="262"/>
      <c r="MOI28" s="262"/>
      <c r="MOJ28" s="262"/>
      <c r="MOK28" s="262"/>
      <c r="MOL28" s="262"/>
      <c r="MOM28" s="262"/>
      <c r="MON28" s="262"/>
      <c r="MOO28" s="262"/>
      <c r="MOP28" s="262"/>
      <c r="MOQ28" s="262"/>
      <c r="MOR28" s="262"/>
      <c r="MOS28" s="262"/>
      <c r="MOT28" s="262"/>
      <c r="MOU28" s="262"/>
      <c r="MOV28" s="262"/>
      <c r="MOW28" s="262"/>
      <c r="MOX28" s="262"/>
      <c r="MOY28" s="262"/>
      <c r="MOZ28" s="262"/>
      <c r="MPA28" s="262"/>
      <c r="MPB28" s="262"/>
      <c r="MPC28" s="262"/>
      <c r="MPD28" s="262"/>
      <c r="MPE28" s="262"/>
      <c r="MPF28" s="262"/>
      <c r="MPG28" s="262"/>
      <c r="MPH28" s="262"/>
      <c r="MPI28" s="262"/>
      <c r="MPJ28" s="262"/>
      <c r="MPK28" s="262"/>
      <c r="MPL28" s="262"/>
      <c r="MPM28" s="262"/>
      <c r="MPN28" s="262"/>
      <c r="MPO28" s="262"/>
      <c r="MPP28" s="262"/>
      <c r="MPQ28" s="262"/>
      <c r="MPR28" s="262"/>
      <c r="MPS28" s="262"/>
      <c r="MPT28" s="262"/>
      <c r="MPU28" s="262"/>
      <c r="MPV28" s="262"/>
      <c r="MPW28" s="262"/>
      <c r="MPX28" s="262"/>
      <c r="MPY28" s="262"/>
      <c r="MPZ28" s="262"/>
      <c r="MQA28" s="262"/>
      <c r="MQB28" s="262"/>
      <c r="MQC28" s="262"/>
      <c r="MQD28" s="262"/>
      <c r="MQE28" s="262"/>
      <c r="MQF28" s="262"/>
      <c r="MQG28" s="262"/>
      <c r="MQH28" s="262"/>
      <c r="MQI28" s="262"/>
      <c r="MQJ28" s="262"/>
      <c r="MQK28" s="262"/>
      <c r="MQL28" s="262"/>
      <c r="MQM28" s="262"/>
      <c r="MQN28" s="262"/>
      <c r="MQO28" s="262"/>
      <c r="MQP28" s="262"/>
      <c r="MQQ28" s="262"/>
      <c r="MQR28" s="262"/>
      <c r="MQS28" s="262"/>
      <c r="MQT28" s="262"/>
      <c r="MQU28" s="262"/>
      <c r="MQV28" s="262"/>
      <c r="MQW28" s="262"/>
      <c r="MQX28" s="262"/>
      <c r="MQY28" s="262"/>
      <c r="MQZ28" s="262"/>
      <c r="MRA28" s="262"/>
      <c r="MRB28" s="262"/>
      <c r="MRC28" s="262"/>
      <c r="MRD28" s="262"/>
      <c r="MRE28" s="262"/>
      <c r="MRF28" s="262"/>
      <c r="MRG28" s="262"/>
      <c r="MRH28" s="262"/>
      <c r="MRI28" s="262"/>
      <c r="MRJ28" s="262"/>
      <c r="MRK28" s="262"/>
      <c r="MRL28" s="262"/>
      <c r="MRM28" s="262"/>
      <c r="MRN28" s="262"/>
      <c r="MRO28" s="262"/>
      <c r="MRP28" s="262"/>
      <c r="MRQ28" s="262"/>
      <c r="MRR28" s="262"/>
      <c r="MRS28" s="262"/>
      <c r="MRT28" s="262"/>
      <c r="MRU28" s="262"/>
      <c r="MRV28" s="262"/>
      <c r="MRW28" s="262"/>
      <c r="MRX28" s="262"/>
      <c r="MRY28" s="262"/>
      <c r="MRZ28" s="262"/>
      <c r="MSA28" s="262"/>
      <c r="MSB28" s="262"/>
      <c r="MSC28" s="262"/>
      <c r="MSD28" s="262"/>
      <c r="MSE28" s="262"/>
      <c r="MSF28" s="262"/>
      <c r="MSG28" s="262"/>
      <c r="MSH28" s="262"/>
      <c r="MSI28" s="262"/>
      <c r="MSJ28" s="262"/>
      <c r="MSK28" s="262"/>
      <c r="MSL28" s="262"/>
      <c r="MSM28" s="262"/>
      <c r="MSN28" s="262"/>
      <c r="MSO28" s="262"/>
      <c r="MSP28" s="262"/>
      <c r="MSQ28" s="262"/>
      <c r="MSR28" s="262"/>
      <c r="MSS28" s="262"/>
      <c r="MST28" s="262"/>
      <c r="MSU28" s="262"/>
      <c r="MSV28" s="262"/>
      <c r="MSW28" s="262"/>
      <c r="MSX28" s="262"/>
      <c r="MSY28" s="262"/>
      <c r="MSZ28" s="262"/>
      <c r="MTA28" s="262"/>
      <c r="MTB28" s="262"/>
      <c r="MTC28" s="262"/>
      <c r="MTD28" s="262"/>
      <c r="MTE28" s="262"/>
      <c r="MTF28" s="262"/>
      <c r="MTG28" s="262"/>
      <c r="MTH28" s="262"/>
      <c r="MTI28" s="262"/>
      <c r="MTJ28" s="262"/>
      <c r="MTK28" s="262"/>
      <c r="MTL28" s="262"/>
      <c r="MTM28" s="262"/>
      <c r="MTN28" s="262"/>
      <c r="MTO28" s="262"/>
      <c r="MTP28" s="262"/>
      <c r="MTQ28" s="262"/>
      <c r="MTR28" s="262"/>
      <c r="MTS28" s="262"/>
      <c r="MTT28" s="262"/>
      <c r="MTU28" s="262"/>
      <c r="MTV28" s="262"/>
      <c r="MTW28" s="262"/>
      <c r="MTX28" s="262"/>
      <c r="MTY28" s="262"/>
      <c r="MTZ28" s="262"/>
      <c r="MUA28" s="262"/>
      <c r="MUB28" s="262"/>
      <c r="MUC28" s="262"/>
      <c r="MUD28" s="262"/>
      <c r="MUE28" s="262"/>
      <c r="MUF28" s="262"/>
      <c r="MUG28" s="262"/>
      <c r="MUH28" s="262"/>
      <c r="MUI28" s="262"/>
      <c r="MUJ28" s="262"/>
      <c r="MUK28" s="262"/>
      <c r="MUL28" s="262"/>
      <c r="MUM28" s="262"/>
      <c r="MUN28" s="262"/>
      <c r="MUO28" s="262"/>
      <c r="MUP28" s="262"/>
      <c r="MUQ28" s="262"/>
      <c r="MUR28" s="262"/>
      <c r="MUS28" s="262"/>
      <c r="MUT28" s="262"/>
      <c r="MUU28" s="262"/>
      <c r="MUV28" s="262"/>
      <c r="MUW28" s="262"/>
      <c r="MUX28" s="262"/>
      <c r="MUY28" s="262"/>
      <c r="MUZ28" s="262"/>
      <c r="MVA28" s="262"/>
      <c r="MVB28" s="262"/>
      <c r="MVC28" s="262"/>
      <c r="MVD28" s="262"/>
      <c r="MVE28" s="262"/>
      <c r="MVF28" s="262"/>
      <c r="MVG28" s="262"/>
      <c r="MVH28" s="262"/>
      <c r="MVI28" s="262"/>
      <c r="MVJ28" s="262"/>
      <c r="MVK28" s="262"/>
      <c r="MVL28" s="262"/>
      <c r="MVM28" s="262"/>
      <c r="MVN28" s="262"/>
      <c r="MVO28" s="262"/>
      <c r="MVP28" s="262"/>
      <c r="MVQ28" s="262"/>
      <c r="MVR28" s="262"/>
      <c r="MVS28" s="262"/>
      <c r="MVT28" s="262"/>
      <c r="MVU28" s="262"/>
      <c r="MVV28" s="262"/>
      <c r="MVW28" s="262"/>
      <c r="MVX28" s="262"/>
      <c r="MVY28" s="262"/>
      <c r="MVZ28" s="262"/>
      <c r="MWA28" s="262"/>
      <c r="MWB28" s="262"/>
      <c r="MWC28" s="262"/>
      <c r="MWD28" s="262"/>
      <c r="MWE28" s="262"/>
      <c r="MWF28" s="262"/>
      <c r="MWG28" s="262"/>
      <c r="MWH28" s="262"/>
      <c r="MWI28" s="262"/>
      <c r="MWJ28" s="262"/>
      <c r="MWK28" s="262"/>
      <c r="MWL28" s="262"/>
      <c r="MWM28" s="262"/>
      <c r="MWN28" s="262"/>
      <c r="MWO28" s="262"/>
      <c r="MWP28" s="262"/>
      <c r="MWQ28" s="262"/>
      <c r="MWR28" s="262"/>
      <c r="MWS28" s="262"/>
      <c r="MWT28" s="262"/>
      <c r="MWU28" s="262"/>
      <c r="MWV28" s="262"/>
      <c r="MWW28" s="262"/>
      <c r="MWX28" s="262"/>
      <c r="MWY28" s="262"/>
      <c r="MWZ28" s="262"/>
      <c r="MXA28" s="262"/>
      <c r="MXB28" s="262"/>
      <c r="MXC28" s="262"/>
      <c r="MXD28" s="262"/>
      <c r="MXE28" s="262"/>
      <c r="MXF28" s="262"/>
      <c r="MXG28" s="262"/>
      <c r="MXH28" s="262"/>
      <c r="MXI28" s="262"/>
      <c r="MXJ28" s="262"/>
      <c r="MXK28" s="262"/>
      <c r="MXL28" s="262"/>
      <c r="MXM28" s="262"/>
      <c r="MXN28" s="262"/>
      <c r="MXO28" s="262"/>
      <c r="MXP28" s="262"/>
      <c r="MXQ28" s="262"/>
      <c r="MXR28" s="262"/>
      <c r="MXS28" s="262"/>
      <c r="MXT28" s="262"/>
      <c r="MXU28" s="262"/>
      <c r="MXV28" s="262"/>
      <c r="MXW28" s="262"/>
      <c r="MXX28" s="262"/>
      <c r="MXY28" s="262"/>
      <c r="MXZ28" s="262"/>
      <c r="MYA28" s="262"/>
      <c r="MYB28" s="262"/>
      <c r="MYC28" s="262"/>
      <c r="MYD28" s="262"/>
      <c r="MYE28" s="262"/>
      <c r="MYF28" s="262"/>
      <c r="MYG28" s="262"/>
      <c r="MYH28" s="262"/>
      <c r="MYI28" s="262"/>
      <c r="MYJ28" s="262"/>
      <c r="MYK28" s="262"/>
      <c r="MYL28" s="262"/>
      <c r="MYM28" s="262"/>
      <c r="MYN28" s="262"/>
      <c r="MYO28" s="262"/>
      <c r="MYP28" s="262"/>
      <c r="MYQ28" s="262"/>
      <c r="MYR28" s="262"/>
      <c r="MYS28" s="262"/>
      <c r="MYT28" s="262"/>
      <c r="MYU28" s="262"/>
      <c r="MYV28" s="262"/>
      <c r="MYW28" s="262"/>
      <c r="MYX28" s="262"/>
      <c r="MYY28" s="262"/>
      <c r="MYZ28" s="262"/>
      <c r="MZA28" s="262"/>
      <c r="MZB28" s="262"/>
      <c r="MZC28" s="262"/>
      <c r="MZD28" s="262"/>
      <c r="MZE28" s="262"/>
      <c r="MZF28" s="262"/>
      <c r="MZG28" s="262"/>
      <c r="MZH28" s="262"/>
      <c r="MZI28" s="262"/>
      <c r="MZJ28" s="262"/>
      <c r="MZK28" s="262"/>
      <c r="MZL28" s="262"/>
      <c r="MZM28" s="262"/>
      <c r="MZN28" s="262"/>
      <c r="MZO28" s="262"/>
      <c r="MZP28" s="262"/>
      <c r="MZQ28" s="262"/>
      <c r="MZR28" s="262"/>
      <c r="MZS28" s="262"/>
      <c r="MZT28" s="262"/>
      <c r="MZU28" s="262"/>
      <c r="MZV28" s="262"/>
      <c r="MZW28" s="262"/>
      <c r="MZX28" s="262"/>
      <c r="MZY28" s="262"/>
      <c r="MZZ28" s="262"/>
      <c r="NAA28" s="262"/>
      <c r="NAB28" s="262"/>
      <c r="NAC28" s="262"/>
      <c r="NAD28" s="262"/>
      <c r="NAE28" s="262"/>
      <c r="NAF28" s="262"/>
      <c r="NAG28" s="262"/>
      <c r="NAH28" s="262"/>
      <c r="NAI28" s="262"/>
      <c r="NAJ28" s="262"/>
      <c r="NAK28" s="262"/>
      <c r="NAL28" s="262"/>
      <c r="NAM28" s="262"/>
      <c r="NAN28" s="262"/>
      <c r="NAO28" s="262"/>
      <c r="NAP28" s="262"/>
      <c r="NAQ28" s="262"/>
      <c r="NAR28" s="262"/>
      <c r="NAS28" s="262"/>
      <c r="NAT28" s="262"/>
      <c r="NAU28" s="262"/>
      <c r="NAV28" s="262"/>
      <c r="NAW28" s="262"/>
      <c r="NAX28" s="262"/>
      <c r="NAY28" s="262"/>
      <c r="NAZ28" s="262"/>
      <c r="NBA28" s="262"/>
      <c r="NBB28" s="262"/>
      <c r="NBC28" s="262"/>
      <c r="NBD28" s="262"/>
      <c r="NBE28" s="262"/>
      <c r="NBF28" s="262"/>
      <c r="NBG28" s="262"/>
      <c r="NBH28" s="262"/>
      <c r="NBI28" s="262"/>
      <c r="NBJ28" s="262"/>
      <c r="NBK28" s="262"/>
      <c r="NBL28" s="262"/>
      <c r="NBM28" s="262"/>
      <c r="NBN28" s="262"/>
      <c r="NBO28" s="262"/>
      <c r="NBP28" s="262"/>
      <c r="NBQ28" s="262"/>
      <c r="NBR28" s="262"/>
      <c r="NBS28" s="262"/>
      <c r="NBT28" s="262"/>
      <c r="NBU28" s="262"/>
      <c r="NBV28" s="262"/>
      <c r="NBW28" s="262"/>
      <c r="NBX28" s="262"/>
      <c r="NBY28" s="262"/>
      <c r="NBZ28" s="262"/>
      <c r="NCA28" s="262"/>
      <c r="NCB28" s="262"/>
      <c r="NCC28" s="262"/>
      <c r="NCD28" s="262"/>
      <c r="NCE28" s="262"/>
      <c r="NCF28" s="262"/>
      <c r="NCG28" s="262"/>
      <c r="NCH28" s="262"/>
      <c r="NCI28" s="262"/>
      <c r="NCJ28" s="262"/>
      <c r="NCK28" s="262"/>
      <c r="NCL28" s="262"/>
      <c r="NCM28" s="262"/>
      <c r="NCN28" s="262"/>
      <c r="NCO28" s="262"/>
      <c r="NCP28" s="262"/>
      <c r="NCQ28" s="262"/>
      <c r="NCR28" s="262"/>
      <c r="NCS28" s="262"/>
      <c r="NCT28" s="262"/>
      <c r="NCU28" s="262"/>
      <c r="NCV28" s="262"/>
      <c r="NCW28" s="262"/>
      <c r="NCX28" s="262"/>
      <c r="NCY28" s="262"/>
      <c r="NCZ28" s="262"/>
      <c r="NDA28" s="262"/>
      <c r="NDB28" s="262"/>
      <c r="NDC28" s="262"/>
      <c r="NDD28" s="262"/>
      <c r="NDE28" s="262"/>
      <c r="NDF28" s="262"/>
      <c r="NDG28" s="262"/>
      <c r="NDH28" s="262"/>
      <c r="NDI28" s="262"/>
      <c r="NDJ28" s="262"/>
      <c r="NDK28" s="262"/>
      <c r="NDL28" s="262"/>
      <c r="NDM28" s="262"/>
      <c r="NDN28" s="262"/>
      <c r="NDO28" s="262"/>
      <c r="NDP28" s="262"/>
      <c r="NDQ28" s="262"/>
      <c r="NDR28" s="262"/>
      <c r="NDS28" s="262"/>
      <c r="NDT28" s="262"/>
      <c r="NDU28" s="262"/>
      <c r="NDV28" s="262"/>
      <c r="NDW28" s="262"/>
      <c r="NDX28" s="262"/>
      <c r="NDY28" s="262"/>
      <c r="NDZ28" s="262"/>
      <c r="NEA28" s="262"/>
      <c r="NEB28" s="262"/>
      <c r="NEC28" s="262"/>
      <c r="NED28" s="262"/>
      <c r="NEE28" s="262"/>
      <c r="NEF28" s="262"/>
      <c r="NEG28" s="262"/>
      <c r="NEH28" s="262"/>
      <c r="NEI28" s="262"/>
      <c r="NEJ28" s="262"/>
      <c r="NEK28" s="262"/>
      <c r="NEL28" s="262"/>
      <c r="NEM28" s="262"/>
      <c r="NEN28" s="262"/>
      <c r="NEO28" s="262"/>
      <c r="NEP28" s="262"/>
      <c r="NEQ28" s="262"/>
      <c r="NER28" s="262"/>
      <c r="NES28" s="262"/>
      <c r="NET28" s="262"/>
      <c r="NEU28" s="262"/>
      <c r="NEV28" s="262"/>
      <c r="NEW28" s="262"/>
      <c r="NEX28" s="262"/>
      <c r="NEY28" s="262"/>
      <c r="NEZ28" s="262"/>
      <c r="NFA28" s="262"/>
      <c r="NFB28" s="262"/>
      <c r="NFC28" s="262"/>
      <c r="NFD28" s="262"/>
      <c r="NFE28" s="262"/>
      <c r="NFF28" s="262"/>
      <c r="NFG28" s="262"/>
      <c r="NFH28" s="262"/>
      <c r="NFI28" s="262"/>
      <c r="NFJ28" s="262"/>
      <c r="NFK28" s="262"/>
      <c r="NFL28" s="262"/>
      <c r="NFM28" s="262"/>
      <c r="NFN28" s="262"/>
      <c r="NFO28" s="262"/>
      <c r="NFP28" s="262"/>
      <c r="NFQ28" s="262"/>
      <c r="NFR28" s="262"/>
      <c r="NFS28" s="262"/>
      <c r="NFT28" s="262"/>
      <c r="NFU28" s="262"/>
      <c r="NFV28" s="262"/>
      <c r="NFW28" s="262"/>
      <c r="NFX28" s="262"/>
      <c r="NFY28" s="262"/>
      <c r="NFZ28" s="262"/>
      <c r="NGA28" s="262"/>
      <c r="NGB28" s="262"/>
      <c r="NGC28" s="262"/>
      <c r="NGD28" s="262"/>
      <c r="NGE28" s="262"/>
      <c r="NGF28" s="262"/>
      <c r="NGG28" s="262"/>
      <c r="NGH28" s="262"/>
      <c r="NGI28" s="262"/>
      <c r="NGJ28" s="262"/>
      <c r="NGK28" s="262"/>
      <c r="NGL28" s="262"/>
      <c r="NGM28" s="262"/>
      <c r="NGN28" s="262"/>
      <c r="NGO28" s="262"/>
      <c r="NGP28" s="262"/>
      <c r="NGQ28" s="262"/>
      <c r="NGR28" s="262"/>
      <c r="NGS28" s="262"/>
      <c r="NGT28" s="262"/>
      <c r="NGU28" s="262"/>
      <c r="NGV28" s="262"/>
      <c r="NGW28" s="262"/>
      <c r="NGX28" s="262"/>
      <c r="NGY28" s="262"/>
      <c r="NGZ28" s="262"/>
      <c r="NHA28" s="262"/>
      <c r="NHB28" s="262"/>
      <c r="NHC28" s="262"/>
      <c r="NHD28" s="262"/>
      <c r="NHE28" s="262"/>
      <c r="NHF28" s="262"/>
      <c r="NHG28" s="262"/>
      <c r="NHH28" s="262"/>
      <c r="NHI28" s="262"/>
      <c r="NHJ28" s="262"/>
      <c r="NHK28" s="262"/>
      <c r="NHL28" s="262"/>
      <c r="NHM28" s="262"/>
      <c r="NHN28" s="262"/>
      <c r="NHO28" s="262"/>
      <c r="NHP28" s="262"/>
      <c r="NHQ28" s="262"/>
      <c r="NHR28" s="262"/>
      <c r="NHS28" s="262"/>
      <c r="NHT28" s="262"/>
      <c r="NHU28" s="262"/>
      <c r="NHV28" s="262"/>
      <c r="NHW28" s="262"/>
      <c r="NHX28" s="262"/>
      <c r="NHY28" s="262"/>
      <c r="NHZ28" s="262"/>
      <c r="NIA28" s="262"/>
      <c r="NIB28" s="262"/>
      <c r="NIC28" s="262"/>
      <c r="NID28" s="262"/>
      <c r="NIE28" s="262"/>
      <c r="NIF28" s="262"/>
      <c r="NIG28" s="262"/>
      <c r="NIH28" s="262"/>
      <c r="NII28" s="262"/>
      <c r="NIJ28" s="262"/>
      <c r="NIK28" s="262"/>
      <c r="NIL28" s="262"/>
      <c r="NIM28" s="262"/>
      <c r="NIN28" s="262"/>
      <c r="NIO28" s="262"/>
      <c r="NIP28" s="262"/>
      <c r="NIQ28" s="262"/>
      <c r="NIR28" s="262"/>
      <c r="NIS28" s="262"/>
      <c r="NIT28" s="262"/>
      <c r="NIU28" s="262"/>
      <c r="NIV28" s="262"/>
      <c r="NIW28" s="262"/>
      <c r="NIX28" s="262"/>
      <c r="NIY28" s="262"/>
      <c r="NIZ28" s="262"/>
      <c r="NJA28" s="262"/>
      <c r="NJB28" s="262"/>
      <c r="NJC28" s="262"/>
      <c r="NJD28" s="262"/>
      <c r="NJE28" s="262"/>
      <c r="NJF28" s="262"/>
      <c r="NJG28" s="262"/>
      <c r="NJH28" s="262"/>
      <c r="NJI28" s="262"/>
      <c r="NJJ28" s="262"/>
      <c r="NJK28" s="262"/>
      <c r="NJL28" s="262"/>
      <c r="NJM28" s="262"/>
      <c r="NJN28" s="262"/>
      <c r="NJO28" s="262"/>
      <c r="NJP28" s="262"/>
      <c r="NJQ28" s="262"/>
      <c r="NJR28" s="262"/>
      <c r="NJS28" s="262"/>
      <c r="NJT28" s="262"/>
      <c r="NJU28" s="262"/>
      <c r="NJV28" s="262"/>
      <c r="NJW28" s="262"/>
      <c r="NJX28" s="262"/>
      <c r="NJY28" s="262"/>
      <c r="NJZ28" s="262"/>
      <c r="NKA28" s="262"/>
      <c r="NKB28" s="262"/>
      <c r="NKC28" s="262"/>
      <c r="NKD28" s="262"/>
      <c r="NKE28" s="262"/>
      <c r="NKF28" s="262"/>
      <c r="NKG28" s="262"/>
      <c r="NKH28" s="262"/>
      <c r="NKI28" s="262"/>
      <c r="NKJ28" s="262"/>
      <c r="NKK28" s="262"/>
      <c r="NKL28" s="262"/>
      <c r="NKM28" s="262"/>
      <c r="NKN28" s="262"/>
      <c r="NKO28" s="262"/>
      <c r="NKP28" s="262"/>
      <c r="NKQ28" s="262"/>
      <c r="NKR28" s="262"/>
      <c r="NKS28" s="262"/>
      <c r="NKT28" s="262"/>
      <c r="NKU28" s="262"/>
      <c r="NKV28" s="262"/>
      <c r="NKW28" s="262"/>
      <c r="NKX28" s="262"/>
      <c r="NKY28" s="262"/>
      <c r="NKZ28" s="262"/>
      <c r="NLA28" s="262"/>
      <c r="NLB28" s="262"/>
      <c r="NLC28" s="262"/>
      <c r="NLD28" s="262"/>
      <c r="NLE28" s="262"/>
      <c r="NLF28" s="262"/>
      <c r="NLG28" s="262"/>
      <c r="NLH28" s="262"/>
      <c r="NLI28" s="262"/>
      <c r="NLJ28" s="262"/>
      <c r="NLK28" s="262"/>
      <c r="NLL28" s="262"/>
      <c r="NLM28" s="262"/>
      <c r="NLN28" s="262"/>
      <c r="NLO28" s="262"/>
      <c r="NLP28" s="262"/>
      <c r="NLQ28" s="262"/>
      <c r="NLR28" s="262"/>
      <c r="NLS28" s="262"/>
      <c r="NLT28" s="262"/>
      <c r="NLU28" s="262"/>
      <c r="NLV28" s="262"/>
      <c r="NLW28" s="262"/>
      <c r="NLX28" s="262"/>
      <c r="NLY28" s="262"/>
      <c r="NLZ28" s="262"/>
      <c r="NMA28" s="262"/>
      <c r="NMB28" s="262"/>
      <c r="NMC28" s="262"/>
      <c r="NMD28" s="262"/>
      <c r="NME28" s="262"/>
      <c r="NMF28" s="262"/>
      <c r="NMG28" s="262"/>
      <c r="NMH28" s="262"/>
      <c r="NMI28" s="262"/>
      <c r="NMJ28" s="262"/>
      <c r="NMK28" s="262"/>
      <c r="NML28" s="262"/>
      <c r="NMM28" s="262"/>
      <c r="NMN28" s="262"/>
      <c r="NMO28" s="262"/>
      <c r="NMP28" s="262"/>
      <c r="NMQ28" s="262"/>
      <c r="NMR28" s="262"/>
      <c r="NMS28" s="262"/>
      <c r="NMT28" s="262"/>
      <c r="NMU28" s="262"/>
      <c r="NMV28" s="262"/>
      <c r="NMW28" s="262"/>
      <c r="NMX28" s="262"/>
      <c r="NMY28" s="262"/>
      <c r="NMZ28" s="262"/>
      <c r="NNA28" s="262"/>
      <c r="NNB28" s="262"/>
      <c r="NNC28" s="262"/>
      <c r="NND28" s="262"/>
      <c r="NNE28" s="262"/>
      <c r="NNF28" s="262"/>
      <c r="NNG28" s="262"/>
      <c r="NNH28" s="262"/>
      <c r="NNI28" s="262"/>
      <c r="NNJ28" s="262"/>
      <c r="NNK28" s="262"/>
      <c r="NNL28" s="262"/>
      <c r="NNM28" s="262"/>
      <c r="NNN28" s="262"/>
      <c r="NNO28" s="262"/>
      <c r="NNP28" s="262"/>
      <c r="NNQ28" s="262"/>
      <c r="NNR28" s="262"/>
      <c r="NNS28" s="262"/>
      <c r="NNT28" s="262"/>
      <c r="NNU28" s="262"/>
      <c r="NNV28" s="262"/>
      <c r="NNW28" s="262"/>
      <c r="NNX28" s="262"/>
      <c r="NNY28" s="262"/>
      <c r="NNZ28" s="262"/>
      <c r="NOA28" s="262"/>
      <c r="NOB28" s="262"/>
      <c r="NOC28" s="262"/>
      <c r="NOD28" s="262"/>
      <c r="NOE28" s="262"/>
      <c r="NOF28" s="262"/>
      <c r="NOG28" s="262"/>
      <c r="NOH28" s="262"/>
      <c r="NOI28" s="262"/>
      <c r="NOJ28" s="262"/>
      <c r="NOK28" s="262"/>
      <c r="NOL28" s="262"/>
      <c r="NOM28" s="262"/>
      <c r="NON28" s="262"/>
      <c r="NOO28" s="262"/>
      <c r="NOP28" s="262"/>
      <c r="NOQ28" s="262"/>
      <c r="NOR28" s="262"/>
      <c r="NOS28" s="262"/>
      <c r="NOT28" s="262"/>
      <c r="NOU28" s="262"/>
      <c r="NOV28" s="262"/>
      <c r="NOW28" s="262"/>
      <c r="NOX28" s="262"/>
      <c r="NOY28" s="262"/>
      <c r="NOZ28" s="262"/>
      <c r="NPA28" s="262"/>
      <c r="NPB28" s="262"/>
      <c r="NPC28" s="262"/>
      <c r="NPD28" s="262"/>
      <c r="NPE28" s="262"/>
      <c r="NPF28" s="262"/>
      <c r="NPG28" s="262"/>
      <c r="NPH28" s="262"/>
      <c r="NPI28" s="262"/>
      <c r="NPJ28" s="262"/>
      <c r="NPK28" s="262"/>
      <c r="NPL28" s="262"/>
      <c r="NPM28" s="262"/>
      <c r="NPN28" s="262"/>
      <c r="NPO28" s="262"/>
      <c r="NPP28" s="262"/>
      <c r="NPQ28" s="262"/>
      <c r="NPR28" s="262"/>
      <c r="NPS28" s="262"/>
      <c r="NPT28" s="262"/>
      <c r="NPU28" s="262"/>
      <c r="NPV28" s="262"/>
      <c r="NPW28" s="262"/>
      <c r="NPX28" s="262"/>
      <c r="NPY28" s="262"/>
      <c r="NPZ28" s="262"/>
      <c r="NQA28" s="262"/>
      <c r="NQB28" s="262"/>
      <c r="NQC28" s="262"/>
      <c r="NQD28" s="262"/>
      <c r="NQE28" s="262"/>
      <c r="NQF28" s="262"/>
      <c r="NQG28" s="262"/>
      <c r="NQH28" s="262"/>
      <c r="NQI28" s="262"/>
      <c r="NQJ28" s="262"/>
      <c r="NQK28" s="262"/>
      <c r="NQL28" s="262"/>
      <c r="NQM28" s="262"/>
      <c r="NQN28" s="262"/>
      <c r="NQO28" s="262"/>
      <c r="NQP28" s="262"/>
      <c r="NQQ28" s="262"/>
      <c r="NQR28" s="262"/>
      <c r="NQS28" s="262"/>
      <c r="NQT28" s="262"/>
      <c r="NQU28" s="262"/>
      <c r="NQV28" s="262"/>
      <c r="NQW28" s="262"/>
      <c r="NQX28" s="262"/>
      <c r="NQY28" s="262"/>
      <c r="NQZ28" s="262"/>
      <c r="NRA28" s="262"/>
      <c r="NRB28" s="262"/>
      <c r="NRC28" s="262"/>
      <c r="NRD28" s="262"/>
      <c r="NRE28" s="262"/>
      <c r="NRF28" s="262"/>
      <c r="NRG28" s="262"/>
      <c r="NRH28" s="262"/>
      <c r="NRI28" s="262"/>
      <c r="NRJ28" s="262"/>
      <c r="NRK28" s="262"/>
      <c r="NRL28" s="262"/>
      <c r="NRM28" s="262"/>
      <c r="NRN28" s="262"/>
      <c r="NRO28" s="262"/>
      <c r="NRP28" s="262"/>
      <c r="NRQ28" s="262"/>
      <c r="NRR28" s="262"/>
      <c r="NRS28" s="262"/>
      <c r="NRT28" s="262"/>
      <c r="NRU28" s="262"/>
      <c r="NRV28" s="262"/>
      <c r="NRW28" s="262"/>
      <c r="NRX28" s="262"/>
      <c r="NRY28" s="262"/>
      <c r="NRZ28" s="262"/>
      <c r="NSA28" s="262"/>
      <c r="NSB28" s="262"/>
      <c r="NSC28" s="262"/>
      <c r="NSD28" s="262"/>
      <c r="NSE28" s="262"/>
      <c r="NSF28" s="262"/>
      <c r="NSG28" s="262"/>
      <c r="NSH28" s="262"/>
      <c r="NSI28" s="262"/>
      <c r="NSJ28" s="262"/>
      <c r="NSK28" s="262"/>
      <c r="NSL28" s="262"/>
      <c r="NSM28" s="262"/>
      <c r="NSN28" s="262"/>
      <c r="NSO28" s="262"/>
      <c r="NSP28" s="262"/>
      <c r="NSQ28" s="262"/>
      <c r="NSR28" s="262"/>
      <c r="NSS28" s="262"/>
      <c r="NST28" s="262"/>
      <c r="NSU28" s="262"/>
      <c r="NSV28" s="262"/>
      <c r="NSW28" s="262"/>
      <c r="NSX28" s="262"/>
      <c r="NSY28" s="262"/>
      <c r="NSZ28" s="262"/>
      <c r="NTA28" s="262"/>
      <c r="NTB28" s="262"/>
      <c r="NTC28" s="262"/>
      <c r="NTD28" s="262"/>
      <c r="NTE28" s="262"/>
      <c r="NTF28" s="262"/>
      <c r="NTG28" s="262"/>
      <c r="NTH28" s="262"/>
      <c r="NTI28" s="262"/>
      <c r="NTJ28" s="262"/>
      <c r="NTK28" s="262"/>
      <c r="NTL28" s="262"/>
      <c r="NTM28" s="262"/>
      <c r="NTN28" s="262"/>
      <c r="NTO28" s="262"/>
      <c r="NTP28" s="262"/>
      <c r="NTQ28" s="262"/>
      <c r="NTR28" s="262"/>
      <c r="NTS28" s="262"/>
      <c r="NTT28" s="262"/>
      <c r="NTU28" s="262"/>
      <c r="NTV28" s="262"/>
      <c r="NTW28" s="262"/>
      <c r="NTX28" s="262"/>
      <c r="NTY28" s="262"/>
      <c r="NTZ28" s="262"/>
      <c r="NUA28" s="262"/>
      <c r="NUB28" s="262"/>
      <c r="NUC28" s="262"/>
      <c r="NUD28" s="262"/>
      <c r="NUE28" s="262"/>
      <c r="NUF28" s="262"/>
      <c r="NUG28" s="262"/>
      <c r="NUH28" s="262"/>
      <c r="NUI28" s="262"/>
      <c r="NUJ28" s="262"/>
      <c r="NUK28" s="262"/>
      <c r="NUL28" s="262"/>
      <c r="NUM28" s="262"/>
      <c r="NUN28" s="262"/>
      <c r="NUO28" s="262"/>
      <c r="NUP28" s="262"/>
      <c r="NUQ28" s="262"/>
      <c r="NUR28" s="262"/>
      <c r="NUS28" s="262"/>
      <c r="NUT28" s="262"/>
      <c r="NUU28" s="262"/>
      <c r="NUV28" s="262"/>
      <c r="NUW28" s="262"/>
      <c r="NUX28" s="262"/>
      <c r="NUY28" s="262"/>
      <c r="NUZ28" s="262"/>
      <c r="NVA28" s="262"/>
      <c r="NVB28" s="262"/>
      <c r="NVC28" s="262"/>
      <c r="NVD28" s="262"/>
      <c r="NVE28" s="262"/>
      <c r="NVF28" s="262"/>
      <c r="NVG28" s="262"/>
      <c r="NVH28" s="262"/>
      <c r="NVI28" s="262"/>
      <c r="NVJ28" s="262"/>
      <c r="NVK28" s="262"/>
      <c r="NVL28" s="262"/>
      <c r="NVM28" s="262"/>
      <c r="NVN28" s="262"/>
      <c r="NVO28" s="262"/>
      <c r="NVP28" s="262"/>
      <c r="NVQ28" s="262"/>
      <c r="NVR28" s="262"/>
      <c r="NVS28" s="262"/>
      <c r="NVT28" s="262"/>
      <c r="NVU28" s="262"/>
      <c r="NVV28" s="262"/>
      <c r="NVW28" s="262"/>
      <c r="NVX28" s="262"/>
      <c r="NVY28" s="262"/>
      <c r="NVZ28" s="262"/>
      <c r="NWA28" s="262"/>
      <c r="NWB28" s="262"/>
      <c r="NWC28" s="262"/>
      <c r="NWD28" s="262"/>
      <c r="NWE28" s="262"/>
      <c r="NWF28" s="262"/>
      <c r="NWG28" s="262"/>
      <c r="NWH28" s="262"/>
      <c r="NWI28" s="262"/>
      <c r="NWJ28" s="262"/>
      <c r="NWK28" s="262"/>
      <c r="NWL28" s="262"/>
      <c r="NWM28" s="262"/>
      <c r="NWN28" s="262"/>
      <c r="NWO28" s="262"/>
      <c r="NWP28" s="262"/>
      <c r="NWQ28" s="262"/>
      <c r="NWR28" s="262"/>
      <c r="NWS28" s="262"/>
      <c r="NWT28" s="262"/>
      <c r="NWU28" s="262"/>
      <c r="NWV28" s="262"/>
      <c r="NWW28" s="262"/>
      <c r="NWX28" s="262"/>
      <c r="NWY28" s="262"/>
      <c r="NWZ28" s="262"/>
      <c r="NXA28" s="262"/>
      <c r="NXB28" s="262"/>
      <c r="NXC28" s="262"/>
      <c r="NXD28" s="262"/>
      <c r="NXE28" s="262"/>
      <c r="NXF28" s="262"/>
      <c r="NXG28" s="262"/>
      <c r="NXH28" s="262"/>
      <c r="NXI28" s="262"/>
      <c r="NXJ28" s="262"/>
      <c r="NXK28" s="262"/>
      <c r="NXL28" s="262"/>
      <c r="NXM28" s="262"/>
      <c r="NXN28" s="262"/>
      <c r="NXO28" s="262"/>
      <c r="NXP28" s="262"/>
      <c r="NXQ28" s="262"/>
      <c r="NXR28" s="262"/>
      <c r="NXS28" s="262"/>
      <c r="NXT28" s="262"/>
      <c r="NXU28" s="262"/>
      <c r="NXV28" s="262"/>
      <c r="NXW28" s="262"/>
      <c r="NXX28" s="262"/>
      <c r="NXY28" s="262"/>
      <c r="NXZ28" s="262"/>
      <c r="NYA28" s="262"/>
      <c r="NYB28" s="262"/>
      <c r="NYC28" s="262"/>
      <c r="NYD28" s="262"/>
      <c r="NYE28" s="262"/>
      <c r="NYF28" s="262"/>
      <c r="NYG28" s="262"/>
      <c r="NYH28" s="262"/>
      <c r="NYI28" s="262"/>
      <c r="NYJ28" s="262"/>
      <c r="NYK28" s="262"/>
      <c r="NYL28" s="262"/>
      <c r="NYM28" s="262"/>
      <c r="NYN28" s="262"/>
      <c r="NYO28" s="262"/>
      <c r="NYP28" s="262"/>
      <c r="NYQ28" s="262"/>
      <c r="NYR28" s="262"/>
      <c r="NYS28" s="262"/>
      <c r="NYT28" s="262"/>
      <c r="NYU28" s="262"/>
      <c r="NYV28" s="262"/>
      <c r="NYW28" s="262"/>
      <c r="NYX28" s="262"/>
      <c r="NYY28" s="262"/>
      <c r="NYZ28" s="262"/>
      <c r="NZA28" s="262"/>
      <c r="NZB28" s="262"/>
      <c r="NZC28" s="262"/>
      <c r="NZD28" s="262"/>
      <c r="NZE28" s="262"/>
      <c r="NZF28" s="262"/>
      <c r="NZG28" s="262"/>
      <c r="NZH28" s="262"/>
      <c r="NZI28" s="262"/>
      <c r="NZJ28" s="262"/>
      <c r="NZK28" s="262"/>
      <c r="NZL28" s="262"/>
      <c r="NZM28" s="262"/>
      <c r="NZN28" s="262"/>
      <c r="NZO28" s="262"/>
      <c r="NZP28" s="262"/>
      <c r="NZQ28" s="262"/>
      <c r="NZR28" s="262"/>
      <c r="NZS28" s="262"/>
      <c r="NZT28" s="262"/>
      <c r="NZU28" s="262"/>
      <c r="NZV28" s="262"/>
      <c r="NZW28" s="262"/>
      <c r="NZX28" s="262"/>
      <c r="NZY28" s="262"/>
      <c r="NZZ28" s="262"/>
      <c r="OAA28" s="262"/>
      <c r="OAB28" s="262"/>
      <c r="OAC28" s="262"/>
      <c r="OAD28" s="262"/>
      <c r="OAE28" s="262"/>
      <c r="OAF28" s="262"/>
      <c r="OAG28" s="262"/>
      <c r="OAH28" s="262"/>
      <c r="OAI28" s="262"/>
      <c r="OAJ28" s="262"/>
      <c r="OAK28" s="262"/>
      <c r="OAL28" s="262"/>
      <c r="OAM28" s="262"/>
      <c r="OAN28" s="262"/>
      <c r="OAO28" s="262"/>
      <c r="OAP28" s="262"/>
      <c r="OAQ28" s="262"/>
      <c r="OAR28" s="262"/>
      <c r="OAS28" s="262"/>
      <c r="OAT28" s="262"/>
      <c r="OAU28" s="262"/>
      <c r="OAV28" s="262"/>
      <c r="OAW28" s="262"/>
      <c r="OAX28" s="262"/>
      <c r="OAY28" s="262"/>
      <c r="OAZ28" s="262"/>
      <c r="OBA28" s="262"/>
      <c r="OBB28" s="262"/>
      <c r="OBC28" s="262"/>
      <c r="OBD28" s="262"/>
      <c r="OBE28" s="262"/>
      <c r="OBF28" s="262"/>
      <c r="OBG28" s="262"/>
      <c r="OBH28" s="262"/>
      <c r="OBI28" s="262"/>
      <c r="OBJ28" s="262"/>
      <c r="OBK28" s="262"/>
      <c r="OBL28" s="262"/>
      <c r="OBM28" s="262"/>
      <c r="OBN28" s="262"/>
      <c r="OBO28" s="262"/>
      <c r="OBP28" s="262"/>
      <c r="OBQ28" s="262"/>
      <c r="OBR28" s="262"/>
      <c r="OBS28" s="262"/>
      <c r="OBT28" s="262"/>
      <c r="OBU28" s="262"/>
      <c r="OBV28" s="262"/>
      <c r="OBW28" s="262"/>
      <c r="OBX28" s="262"/>
      <c r="OBY28" s="262"/>
      <c r="OBZ28" s="262"/>
      <c r="OCA28" s="262"/>
      <c r="OCB28" s="262"/>
      <c r="OCC28" s="262"/>
      <c r="OCD28" s="262"/>
      <c r="OCE28" s="262"/>
      <c r="OCF28" s="262"/>
      <c r="OCG28" s="262"/>
      <c r="OCH28" s="262"/>
      <c r="OCI28" s="262"/>
      <c r="OCJ28" s="262"/>
      <c r="OCK28" s="262"/>
      <c r="OCL28" s="262"/>
      <c r="OCM28" s="262"/>
      <c r="OCN28" s="262"/>
      <c r="OCO28" s="262"/>
      <c r="OCP28" s="262"/>
      <c r="OCQ28" s="262"/>
      <c r="OCR28" s="262"/>
      <c r="OCS28" s="262"/>
      <c r="OCT28" s="262"/>
      <c r="OCU28" s="262"/>
      <c r="OCV28" s="262"/>
      <c r="OCW28" s="262"/>
      <c r="OCX28" s="262"/>
      <c r="OCY28" s="262"/>
      <c r="OCZ28" s="262"/>
      <c r="ODA28" s="262"/>
      <c r="ODB28" s="262"/>
      <c r="ODC28" s="262"/>
      <c r="ODD28" s="262"/>
      <c r="ODE28" s="262"/>
      <c r="ODF28" s="262"/>
      <c r="ODG28" s="262"/>
      <c r="ODH28" s="262"/>
      <c r="ODI28" s="262"/>
      <c r="ODJ28" s="262"/>
      <c r="ODK28" s="262"/>
      <c r="ODL28" s="262"/>
      <c r="ODM28" s="262"/>
      <c r="ODN28" s="262"/>
      <c r="ODO28" s="262"/>
      <c r="ODP28" s="262"/>
      <c r="ODQ28" s="262"/>
      <c r="ODR28" s="262"/>
      <c r="ODS28" s="262"/>
      <c r="ODT28" s="262"/>
      <c r="ODU28" s="262"/>
      <c r="ODV28" s="262"/>
      <c r="ODW28" s="262"/>
      <c r="ODX28" s="262"/>
      <c r="ODY28" s="262"/>
      <c r="ODZ28" s="262"/>
      <c r="OEA28" s="262"/>
      <c r="OEB28" s="262"/>
      <c r="OEC28" s="262"/>
      <c r="OED28" s="262"/>
      <c r="OEE28" s="262"/>
      <c r="OEF28" s="262"/>
      <c r="OEG28" s="262"/>
      <c r="OEH28" s="262"/>
      <c r="OEI28" s="262"/>
      <c r="OEJ28" s="262"/>
      <c r="OEK28" s="262"/>
      <c r="OEL28" s="262"/>
      <c r="OEM28" s="262"/>
      <c r="OEN28" s="262"/>
      <c r="OEO28" s="262"/>
      <c r="OEP28" s="262"/>
      <c r="OEQ28" s="262"/>
      <c r="OER28" s="262"/>
      <c r="OES28" s="262"/>
      <c r="OET28" s="262"/>
      <c r="OEU28" s="262"/>
      <c r="OEV28" s="262"/>
      <c r="OEW28" s="262"/>
      <c r="OEX28" s="262"/>
      <c r="OEY28" s="262"/>
      <c r="OEZ28" s="262"/>
      <c r="OFA28" s="262"/>
      <c r="OFB28" s="262"/>
      <c r="OFC28" s="262"/>
      <c r="OFD28" s="262"/>
      <c r="OFE28" s="262"/>
      <c r="OFF28" s="262"/>
      <c r="OFG28" s="262"/>
      <c r="OFH28" s="262"/>
      <c r="OFI28" s="262"/>
      <c r="OFJ28" s="262"/>
      <c r="OFK28" s="262"/>
      <c r="OFL28" s="262"/>
      <c r="OFM28" s="262"/>
      <c r="OFN28" s="262"/>
      <c r="OFO28" s="262"/>
      <c r="OFP28" s="262"/>
      <c r="OFQ28" s="262"/>
      <c r="OFR28" s="262"/>
      <c r="OFS28" s="262"/>
      <c r="OFT28" s="262"/>
      <c r="OFU28" s="262"/>
      <c r="OFV28" s="262"/>
      <c r="OFW28" s="262"/>
      <c r="OFX28" s="262"/>
      <c r="OFY28" s="262"/>
      <c r="OFZ28" s="262"/>
      <c r="OGA28" s="262"/>
      <c r="OGB28" s="262"/>
      <c r="OGC28" s="262"/>
      <c r="OGD28" s="262"/>
      <c r="OGE28" s="262"/>
      <c r="OGF28" s="262"/>
      <c r="OGG28" s="262"/>
      <c r="OGH28" s="262"/>
      <c r="OGI28" s="262"/>
      <c r="OGJ28" s="262"/>
      <c r="OGK28" s="262"/>
      <c r="OGL28" s="262"/>
      <c r="OGM28" s="262"/>
      <c r="OGN28" s="262"/>
      <c r="OGO28" s="262"/>
      <c r="OGP28" s="262"/>
      <c r="OGQ28" s="262"/>
      <c r="OGR28" s="262"/>
      <c r="OGS28" s="262"/>
      <c r="OGT28" s="262"/>
      <c r="OGU28" s="262"/>
      <c r="OGV28" s="262"/>
      <c r="OGW28" s="262"/>
      <c r="OGX28" s="262"/>
      <c r="OGY28" s="262"/>
      <c r="OGZ28" s="262"/>
      <c r="OHA28" s="262"/>
      <c r="OHB28" s="262"/>
      <c r="OHC28" s="262"/>
      <c r="OHD28" s="262"/>
      <c r="OHE28" s="262"/>
      <c r="OHF28" s="262"/>
      <c r="OHG28" s="262"/>
      <c r="OHH28" s="262"/>
      <c r="OHI28" s="262"/>
      <c r="OHJ28" s="262"/>
      <c r="OHK28" s="262"/>
      <c r="OHL28" s="262"/>
      <c r="OHM28" s="262"/>
      <c r="OHN28" s="262"/>
      <c r="OHO28" s="262"/>
      <c r="OHP28" s="262"/>
      <c r="OHQ28" s="262"/>
      <c r="OHR28" s="262"/>
      <c r="OHS28" s="262"/>
      <c r="OHT28" s="262"/>
      <c r="OHU28" s="262"/>
      <c r="OHV28" s="262"/>
      <c r="OHW28" s="262"/>
      <c r="OHX28" s="262"/>
      <c r="OHY28" s="262"/>
      <c r="OHZ28" s="262"/>
      <c r="OIA28" s="262"/>
      <c r="OIB28" s="262"/>
      <c r="OIC28" s="262"/>
      <c r="OID28" s="262"/>
      <c r="OIE28" s="262"/>
      <c r="OIF28" s="262"/>
      <c r="OIG28" s="262"/>
      <c r="OIH28" s="262"/>
      <c r="OII28" s="262"/>
      <c r="OIJ28" s="262"/>
      <c r="OIK28" s="262"/>
      <c r="OIL28" s="262"/>
      <c r="OIM28" s="262"/>
      <c r="OIN28" s="262"/>
      <c r="OIO28" s="262"/>
      <c r="OIP28" s="262"/>
      <c r="OIQ28" s="262"/>
      <c r="OIR28" s="262"/>
      <c r="OIS28" s="262"/>
      <c r="OIT28" s="262"/>
      <c r="OIU28" s="262"/>
      <c r="OIV28" s="262"/>
      <c r="OIW28" s="262"/>
      <c r="OIX28" s="262"/>
      <c r="OIY28" s="262"/>
      <c r="OIZ28" s="262"/>
      <c r="OJA28" s="262"/>
      <c r="OJB28" s="262"/>
      <c r="OJC28" s="262"/>
      <c r="OJD28" s="262"/>
      <c r="OJE28" s="262"/>
      <c r="OJF28" s="262"/>
      <c r="OJG28" s="262"/>
      <c r="OJH28" s="262"/>
      <c r="OJI28" s="262"/>
      <c r="OJJ28" s="262"/>
      <c r="OJK28" s="262"/>
      <c r="OJL28" s="262"/>
      <c r="OJM28" s="262"/>
      <c r="OJN28" s="262"/>
      <c r="OJO28" s="262"/>
      <c r="OJP28" s="262"/>
      <c r="OJQ28" s="262"/>
      <c r="OJR28" s="262"/>
      <c r="OJS28" s="262"/>
      <c r="OJT28" s="262"/>
      <c r="OJU28" s="262"/>
      <c r="OJV28" s="262"/>
      <c r="OJW28" s="262"/>
      <c r="OJX28" s="262"/>
      <c r="OJY28" s="262"/>
      <c r="OJZ28" s="262"/>
      <c r="OKA28" s="262"/>
      <c r="OKB28" s="262"/>
      <c r="OKC28" s="262"/>
      <c r="OKD28" s="262"/>
      <c r="OKE28" s="262"/>
      <c r="OKF28" s="262"/>
      <c r="OKG28" s="262"/>
      <c r="OKH28" s="262"/>
      <c r="OKI28" s="262"/>
      <c r="OKJ28" s="262"/>
      <c r="OKK28" s="262"/>
      <c r="OKL28" s="262"/>
      <c r="OKM28" s="262"/>
      <c r="OKN28" s="262"/>
      <c r="OKO28" s="262"/>
      <c r="OKP28" s="262"/>
      <c r="OKQ28" s="262"/>
      <c r="OKR28" s="262"/>
      <c r="OKS28" s="262"/>
      <c r="OKT28" s="262"/>
      <c r="OKU28" s="262"/>
      <c r="OKV28" s="262"/>
      <c r="OKW28" s="262"/>
      <c r="OKX28" s="262"/>
      <c r="OKY28" s="262"/>
      <c r="OKZ28" s="262"/>
      <c r="OLA28" s="262"/>
      <c r="OLB28" s="262"/>
      <c r="OLC28" s="262"/>
      <c r="OLD28" s="262"/>
      <c r="OLE28" s="262"/>
      <c r="OLF28" s="262"/>
      <c r="OLG28" s="262"/>
      <c r="OLH28" s="262"/>
      <c r="OLI28" s="262"/>
      <c r="OLJ28" s="262"/>
      <c r="OLK28" s="262"/>
      <c r="OLL28" s="262"/>
      <c r="OLM28" s="262"/>
      <c r="OLN28" s="262"/>
      <c r="OLO28" s="262"/>
      <c r="OLP28" s="262"/>
      <c r="OLQ28" s="262"/>
      <c r="OLR28" s="262"/>
      <c r="OLS28" s="262"/>
      <c r="OLT28" s="262"/>
      <c r="OLU28" s="262"/>
      <c r="OLV28" s="262"/>
      <c r="OLW28" s="262"/>
      <c r="OLX28" s="262"/>
      <c r="OLY28" s="262"/>
      <c r="OLZ28" s="262"/>
      <c r="OMA28" s="262"/>
      <c r="OMB28" s="262"/>
      <c r="OMC28" s="262"/>
      <c r="OMD28" s="262"/>
      <c r="OME28" s="262"/>
      <c r="OMF28" s="262"/>
      <c r="OMG28" s="262"/>
      <c r="OMH28" s="262"/>
      <c r="OMI28" s="262"/>
      <c r="OMJ28" s="262"/>
      <c r="OMK28" s="262"/>
      <c r="OML28" s="262"/>
      <c r="OMM28" s="262"/>
      <c r="OMN28" s="262"/>
      <c r="OMO28" s="262"/>
      <c r="OMP28" s="262"/>
      <c r="OMQ28" s="262"/>
      <c r="OMR28" s="262"/>
      <c r="OMS28" s="262"/>
      <c r="OMT28" s="262"/>
      <c r="OMU28" s="262"/>
      <c r="OMV28" s="262"/>
      <c r="OMW28" s="262"/>
      <c r="OMX28" s="262"/>
      <c r="OMY28" s="262"/>
      <c r="OMZ28" s="262"/>
      <c r="ONA28" s="262"/>
      <c r="ONB28" s="262"/>
      <c r="ONC28" s="262"/>
      <c r="OND28" s="262"/>
      <c r="ONE28" s="262"/>
      <c r="ONF28" s="262"/>
      <c r="ONG28" s="262"/>
      <c r="ONH28" s="262"/>
      <c r="ONI28" s="262"/>
      <c r="ONJ28" s="262"/>
      <c r="ONK28" s="262"/>
      <c r="ONL28" s="262"/>
      <c r="ONM28" s="262"/>
      <c r="ONN28" s="262"/>
      <c r="ONO28" s="262"/>
      <c r="ONP28" s="262"/>
      <c r="ONQ28" s="262"/>
      <c r="ONR28" s="262"/>
      <c r="ONS28" s="262"/>
      <c r="ONT28" s="262"/>
      <c r="ONU28" s="262"/>
      <c r="ONV28" s="262"/>
      <c r="ONW28" s="262"/>
      <c r="ONX28" s="262"/>
      <c r="ONY28" s="262"/>
      <c r="ONZ28" s="262"/>
      <c r="OOA28" s="262"/>
      <c r="OOB28" s="262"/>
      <c r="OOC28" s="262"/>
      <c r="OOD28" s="262"/>
      <c r="OOE28" s="262"/>
      <c r="OOF28" s="262"/>
      <c r="OOG28" s="262"/>
      <c r="OOH28" s="262"/>
      <c r="OOI28" s="262"/>
      <c r="OOJ28" s="262"/>
      <c r="OOK28" s="262"/>
      <c r="OOL28" s="262"/>
      <c r="OOM28" s="262"/>
      <c r="OON28" s="262"/>
      <c r="OOO28" s="262"/>
      <c r="OOP28" s="262"/>
      <c r="OOQ28" s="262"/>
      <c r="OOR28" s="262"/>
      <c r="OOS28" s="262"/>
      <c r="OOT28" s="262"/>
      <c r="OOU28" s="262"/>
      <c r="OOV28" s="262"/>
      <c r="OOW28" s="262"/>
      <c r="OOX28" s="262"/>
      <c r="OOY28" s="262"/>
      <c r="OOZ28" s="262"/>
      <c r="OPA28" s="262"/>
      <c r="OPB28" s="262"/>
      <c r="OPC28" s="262"/>
      <c r="OPD28" s="262"/>
      <c r="OPE28" s="262"/>
      <c r="OPF28" s="262"/>
      <c r="OPG28" s="262"/>
      <c r="OPH28" s="262"/>
      <c r="OPI28" s="262"/>
      <c r="OPJ28" s="262"/>
      <c r="OPK28" s="262"/>
      <c r="OPL28" s="262"/>
      <c r="OPM28" s="262"/>
      <c r="OPN28" s="262"/>
      <c r="OPO28" s="262"/>
      <c r="OPP28" s="262"/>
      <c r="OPQ28" s="262"/>
      <c r="OPR28" s="262"/>
      <c r="OPS28" s="262"/>
      <c r="OPT28" s="262"/>
      <c r="OPU28" s="262"/>
      <c r="OPV28" s="262"/>
      <c r="OPW28" s="262"/>
      <c r="OPX28" s="262"/>
      <c r="OPY28" s="262"/>
      <c r="OPZ28" s="262"/>
      <c r="OQA28" s="262"/>
      <c r="OQB28" s="262"/>
      <c r="OQC28" s="262"/>
      <c r="OQD28" s="262"/>
      <c r="OQE28" s="262"/>
      <c r="OQF28" s="262"/>
      <c r="OQG28" s="262"/>
      <c r="OQH28" s="262"/>
      <c r="OQI28" s="262"/>
      <c r="OQJ28" s="262"/>
      <c r="OQK28" s="262"/>
      <c r="OQL28" s="262"/>
      <c r="OQM28" s="262"/>
      <c r="OQN28" s="262"/>
      <c r="OQO28" s="262"/>
      <c r="OQP28" s="262"/>
      <c r="OQQ28" s="262"/>
      <c r="OQR28" s="262"/>
      <c r="OQS28" s="262"/>
      <c r="OQT28" s="262"/>
      <c r="OQU28" s="262"/>
      <c r="OQV28" s="262"/>
      <c r="OQW28" s="262"/>
      <c r="OQX28" s="262"/>
      <c r="OQY28" s="262"/>
      <c r="OQZ28" s="262"/>
      <c r="ORA28" s="262"/>
      <c r="ORB28" s="262"/>
      <c r="ORC28" s="262"/>
      <c r="ORD28" s="262"/>
      <c r="ORE28" s="262"/>
      <c r="ORF28" s="262"/>
      <c r="ORG28" s="262"/>
      <c r="ORH28" s="262"/>
      <c r="ORI28" s="262"/>
      <c r="ORJ28" s="262"/>
      <c r="ORK28" s="262"/>
      <c r="ORL28" s="262"/>
      <c r="ORM28" s="262"/>
      <c r="ORN28" s="262"/>
      <c r="ORO28" s="262"/>
      <c r="ORP28" s="262"/>
      <c r="ORQ28" s="262"/>
      <c r="ORR28" s="262"/>
      <c r="ORS28" s="262"/>
      <c r="ORT28" s="262"/>
      <c r="ORU28" s="262"/>
      <c r="ORV28" s="262"/>
      <c r="ORW28" s="262"/>
      <c r="ORX28" s="262"/>
      <c r="ORY28" s="262"/>
      <c r="ORZ28" s="262"/>
      <c r="OSA28" s="262"/>
      <c r="OSB28" s="262"/>
      <c r="OSC28" s="262"/>
      <c r="OSD28" s="262"/>
      <c r="OSE28" s="262"/>
      <c r="OSF28" s="262"/>
      <c r="OSG28" s="262"/>
      <c r="OSH28" s="262"/>
      <c r="OSI28" s="262"/>
      <c r="OSJ28" s="262"/>
      <c r="OSK28" s="262"/>
      <c r="OSL28" s="262"/>
      <c r="OSM28" s="262"/>
      <c r="OSN28" s="262"/>
      <c r="OSO28" s="262"/>
      <c r="OSP28" s="262"/>
      <c r="OSQ28" s="262"/>
      <c r="OSR28" s="262"/>
      <c r="OSS28" s="262"/>
      <c r="OST28" s="262"/>
      <c r="OSU28" s="262"/>
      <c r="OSV28" s="262"/>
      <c r="OSW28" s="262"/>
      <c r="OSX28" s="262"/>
      <c r="OSY28" s="262"/>
      <c r="OSZ28" s="262"/>
      <c r="OTA28" s="262"/>
      <c r="OTB28" s="262"/>
      <c r="OTC28" s="262"/>
      <c r="OTD28" s="262"/>
      <c r="OTE28" s="262"/>
      <c r="OTF28" s="262"/>
      <c r="OTG28" s="262"/>
      <c r="OTH28" s="262"/>
      <c r="OTI28" s="262"/>
      <c r="OTJ28" s="262"/>
      <c r="OTK28" s="262"/>
      <c r="OTL28" s="262"/>
      <c r="OTM28" s="262"/>
      <c r="OTN28" s="262"/>
      <c r="OTO28" s="262"/>
      <c r="OTP28" s="262"/>
      <c r="OTQ28" s="262"/>
      <c r="OTR28" s="262"/>
      <c r="OTS28" s="262"/>
      <c r="OTT28" s="262"/>
      <c r="OTU28" s="262"/>
      <c r="OTV28" s="262"/>
      <c r="OTW28" s="262"/>
      <c r="OTX28" s="262"/>
      <c r="OTY28" s="262"/>
      <c r="OTZ28" s="262"/>
      <c r="OUA28" s="262"/>
      <c r="OUB28" s="262"/>
      <c r="OUC28" s="262"/>
      <c r="OUD28" s="262"/>
      <c r="OUE28" s="262"/>
      <c r="OUF28" s="262"/>
      <c r="OUG28" s="262"/>
      <c r="OUH28" s="262"/>
      <c r="OUI28" s="262"/>
      <c r="OUJ28" s="262"/>
      <c r="OUK28" s="262"/>
      <c r="OUL28" s="262"/>
      <c r="OUM28" s="262"/>
      <c r="OUN28" s="262"/>
      <c r="OUO28" s="262"/>
      <c r="OUP28" s="262"/>
      <c r="OUQ28" s="262"/>
      <c r="OUR28" s="262"/>
      <c r="OUS28" s="262"/>
      <c r="OUT28" s="262"/>
      <c r="OUU28" s="262"/>
      <c r="OUV28" s="262"/>
      <c r="OUW28" s="262"/>
      <c r="OUX28" s="262"/>
      <c r="OUY28" s="262"/>
      <c r="OUZ28" s="262"/>
      <c r="OVA28" s="262"/>
      <c r="OVB28" s="262"/>
      <c r="OVC28" s="262"/>
      <c r="OVD28" s="262"/>
      <c r="OVE28" s="262"/>
      <c r="OVF28" s="262"/>
      <c r="OVG28" s="262"/>
      <c r="OVH28" s="262"/>
      <c r="OVI28" s="262"/>
      <c r="OVJ28" s="262"/>
      <c r="OVK28" s="262"/>
      <c r="OVL28" s="262"/>
      <c r="OVM28" s="262"/>
      <c r="OVN28" s="262"/>
      <c r="OVO28" s="262"/>
      <c r="OVP28" s="262"/>
      <c r="OVQ28" s="262"/>
      <c r="OVR28" s="262"/>
      <c r="OVS28" s="262"/>
      <c r="OVT28" s="262"/>
      <c r="OVU28" s="262"/>
      <c r="OVV28" s="262"/>
      <c r="OVW28" s="262"/>
      <c r="OVX28" s="262"/>
      <c r="OVY28" s="262"/>
      <c r="OVZ28" s="262"/>
      <c r="OWA28" s="262"/>
      <c r="OWB28" s="262"/>
      <c r="OWC28" s="262"/>
      <c r="OWD28" s="262"/>
      <c r="OWE28" s="262"/>
      <c r="OWF28" s="262"/>
      <c r="OWG28" s="262"/>
      <c r="OWH28" s="262"/>
      <c r="OWI28" s="262"/>
      <c r="OWJ28" s="262"/>
      <c r="OWK28" s="262"/>
      <c r="OWL28" s="262"/>
      <c r="OWM28" s="262"/>
      <c r="OWN28" s="262"/>
      <c r="OWO28" s="262"/>
      <c r="OWP28" s="262"/>
      <c r="OWQ28" s="262"/>
      <c r="OWR28" s="262"/>
      <c r="OWS28" s="262"/>
      <c r="OWT28" s="262"/>
      <c r="OWU28" s="262"/>
      <c r="OWV28" s="262"/>
      <c r="OWW28" s="262"/>
      <c r="OWX28" s="262"/>
      <c r="OWY28" s="262"/>
      <c r="OWZ28" s="262"/>
      <c r="OXA28" s="262"/>
      <c r="OXB28" s="262"/>
      <c r="OXC28" s="262"/>
      <c r="OXD28" s="262"/>
      <c r="OXE28" s="262"/>
      <c r="OXF28" s="262"/>
      <c r="OXG28" s="262"/>
      <c r="OXH28" s="262"/>
      <c r="OXI28" s="262"/>
      <c r="OXJ28" s="262"/>
      <c r="OXK28" s="262"/>
      <c r="OXL28" s="262"/>
      <c r="OXM28" s="262"/>
      <c r="OXN28" s="262"/>
      <c r="OXO28" s="262"/>
      <c r="OXP28" s="262"/>
      <c r="OXQ28" s="262"/>
      <c r="OXR28" s="262"/>
      <c r="OXS28" s="262"/>
      <c r="OXT28" s="262"/>
      <c r="OXU28" s="262"/>
      <c r="OXV28" s="262"/>
      <c r="OXW28" s="262"/>
      <c r="OXX28" s="262"/>
      <c r="OXY28" s="262"/>
      <c r="OXZ28" s="262"/>
      <c r="OYA28" s="262"/>
      <c r="OYB28" s="262"/>
      <c r="OYC28" s="262"/>
      <c r="OYD28" s="262"/>
      <c r="OYE28" s="262"/>
      <c r="OYF28" s="262"/>
      <c r="OYG28" s="262"/>
      <c r="OYH28" s="262"/>
      <c r="OYI28" s="262"/>
      <c r="OYJ28" s="262"/>
      <c r="OYK28" s="262"/>
      <c r="OYL28" s="262"/>
      <c r="OYM28" s="262"/>
      <c r="OYN28" s="262"/>
      <c r="OYO28" s="262"/>
      <c r="OYP28" s="262"/>
      <c r="OYQ28" s="262"/>
      <c r="OYR28" s="262"/>
      <c r="OYS28" s="262"/>
      <c r="OYT28" s="262"/>
      <c r="OYU28" s="262"/>
      <c r="OYV28" s="262"/>
      <c r="OYW28" s="262"/>
      <c r="OYX28" s="262"/>
      <c r="OYY28" s="262"/>
      <c r="OYZ28" s="262"/>
      <c r="OZA28" s="262"/>
      <c r="OZB28" s="262"/>
      <c r="OZC28" s="262"/>
      <c r="OZD28" s="262"/>
      <c r="OZE28" s="262"/>
      <c r="OZF28" s="262"/>
      <c r="OZG28" s="262"/>
      <c r="OZH28" s="262"/>
      <c r="OZI28" s="262"/>
      <c r="OZJ28" s="262"/>
      <c r="OZK28" s="262"/>
      <c r="OZL28" s="262"/>
      <c r="OZM28" s="262"/>
      <c r="OZN28" s="262"/>
      <c r="OZO28" s="262"/>
      <c r="OZP28" s="262"/>
      <c r="OZQ28" s="262"/>
      <c r="OZR28" s="262"/>
      <c r="OZS28" s="262"/>
      <c r="OZT28" s="262"/>
      <c r="OZU28" s="262"/>
      <c r="OZV28" s="262"/>
      <c r="OZW28" s="262"/>
      <c r="OZX28" s="262"/>
      <c r="OZY28" s="262"/>
      <c r="OZZ28" s="262"/>
      <c r="PAA28" s="262"/>
      <c r="PAB28" s="262"/>
      <c r="PAC28" s="262"/>
      <c r="PAD28" s="262"/>
      <c r="PAE28" s="262"/>
      <c r="PAF28" s="262"/>
      <c r="PAG28" s="262"/>
      <c r="PAH28" s="262"/>
      <c r="PAI28" s="262"/>
      <c r="PAJ28" s="262"/>
      <c r="PAK28" s="262"/>
      <c r="PAL28" s="262"/>
      <c r="PAM28" s="262"/>
      <c r="PAN28" s="262"/>
      <c r="PAO28" s="262"/>
      <c r="PAP28" s="262"/>
      <c r="PAQ28" s="262"/>
      <c r="PAR28" s="262"/>
      <c r="PAS28" s="262"/>
      <c r="PAT28" s="262"/>
      <c r="PAU28" s="262"/>
      <c r="PAV28" s="262"/>
      <c r="PAW28" s="262"/>
      <c r="PAX28" s="262"/>
      <c r="PAY28" s="262"/>
      <c r="PAZ28" s="262"/>
      <c r="PBA28" s="262"/>
      <c r="PBB28" s="262"/>
      <c r="PBC28" s="262"/>
      <c r="PBD28" s="262"/>
      <c r="PBE28" s="262"/>
      <c r="PBF28" s="262"/>
      <c r="PBG28" s="262"/>
      <c r="PBH28" s="262"/>
      <c r="PBI28" s="262"/>
      <c r="PBJ28" s="262"/>
      <c r="PBK28" s="262"/>
      <c r="PBL28" s="262"/>
      <c r="PBM28" s="262"/>
      <c r="PBN28" s="262"/>
      <c r="PBO28" s="262"/>
      <c r="PBP28" s="262"/>
      <c r="PBQ28" s="262"/>
      <c r="PBR28" s="262"/>
      <c r="PBS28" s="262"/>
      <c r="PBT28" s="262"/>
      <c r="PBU28" s="262"/>
      <c r="PBV28" s="262"/>
      <c r="PBW28" s="262"/>
      <c r="PBX28" s="262"/>
      <c r="PBY28" s="262"/>
      <c r="PBZ28" s="262"/>
      <c r="PCA28" s="262"/>
      <c r="PCB28" s="262"/>
      <c r="PCC28" s="262"/>
      <c r="PCD28" s="262"/>
      <c r="PCE28" s="262"/>
      <c r="PCF28" s="262"/>
      <c r="PCG28" s="262"/>
      <c r="PCH28" s="262"/>
      <c r="PCI28" s="262"/>
      <c r="PCJ28" s="262"/>
      <c r="PCK28" s="262"/>
      <c r="PCL28" s="262"/>
      <c r="PCM28" s="262"/>
      <c r="PCN28" s="262"/>
      <c r="PCO28" s="262"/>
      <c r="PCP28" s="262"/>
      <c r="PCQ28" s="262"/>
      <c r="PCR28" s="262"/>
      <c r="PCS28" s="262"/>
      <c r="PCT28" s="262"/>
      <c r="PCU28" s="262"/>
      <c r="PCV28" s="262"/>
      <c r="PCW28" s="262"/>
      <c r="PCX28" s="262"/>
      <c r="PCY28" s="262"/>
      <c r="PCZ28" s="262"/>
      <c r="PDA28" s="262"/>
      <c r="PDB28" s="262"/>
      <c r="PDC28" s="262"/>
      <c r="PDD28" s="262"/>
      <c r="PDE28" s="262"/>
      <c r="PDF28" s="262"/>
      <c r="PDG28" s="262"/>
      <c r="PDH28" s="262"/>
      <c r="PDI28" s="262"/>
      <c r="PDJ28" s="262"/>
      <c r="PDK28" s="262"/>
      <c r="PDL28" s="262"/>
      <c r="PDM28" s="262"/>
      <c r="PDN28" s="262"/>
      <c r="PDO28" s="262"/>
      <c r="PDP28" s="262"/>
      <c r="PDQ28" s="262"/>
      <c r="PDR28" s="262"/>
      <c r="PDS28" s="262"/>
      <c r="PDT28" s="262"/>
      <c r="PDU28" s="262"/>
      <c r="PDV28" s="262"/>
      <c r="PDW28" s="262"/>
      <c r="PDX28" s="262"/>
      <c r="PDY28" s="262"/>
      <c r="PDZ28" s="262"/>
      <c r="PEA28" s="262"/>
      <c r="PEB28" s="262"/>
      <c r="PEC28" s="262"/>
      <c r="PED28" s="262"/>
      <c r="PEE28" s="262"/>
      <c r="PEF28" s="262"/>
      <c r="PEG28" s="262"/>
      <c r="PEH28" s="262"/>
      <c r="PEI28" s="262"/>
      <c r="PEJ28" s="262"/>
      <c r="PEK28" s="262"/>
      <c r="PEL28" s="262"/>
      <c r="PEM28" s="262"/>
      <c r="PEN28" s="262"/>
      <c r="PEO28" s="262"/>
      <c r="PEP28" s="262"/>
      <c r="PEQ28" s="262"/>
      <c r="PER28" s="262"/>
      <c r="PES28" s="262"/>
      <c r="PET28" s="262"/>
      <c r="PEU28" s="262"/>
      <c r="PEV28" s="262"/>
      <c r="PEW28" s="262"/>
      <c r="PEX28" s="262"/>
      <c r="PEY28" s="262"/>
      <c r="PEZ28" s="262"/>
      <c r="PFA28" s="262"/>
      <c r="PFB28" s="262"/>
      <c r="PFC28" s="262"/>
      <c r="PFD28" s="262"/>
      <c r="PFE28" s="262"/>
      <c r="PFF28" s="262"/>
      <c r="PFG28" s="262"/>
      <c r="PFH28" s="262"/>
      <c r="PFI28" s="262"/>
      <c r="PFJ28" s="262"/>
      <c r="PFK28" s="262"/>
      <c r="PFL28" s="262"/>
      <c r="PFM28" s="262"/>
      <c r="PFN28" s="262"/>
      <c r="PFO28" s="262"/>
      <c r="PFP28" s="262"/>
      <c r="PFQ28" s="262"/>
      <c r="PFR28" s="262"/>
      <c r="PFS28" s="262"/>
      <c r="PFT28" s="262"/>
      <c r="PFU28" s="262"/>
      <c r="PFV28" s="262"/>
      <c r="PFW28" s="262"/>
      <c r="PFX28" s="262"/>
      <c r="PFY28" s="262"/>
      <c r="PFZ28" s="262"/>
      <c r="PGA28" s="262"/>
      <c r="PGB28" s="262"/>
      <c r="PGC28" s="262"/>
      <c r="PGD28" s="262"/>
      <c r="PGE28" s="262"/>
      <c r="PGF28" s="262"/>
      <c r="PGG28" s="262"/>
      <c r="PGH28" s="262"/>
      <c r="PGI28" s="262"/>
      <c r="PGJ28" s="262"/>
      <c r="PGK28" s="262"/>
      <c r="PGL28" s="262"/>
      <c r="PGM28" s="262"/>
      <c r="PGN28" s="262"/>
      <c r="PGO28" s="262"/>
      <c r="PGP28" s="262"/>
      <c r="PGQ28" s="262"/>
      <c r="PGR28" s="262"/>
      <c r="PGS28" s="262"/>
      <c r="PGT28" s="262"/>
      <c r="PGU28" s="262"/>
      <c r="PGV28" s="262"/>
      <c r="PGW28" s="262"/>
      <c r="PGX28" s="262"/>
      <c r="PGY28" s="262"/>
      <c r="PGZ28" s="262"/>
      <c r="PHA28" s="262"/>
      <c r="PHB28" s="262"/>
      <c r="PHC28" s="262"/>
      <c r="PHD28" s="262"/>
      <c r="PHE28" s="262"/>
      <c r="PHF28" s="262"/>
      <c r="PHG28" s="262"/>
      <c r="PHH28" s="262"/>
      <c r="PHI28" s="262"/>
      <c r="PHJ28" s="262"/>
      <c r="PHK28" s="262"/>
      <c r="PHL28" s="262"/>
      <c r="PHM28" s="262"/>
      <c r="PHN28" s="262"/>
      <c r="PHO28" s="262"/>
      <c r="PHP28" s="262"/>
      <c r="PHQ28" s="262"/>
      <c r="PHR28" s="262"/>
      <c r="PHS28" s="262"/>
      <c r="PHT28" s="262"/>
      <c r="PHU28" s="262"/>
      <c r="PHV28" s="262"/>
      <c r="PHW28" s="262"/>
      <c r="PHX28" s="262"/>
      <c r="PHY28" s="262"/>
      <c r="PHZ28" s="262"/>
      <c r="PIA28" s="262"/>
      <c r="PIB28" s="262"/>
      <c r="PIC28" s="262"/>
      <c r="PID28" s="262"/>
      <c r="PIE28" s="262"/>
      <c r="PIF28" s="262"/>
      <c r="PIG28" s="262"/>
      <c r="PIH28" s="262"/>
      <c r="PII28" s="262"/>
      <c r="PIJ28" s="262"/>
      <c r="PIK28" s="262"/>
      <c r="PIL28" s="262"/>
      <c r="PIM28" s="262"/>
      <c r="PIN28" s="262"/>
      <c r="PIO28" s="262"/>
      <c r="PIP28" s="262"/>
      <c r="PIQ28" s="262"/>
      <c r="PIR28" s="262"/>
      <c r="PIS28" s="262"/>
      <c r="PIT28" s="262"/>
      <c r="PIU28" s="262"/>
      <c r="PIV28" s="262"/>
      <c r="PIW28" s="262"/>
      <c r="PIX28" s="262"/>
      <c r="PIY28" s="262"/>
      <c r="PIZ28" s="262"/>
      <c r="PJA28" s="262"/>
      <c r="PJB28" s="262"/>
      <c r="PJC28" s="262"/>
      <c r="PJD28" s="262"/>
      <c r="PJE28" s="262"/>
      <c r="PJF28" s="262"/>
      <c r="PJG28" s="262"/>
      <c r="PJH28" s="262"/>
      <c r="PJI28" s="262"/>
      <c r="PJJ28" s="262"/>
      <c r="PJK28" s="262"/>
      <c r="PJL28" s="262"/>
      <c r="PJM28" s="262"/>
      <c r="PJN28" s="262"/>
      <c r="PJO28" s="262"/>
      <c r="PJP28" s="262"/>
      <c r="PJQ28" s="262"/>
      <c r="PJR28" s="262"/>
      <c r="PJS28" s="262"/>
      <c r="PJT28" s="262"/>
      <c r="PJU28" s="262"/>
      <c r="PJV28" s="262"/>
      <c r="PJW28" s="262"/>
      <c r="PJX28" s="262"/>
      <c r="PJY28" s="262"/>
      <c r="PJZ28" s="262"/>
      <c r="PKA28" s="262"/>
      <c r="PKB28" s="262"/>
      <c r="PKC28" s="262"/>
      <c r="PKD28" s="262"/>
      <c r="PKE28" s="262"/>
      <c r="PKF28" s="262"/>
      <c r="PKG28" s="262"/>
      <c r="PKH28" s="262"/>
      <c r="PKI28" s="262"/>
      <c r="PKJ28" s="262"/>
      <c r="PKK28" s="262"/>
      <c r="PKL28" s="262"/>
      <c r="PKM28" s="262"/>
      <c r="PKN28" s="262"/>
      <c r="PKO28" s="262"/>
      <c r="PKP28" s="262"/>
      <c r="PKQ28" s="262"/>
      <c r="PKR28" s="262"/>
      <c r="PKS28" s="262"/>
      <c r="PKT28" s="262"/>
      <c r="PKU28" s="262"/>
      <c r="PKV28" s="262"/>
      <c r="PKW28" s="262"/>
      <c r="PKX28" s="262"/>
      <c r="PKY28" s="262"/>
      <c r="PKZ28" s="262"/>
      <c r="PLA28" s="262"/>
      <c r="PLB28" s="262"/>
      <c r="PLC28" s="262"/>
      <c r="PLD28" s="262"/>
      <c r="PLE28" s="262"/>
      <c r="PLF28" s="262"/>
      <c r="PLG28" s="262"/>
      <c r="PLH28" s="262"/>
      <c r="PLI28" s="262"/>
      <c r="PLJ28" s="262"/>
      <c r="PLK28" s="262"/>
      <c r="PLL28" s="262"/>
      <c r="PLM28" s="262"/>
      <c r="PLN28" s="262"/>
      <c r="PLO28" s="262"/>
      <c r="PLP28" s="262"/>
      <c r="PLQ28" s="262"/>
      <c r="PLR28" s="262"/>
      <c r="PLS28" s="262"/>
      <c r="PLT28" s="262"/>
      <c r="PLU28" s="262"/>
      <c r="PLV28" s="262"/>
      <c r="PLW28" s="262"/>
      <c r="PLX28" s="262"/>
      <c r="PLY28" s="262"/>
      <c r="PLZ28" s="262"/>
      <c r="PMA28" s="262"/>
      <c r="PMB28" s="262"/>
      <c r="PMC28" s="262"/>
      <c r="PMD28" s="262"/>
      <c r="PME28" s="262"/>
      <c r="PMF28" s="262"/>
      <c r="PMG28" s="262"/>
      <c r="PMH28" s="262"/>
      <c r="PMI28" s="262"/>
      <c r="PMJ28" s="262"/>
      <c r="PMK28" s="262"/>
      <c r="PML28" s="262"/>
      <c r="PMM28" s="262"/>
      <c r="PMN28" s="262"/>
      <c r="PMO28" s="262"/>
      <c r="PMP28" s="262"/>
      <c r="PMQ28" s="262"/>
      <c r="PMR28" s="262"/>
      <c r="PMS28" s="262"/>
      <c r="PMT28" s="262"/>
      <c r="PMU28" s="262"/>
      <c r="PMV28" s="262"/>
      <c r="PMW28" s="262"/>
      <c r="PMX28" s="262"/>
      <c r="PMY28" s="262"/>
      <c r="PMZ28" s="262"/>
      <c r="PNA28" s="262"/>
      <c r="PNB28" s="262"/>
      <c r="PNC28" s="262"/>
      <c r="PND28" s="262"/>
      <c r="PNE28" s="262"/>
      <c r="PNF28" s="262"/>
      <c r="PNG28" s="262"/>
      <c r="PNH28" s="262"/>
      <c r="PNI28" s="262"/>
      <c r="PNJ28" s="262"/>
      <c r="PNK28" s="262"/>
      <c r="PNL28" s="262"/>
      <c r="PNM28" s="262"/>
      <c r="PNN28" s="262"/>
      <c r="PNO28" s="262"/>
      <c r="PNP28" s="262"/>
      <c r="PNQ28" s="262"/>
      <c r="PNR28" s="262"/>
      <c r="PNS28" s="262"/>
      <c r="PNT28" s="262"/>
      <c r="PNU28" s="262"/>
      <c r="PNV28" s="262"/>
      <c r="PNW28" s="262"/>
      <c r="PNX28" s="262"/>
      <c r="PNY28" s="262"/>
      <c r="PNZ28" s="262"/>
      <c r="POA28" s="262"/>
      <c r="POB28" s="262"/>
      <c r="POC28" s="262"/>
      <c r="POD28" s="262"/>
      <c r="POE28" s="262"/>
      <c r="POF28" s="262"/>
      <c r="POG28" s="262"/>
      <c r="POH28" s="262"/>
      <c r="POI28" s="262"/>
      <c r="POJ28" s="262"/>
      <c r="POK28" s="262"/>
      <c r="POL28" s="262"/>
      <c r="POM28" s="262"/>
      <c r="PON28" s="262"/>
      <c r="POO28" s="262"/>
      <c r="POP28" s="262"/>
      <c r="POQ28" s="262"/>
      <c r="POR28" s="262"/>
      <c r="POS28" s="262"/>
      <c r="POT28" s="262"/>
      <c r="POU28" s="262"/>
      <c r="POV28" s="262"/>
      <c r="POW28" s="262"/>
      <c r="POX28" s="262"/>
      <c r="POY28" s="262"/>
      <c r="POZ28" s="262"/>
      <c r="PPA28" s="262"/>
      <c r="PPB28" s="262"/>
      <c r="PPC28" s="262"/>
      <c r="PPD28" s="262"/>
      <c r="PPE28" s="262"/>
      <c r="PPF28" s="262"/>
      <c r="PPG28" s="262"/>
      <c r="PPH28" s="262"/>
      <c r="PPI28" s="262"/>
      <c r="PPJ28" s="262"/>
      <c r="PPK28" s="262"/>
      <c r="PPL28" s="262"/>
      <c r="PPM28" s="262"/>
      <c r="PPN28" s="262"/>
      <c r="PPO28" s="262"/>
      <c r="PPP28" s="262"/>
      <c r="PPQ28" s="262"/>
      <c r="PPR28" s="262"/>
      <c r="PPS28" s="262"/>
      <c r="PPT28" s="262"/>
      <c r="PPU28" s="262"/>
      <c r="PPV28" s="262"/>
      <c r="PPW28" s="262"/>
      <c r="PPX28" s="262"/>
      <c r="PPY28" s="262"/>
      <c r="PPZ28" s="262"/>
      <c r="PQA28" s="262"/>
      <c r="PQB28" s="262"/>
      <c r="PQC28" s="262"/>
      <c r="PQD28" s="262"/>
      <c r="PQE28" s="262"/>
      <c r="PQF28" s="262"/>
      <c r="PQG28" s="262"/>
      <c r="PQH28" s="262"/>
      <c r="PQI28" s="262"/>
      <c r="PQJ28" s="262"/>
      <c r="PQK28" s="262"/>
      <c r="PQL28" s="262"/>
      <c r="PQM28" s="262"/>
      <c r="PQN28" s="262"/>
      <c r="PQO28" s="262"/>
      <c r="PQP28" s="262"/>
      <c r="PQQ28" s="262"/>
      <c r="PQR28" s="262"/>
      <c r="PQS28" s="262"/>
      <c r="PQT28" s="262"/>
      <c r="PQU28" s="262"/>
      <c r="PQV28" s="262"/>
      <c r="PQW28" s="262"/>
      <c r="PQX28" s="262"/>
      <c r="PQY28" s="262"/>
      <c r="PQZ28" s="262"/>
      <c r="PRA28" s="262"/>
      <c r="PRB28" s="262"/>
      <c r="PRC28" s="262"/>
      <c r="PRD28" s="262"/>
      <c r="PRE28" s="262"/>
      <c r="PRF28" s="262"/>
      <c r="PRG28" s="262"/>
      <c r="PRH28" s="262"/>
      <c r="PRI28" s="262"/>
      <c r="PRJ28" s="262"/>
      <c r="PRK28" s="262"/>
      <c r="PRL28" s="262"/>
      <c r="PRM28" s="262"/>
      <c r="PRN28" s="262"/>
      <c r="PRO28" s="262"/>
      <c r="PRP28" s="262"/>
      <c r="PRQ28" s="262"/>
      <c r="PRR28" s="262"/>
      <c r="PRS28" s="262"/>
      <c r="PRT28" s="262"/>
      <c r="PRU28" s="262"/>
      <c r="PRV28" s="262"/>
      <c r="PRW28" s="262"/>
      <c r="PRX28" s="262"/>
      <c r="PRY28" s="262"/>
      <c r="PRZ28" s="262"/>
      <c r="PSA28" s="262"/>
      <c r="PSB28" s="262"/>
      <c r="PSC28" s="262"/>
      <c r="PSD28" s="262"/>
      <c r="PSE28" s="262"/>
      <c r="PSF28" s="262"/>
      <c r="PSG28" s="262"/>
      <c r="PSH28" s="262"/>
      <c r="PSI28" s="262"/>
      <c r="PSJ28" s="262"/>
      <c r="PSK28" s="262"/>
      <c r="PSL28" s="262"/>
      <c r="PSM28" s="262"/>
      <c r="PSN28" s="262"/>
      <c r="PSO28" s="262"/>
      <c r="PSP28" s="262"/>
      <c r="PSQ28" s="262"/>
      <c r="PSR28" s="262"/>
      <c r="PSS28" s="262"/>
      <c r="PST28" s="262"/>
      <c r="PSU28" s="262"/>
      <c r="PSV28" s="262"/>
      <c r="PSW28" s="262"/>
      <c r="PSX28" s="262"/>
      <c r="PSY28" s="262"/>
      <c r="PSZ28" s="262"/>
      <c r="PTA28" s="262"/>
      <c r="PTB28" s="262"/>
      <c r="PTC28" s="262"/>
      <c r="PTD28" s="262"/>
      <c r="PTE28" s="262"/>
      <c r="PTF28" s="262"/>
      <c r="PTG28" s="262"/>
      <c r="PTH28" s="262"/>
      <c r="PTI28" s="262"/>
      <c r="PTJ28" s="262"/>
      <c r="PTK28" s="262"/>
      <c r="PTL28" s="262"/>
      <c r="PTM28" s="262"/>
      <c r="PTN28" s="262"/>
      <c r="PTO28" s="262"/>
      <c r="PTP28" s="262"/>
      <c r="PTQ28" s="262"/>
      <c r="PTR28" s="262"/>
      <c r="PTS28" s="262"/>
      <c r="PTT28" s="262"/>
      <c r="PTU28" s="262"/>
      <c r="PTV28" s="262"/>
      <c r="PTW28" s="262"/>
      <c r="PTX28" s="262"/>
      <c r="PTY28" s="262"/>
      <c r="PTZ28" s="262"/>
      <c r="PUA28" s="262"/>
      <c r="PUB28" s="262"/>
      <c r="PUC28" s="262"/>
      <c r="PUD28" s="262"/>
      <c r="PUE28" s="262"/>
      <c r="PUF28" s="262"/>
      <c r="PUG28" s="262"/>
      <c r="PUH28" s="262"/>
      <c r="PUI28" s="262"/>
      <c r="PUJ28" s="262"/>
      <c r="PUK28" s="262"/>
      <c r="PUL28" s="262"/>
      <c r="PUM28" s="262"/>
      <c r="PUN28" s="262"/>
      <c r="PUO28" s="262"/>
      <c r="PUP28" s="262"/>
      <c r="PUQ28" s="262"/>
      <c r="PUR28" s="262"/>
      <c r="PUS28" s="262"/>
      <c r="PUT28" s="262"/>
      <c r="PUU28" s="262"/>
      <c r="PUV28" s="262"/>
      <c r="PUW28" s="262"/>
      <c r="PUX28" s="262"/>
      <c r="PUY28" s="262"/>
      <c r="PUZ28" s="262"/>
      <c r="PVA28" s="262"/>
      <c r="PVB28" s="262"/>
      <c r="PVC28" s="262"/>
      <c r="PVD28" s="262"/>
      <c r="PVE28" s="262"/>
      <c r="PVF28" s="262"/>
      <c r="PVG28" s="262"/>
      <c r="PVH28" s="262"/>
      <c r="PVI28" s="262"/>
      <c r="PVJ28" s="262"/>
      <c r="PVK28" s="262"/>
      <c r="PVL28" s="262"/>
      <c r="PVM28" s="262"/>
      <c r="PVN28" s="262"/>
      <c r="PVO28" s="262"/>
      <c r="PVP28" s="262"/>
      <c r="PVQ28" s="262"/>
      <c r="PVR28" s="262"/>
      <c r="PVS28" s="262"/>
      <c r="PVT28" s="262"/>
      <c r="PVU28" s="262"/>
      <c r="PVV28" s="262"/>
      <c r="PVW28" s="262"/>
      <c r="PVX28" s="262"/>
      <c r="PVY28" s="262"/>
      <c r="PVZ28" s="262"/>
      <c r="PWA28" s="262"/>
      <c r="PWB28" s="262"/>
      <c r="PWC28" s="262"/>
      <c r="PWD28" s="262"/>
      <c r="PWE28" s="262"/>
      <c r="PWF28" s="262"/>
      <c r="PWG28" s="262"/>
      <c r="PWH28" s="262"/>
      <c r="PWI28" s="262"/>
      <c r="PWJ28" s="262"/>
      <c r="PWK28" s="262"/>
      <c r="PWL28" s="262"/>
      <c r="PWM28" s="262"/>
      <c r="PWN28" s="262"/>
      <c r="PWO28" s="262"/>
      <c r="PWP28" s="262"/>
      <c r="PWQ28" s="262"/>
      <c r="PWR28" s="262"/>
      <c r="PWS28" s="262"/>
      <c r="PWT28" s="262"/>
      <c r="PWU28" s="262"/>
      <c r="PWV28" s="262"/>
      <c r="PWW28" s="262"/>
      <c r="PWX28" s="262"/>
      <c r="PWY28" s="262"/>
      <c r="PWZ28" s="262"/>
      <c r="PXA28" s="262"/>
      <c r="PXB28" s="262"/>
      <c r="PXC28" s="262"/>
      <c r="PXD28" s="262"/>
      <c r="PXE28" s="262"/>
      <c r="PXF28" s="262"/>
      <c r="PXG28" s="262"/>
      <c r="PXH28" s="262"/>
      <c r="PXI28" s="262"/>
      <c r="PXJ28" s="262"/>
      <c r="PXK28" s="262"/>
      <c r="PXL28" s="262"/>
      <c r="PXM28" s="262"/>
      <c r="PXN28" s="262"/>
      <c r="PXO28" s="262"/>
      <c r="PXP28" s="262"/>
      <c r="PXQ28" s="262"/>
      <c r="PXR28" s="262"/>
      <c r="PXS28" s="262"/>
      <c r="PXT28" s="262"/>
      <c r="PXU28" s="262"/>
      <c r="PXV28" s="262"/>
      <c r="PXW28" s="262"/>
      <c r="PXX28" s="262"/>
      <c r="PXY28" s="262"/>
      <c r="PXZ28" s="262"/>
      <c r="PYA28" s="262"/>
      <c r="PYB28" s="262"/>
      <c r="PYC28" s="262"/>
      <c r="PYD28" s="262"/>
      <c r="PYE28" s="262"/>
      <c r="PYF28" s="262"/>
      <c r="PYG28" s="262"/>
      <c r="PYH28" s="262"/>
      <c r="PYI28" s="262"/>
      <c r="PYJ28" s="262"/>
      <c r="PYK28" s="262"/>
      <c r="PYL28" s="262"/>
      <c r="PYM28" s="262"/>
      <c r="PYN28" s="262"/>
      <c r="PYO28" s="262"/>
      <c r="PYP28" s="262"/>
      <c r="PYQ28" s="262"/>
      <c r="PYR28" s="262"/>
      <c r="PYS28" s="262"/>
      <c r="PYT28" s="262"/>
      <c r="PYU28" s="262"/>
      <c r="PYV28" s="262"/>
      <c r="PYW28" s="262"/>
      <c r="PYX28" s="262"/>
      <c r="PYY28" s="262"/>
      <c r="PYZ28" s="262"/>
      <c r="PZA28" s="262"/>
      <c r="PZB28" s="262"/>
      <c r="PZC28" s="262"/>
      <c r="PZD28" s="262"/>
      <c r="PZE28" s="262"/>
      <c r="PZF28" s="262"/>
      <c r="PZG28" s="262"/>
      <c r="PZH28" s="262"/>
      <c r="PZI28" s="262"/>
      <c r="PZJ28" s="262"/>
      <c r="PZK28" s="262"/>
      <c r="PZL28" s="262"/>
      <c r="PZM28" s="262"/>
      <c r="PZN28" s="262"/>
      <c r="PZO28" s="262"/>
      <c r="PZP28" s="262"/>
      <c r="PZQ28" s="262"/>
      <c r="PZR28" s="262"/>
      <c r="PZS28" s="262"/>
      <c r="PZT28" s="262"/>
      <c r="PZU28" s="262"/>
      <c r="PZV28" s="262"/>
      <c r="PZW28" s="262"/>
      <c r="PZX28" s="262"/>
      <c r="PZY28" s="262"/>
      <c r="PZZ28" s="262"/>
      <c r="QAA28" s="262"/>
      <c r="QAB28" s="262"/>
      <c r="QAC28" s="262"/>
      <c r="QAD28" s="262"/>
      <c r="QAE28" s="262"/>
      <c r="QAF28" s="262"/>
      <c r="QAG28" s="262"/>
      <c r="QAH28" s="262"/>
      <c r="QAI28" s="262"/>
      <c r="QAJ28" s="262"/>
      <c r="QAK28" s="262"/>
      <c r="QAL28" s="262"/>
      <c r="QAM28" s="262"/>
      <c r="QAN28" s="262"/>
      <c r="QAO28" s="262"/>
      <c r="QAP28" s="262"/>
      <c r="QAQ28" s="262"/>
      <c r="QAR28" s="262"/>
      <c r="QAS28" s="262"/>
      <c r="QAT28" s="262"/>
      <c r="QAU28" s="262"/>
      <c r="QAV28" s="262"/>
      <c r="QAW28" s="262"/>
      <c r="QAX28" s="262"/>
      <c r="QAY28" s="262"/>
      <c r="QAZ28" s="262"/>
      <c r="QBA28" s="262"/>
      <c r="QBB28" s="262"/>
      <c r="QBC28" s="262"/>
      <c r="QBD28" s="262"/>
      <c r="QBE28" s="262"/>
      <c r="QBF28" s="262"/>
      <c r="QBG28" s="262"/>
      <c r="QBH28" s="262"/>
      <c r="QBI28" s="262"/>
      <c r="QBJ28" s="262"/>
      <c r="QBK28" s="262"/>
      <c r="QBL28" s="262"/>
      <c r="QBM28" s="262"/>
      <c r="QBN28" s="262"/>
      <c r="QBO28" s="262"/>
      <c r="QBP28" s="262"/>
      <c r="QBQ28" s="262"/>
      <c r="QBR28" s="262"/>
      <c r="QBS28" s="262"/>
      <c r="QBT28" s="262"/>
      <c r="QBU28" s="262"/>
      <c r="QBV28" s="262"/>
      <c r="QBW28" s="262"/>
      <c r="QBX28" s="262"/>
      <c r="QBY28" s="262"/>
      <c r="QBZ28" s="262"/>
      <c r="QCA28" s="262"/>
      <c r="QCB28" s="262"/>
      <c r="QCC28" s="262"/>
      <c r="QCD28" s="262"/>
      <c r="QCE28" s="262"/>
      <c r="QCF28" s="262"/>
      <c r="QCG28" s="262"/>
      <c r="QCH28" s="262"/>
      <c r="QCI28" s="262"/>
      <c r="QCJ28" s="262"/>
      <c r="QCK28" s="262"/>
      <c r="QCL28" s="262"/>
      <c r="QCM28" s="262"/>
      <c r="QCN28" s="262"/>
      <c r="QCO28" s="262"/>
      <c r="QCP28" s="262"/>
      <c r="QCQ28" s="262"/>
      <c r="QCR28" s="262"/>
      <c r="QCS28" s="262"/>
      <c r="QCT28" s="262"/>
      <c r="QCU28" s="262"/>
      <c r="QCV28" s="262"/>
      <c r="QCW28" s="262"/>
      <c r="QCX28" s="262"/>
      <c r="QCY28" s="262"/>
      <c r="QCZ28" s="262"/>
      <c r="QDA28" s="262"/>
      <c r="QDB28" s="262"/>
      <c r="QDC28" s="262"/>
      <c r="QDD28" s="262"/>
      <c r="QDE28" s="262"/>
      <c r="QDF28" s="262"/>
      <c r="QDG28" s="262"/>
      <c r="QDH28" s="262"/>
      <c r="QDI28" s="262"/>
      <c r="QDJ28" s="262"/>
      <c r="QDK28" s="262"/>
      <c r="QDL28" s="262"/>
      <c r="QDM28" s="262"/>
      <c r="QDN28" s="262"/>
      <c r="QDO28" s="262"/>
      <c r="QDP28" s="262"/>
      <c r="QDQ28" s="262"/>
      <c r="QDR28" s="262"/>
      <c r="QDS28" s="262"/>
      <c r="QDT28" s="262"/>
      <c r="QDU28" s="262"/>
      <c r="QDV28" s="262"/>
      <c r="QDW28" s="262"/>
      <c r="QDX28" s="262"/>
      <c r="QDY28" s="262"/>
      <c r="QDZ28" s="262"/>
      <c r="QEA28" s="262"/>
      <c r="QEB28" s="262"/>
      <c r="QEC28" s="262"/>
      <c r="QED28" s="262"/>
      <c r="QEE28" s="262"/>
      <c r="QEF28" s="262"/>
      <c r="QEG28" s="262"/>
      <c r="QEH28" s="262"/>
      <c r="QEI28" s="262"/>
      <c r="QEJ28" s="262"/>
      <c r="QEK28" s="262"/>
      <c r="QEL28" s="262"/>
      <c r="QEM28" s="262"/>
      <c r="QEN28" s="262"/>
      <c r="QEO28" s="262"/>
      <c r="QEP28" s="262"/>
      <c r="QEQ28" s="262"/>
      <c r="QER28" s="262"/>
      <c r="QES28" s="262"/>
      <c r="QET28" s="262"/>
      <c r="QEU28" s="262"/>
      <c r="QEV28" s="262"/>
      <c r="QEW28" s="262"/>
      <c r="QEX28" s="262"/>
      <c r="QEY28" s="262"/>
      <c r="QEZ28" s="262"/>
      <c r="QFA28" s="262"/>
      <c r="QFB28" s="262"/>
      <c r="QFC28" s="262"/>
      <c r="QFD28" s="262"/>
      <c r="QFE28" s="262"/>
      <c r="QFF28" s="262"/>
      <c r="QFG28" s="262"/>
      <c r="QFH28" s="262"/>
      <c r="QFI28" s="262"/>
      <c r="QFJ28" s="262"/>
      <c r="QFK28" s="262"/>
      <c r="QFL28" s="262"/>
      <c r="QFM28" s="262"/>
      <c r="QFN28" s="262"/>
      <c r="QFO28" s="262"/>
      <c r="QFP28" s="262"/>
      <c r="QFQ28" s="262"/>
      <c r="QFR28" s="262"/>
      <c r="QFS28" s="262"/>
      <c r="QFT28" s="262"/>
      <c r="QFU28" s="262"/>
      <c r="QFV28" s="262"/>
      <c r="QFW28" s="262"/>
      <c r="QFX28" s="262"/>
      <c r="QFY28" s="262"/>
      <c r="QFZ28" s="262"/>
      <c r="QGA28" s="262"/>
      <c r="QGB28" s="262"/>
      <c r="QGC28" s="262"/>
      <c r="QGD28" s="262"/>
      <c r="QGE28" s="262"/>
      <c r="QGF28" s="262"/>
      <c r="QGG28" s="262"/>
      <c r="QGH28" s="262"/>
      <c r="QGI28" s="262"/>
      <c r="QGJ28" s="262"/>
      <c r="QGK28" s="262"/>
      <c r="QGL28" s="262"/>
      <c r="QGM28" s="262"/>
      <c r="QGN28" s="262"/>
      <c r="QGO28" s="262"/>
      <c r="QGP28" s="262"/>
      <c r="QGQ28" s="262"/>
      <c r="QGR28" s="262"/>
      <c r="QGS28" s="262"/>
      <c r="QGT28" s="262"/>
      <c r="QGU28" s="262"/>
      <c r="QGV28" s="262"/>
      <c r="QGW28" s="262"/>
      <c r="QGX28" s="262"/>
      <c r="QGY28" s="262"/>
      <c r="QGZ28" s="262"/>
      <c r="QHA28" s="262"/>
      <c r="QHB28" s="262"/>
      <c r="QHC28" s="262"/>
      <c r="QHD28" s="262"/>
      <c r="QHE28" s="262"/>
      <c r="QHF28" s="262"/>
      <c r="QHG28" s="262"/>
      <c r="QHH28" s="262"/>
      <c r="QHI28" s="262"/>
      <c r="QHJ28" s="262"/>
      <c r="QHK28" s="262"/>
      <c r="QHL28" s="262"/>
      <c r="QHM28" s="262"/>
      <c r="QHN28" s="262"/>
      <c r="QHO28" s="262"/>
      <c r="QHP28" s="262"/>
      <c r="QHQ28" s="262"/>
      <c r="QHR28" s="262"/>
      <c r="QHS28" s="262"/>
      <c r="QHT28" s="262"/>
      <c r="QHU28" s="262"/>
      <c r="QHV28" s="262"/>
      <c r="QHW28" s="262"/>
      <c r="QHX28" s="262"/>
      <c r="QHY28" s="262"/>
      <c r="QHZ28" s="262"/>
      <c r="QIA28" s="262"/>
      <c r="QIB28" s="262"/>
      <c r="QIC28" s="262"/>
      <c r="QID28" s="262"/>
      <c r="QIE28" s="262"/>
      <c r="QIF28" s="262"/>
      <c r="QIG28" s="262"/>
      <c r="QIH28" s="262"/>
      <c r="QII28" s="262"/>
      <c r="QIJ28" s="262"/>
      <c r="QIK28" s="262"/>
      <c r="QIL28" s="262"/>
      <c r="QIM28" s="262"/>
      <c r="QIN28" s="262"/>
      <c r="QIO28" s="262"/>
      <c r="QIP28" s="262"/>
      <c r="QIQ28" s="262"/>
      <c r="QIR28" s="262"/>
      <c r="QIS28" s="262"/>
      <c r="QIT28" s="262"/>
      <c r="QIU28" s="262"/>
      <c r="QIV28" s="262"/>
      <c r="QIW28" s="262"/>
      <c r="QIX28" s="262"/>
      <c r="QIY28" s="262"/>
      <c r="QIZ28" s="262"/>
      <c r="QJA28" s="262"/>
      <c r="QJB28" s="262"/>
      <c r="QJC28" s="262"/>
      <c r="QJD28" s="262"/>
      <c r="QJE28" s="262"/>
      <c r="QJF28" s="262"/>
      <c r="QJG28" s="262"/>
      <c r="QJH28" s="262"/>
      <c r="QJI28" s="262"/>
      <c r="QJJ28" s="262"/>
      <c r="QJK28" s="262"/>
      <c r="QJL28" s="262"/>
      <c r="QJM28" s="262"/>
      <c r="QJN28" s="262"/>
      <c r="QJO28" s="262"/>
      <c r="QJP28" s="262"/>
      <c r="QJQ28" s="262"/>
      <c r="QJR28" s="262"/>
      <c r="QJS28" s="262"/>
      <c r="QJT28" s="262"/>
      <c r="QJU28" s="262"/>
      <c r="QJV28" s="262"/>
      <c r="QJW28" s="262"/>
      <c r="QJX28" s="262"/>
      <c r="QJY28" s="262"/>
      <c r="QJZ28" s="262"/>
      <c r="QKA28" s="262"/>
      <c r="QKB28" s="262"/>
      <c r="QKC28" s="262"/>
      <c r="QKD28" s="262"/>
      <c r="QKE28" s="262"/>
      <c r="QKF28" s="262"/>
      <c r="QKG28" s="262"/>
      <c r="QKH28" s="262"/>
      <c r="QKI28" s="262"/>
      <c r="QKJ28" s="262"/>
      <c r="QKK28" s="262"/>
      <c r="QKL28" s="262"/>
      <c r="QKM28" s="262"/>
      <c r="QKN28" s="262"/>
      <c r="QKO28" s="262"/>
      <c r="QKP28" s="262"/>
      <c r="QKQ28" s="262"/>
      <c r="QKR28" s="262"/>
      <c r="QKS28" s="262"/>
      <c r="QKT28" s="262"/>
      <c r="QKU28" s="262"/>
      <c r="QKV28" s="262"/>
      <c r="QKW28" s="262"/>
      <c r="QKX28" s="262"/>
      <c r="QKY28" s="262"/>
      <c r="QKZ28" s="262"/>
      <c r="QLA28" s="262"/>
      <c r="QLB28" s="262"/>
      <c r="QLC28" s="262"/>
      <c r="QLD28" s="262"/>
      <c r="QLE28" s="262"/>
      <c r="QLF28" s="262"/>
      <c r="QLG28" s="262"/>
      <c r="QLH28" s="262"/>
      <c r="QLI28" s="262"/>
      <c r="QLJ28" s="262"/>
      <c r="QLK28" s="262"/>
      <c r="QLL28" s="262"/>
      <c r="QLM28" s="262"/>
      <c r="QLN28" s="262"/>
      <c r="QLO28" s="262"/>
      <c r="QLP28" s="262"/>
      <c r="QLQ28" s="262"/>
      <c r="QLR28" s="262"/>
      <c r="QLS28" s="262"/>
      <c r="QLT28" s="262"/>
      <c r="QLU28" s="262"/>
      <c r="QLV28" s="262"/>
      <c r="QLW28" s="262"/>
      <c r="QLX28" s="262"/>
      <c r="QLY28" s="262"/>
      <c r="QLZ28" s="262"/>
      <c r="QMA28" s="262"/>
      <c r="QMB28" s="262"/>
      <c r="QMC28" s="262"/>
      <c r="QMD28" s="262"/>
      <c r="QME28" s="262"/>
      <c r="QMF28" s="262"/>
      <c r="QMG28" s="262"/>
      <c r="QMH28" s="262"/>
      <c r="QMI28" s="262"/>
      <c r="QMJ28" s="262"/>
      <c r="QMK28" s="262"/>
      <c r="QML28" s="262"/>
      <c r="QMM28" s="262"/>
      <c r="QMN28" s="262"/>
      <c r="QMO28" s="262"/>
      <c r="QMP28" s="262"/>
      <c r="QMQ28" s="262"/>
      <c r="QMR28" s="262"/>
      <c r="QMS28" s="262"/>
      <c r="QMT28" s="262"/>
      <c r="QMU28" s="262"/>
      <c r="QMV28" s="262"/>
      <c r="QMW28" s="262"/>
      <c r="QMX28" s="262"/>
      <c r="QMY28" s="262"/>
      <c r="QMZ28" s="262"/>
      <c r="QNA28" s="262"/>
      <c r="QNB28" s="262"/>
      <c r="QNC28" s="262"/>
      <c r="QND28" s="262"/>
      <c r="QNE28" s="262"/>
      <c r="QNF28" s="262"/>
      <c r="QNG28" s="262"/>
      <c r="QNH28" s="262"/>
      <c r="QNI28" s="262"/>
      <c r="QNJ28" s="262"/>
      <c r="QNK28" s="262"/>
      <c r="QNL28" s="262"/>
      <c r="QNM28" s="262"/>
      <c r="QNN28" s="262"/>
      <c r="QNO28" s="262"/>
      <c r="QNP28" s="262"/>
      <c r="QNQ28" s="262"/>
      <c r="QNR28" s="262"/>
      <c r="QNS28" s="262"/>
      <c r="QNT28" s="262"/>
      <c r="QNU28" s="262"/>
      <c r="QNV28" s="262"/>
      <c r="QNW28" s="262"/>
      <c r="QNX28" s="262"/>
      <c r="QNY28" s="262"/>
      <c r="QNZ28" s="262"/>
      <c r="QOA28" s="262"/>
      <c r="QOB28" s="262"/>
      <c r="QOC28" s="262"/>
      <c r="QOD28" s="262"/>
      <c r="QOE28" s="262"/>
      <c r="QOF28" s="262"/>
      <c r="QOG28" s="262"/>
      <c r="QOH28" s="262"/>
      <c r="QOI28" s="262"/>
      <c r="QOJ28" s="262"/>
      <c r="QOK28" s="262"/>
      <c r="QOL28" s="262"/>
      <c r="QOM28" s="262"/>
      <c r="QON28" s="262"/>
      <c r="QOO28" s="262"/>
      <c r="QOP28" s="262"/>
      <c r="QOQ28" s="262"/>
      <c r="QOR28" s="262"/>
      <c r="QOS28" s="262"/>
      <c r="QOT28" s="262"/>
      <c r="QOU28" s="262"/>
      <c r="QOV28" s="262"/>
      <c r="QOW28" s="262"/>
      <c r="QOX28" s="262"/>
      <c r="QOY28" s="262"/>
      <c r="QOZ28" s="262"/>
      <c r="QPA28" s="262"/>
      <c r="QPB28" s="262"/>
      <c r="QPC28" s="262"/>
      <c r="QPD28" s="262"/>
      <c r="QPE28" s="262"/>
      <c r="QPF28" s="262"/>
      <c r="QPG28" s="262"/>
      <c r="QPH28" s="262"/>
      <c r="QPI28" s="262"/>
      <c r="QPJ28" s="262"/>
      <c r="QPK28" s="262"/>
      <c r="QPL28" s="262"/>
      <c r="QPM28" s="262"/>
      <c r="QPN28" s="262"/>
      <c r="QPO28" s="262"/>
      <c r="QPP28" s="262"/>
      <c r="QPQ28" s="262"/>
      <c r="QPR28" s="262"/>
      <c r="QPS28" s="262"/>
      <c r="QPT28" s="262"/>
      <c r="QPU28" s="262"/>
      <c r="QPV28" s="262"/>
      <c r="QPW28" s="262"/>
      <c r="QPX28" s="262"/>
      <c r="QPY28" s="262"/>
      <c r="QPZ28" s="262"/>
      <c r="QQA28" s="262"/>
      <c r="QQB28" s="262"/>
      <c r="QQC28" s="262"/>
      <c r="QQD28" s="262"/>
      <c r="QQE28" s="262"/>
      <c r="QQF28" s="262"/>
      <c r="QQG28" s="262"/>
      <c r="QQH28" s="262"/>
      <c r="QQI28" s="262"/>
      <c r="QQJ28" s="262"/>
      <c r="QQK28" s="262"/>
      <c r="QQL28" s="262"/>
      <c r="QQM28" s="262"/>
      <c r="QQN28" s="262"/>
      <c r="QQO28" s="262"/>
      <c r="QQP28" s="262"/>
      <c r="QQQ28" s="262"/>
      <c r="QQR28" s="262"/>
      <c r="QQS28" s="262"/>
      <c r="QQT28" s="262"/>
      <c r="QQU28" s="262"/>
      <c r="QQV28" s="262"/>
      <c r="QQW28" s="262"/>
      <c r="QQX28" s="262"/>
      <c r="QQY28" s="262"/>
      <c r="QQZ28" s="262"/>
      <c r="QRA28" s="262"/>
      <c r="QRB28" s="262"/>
      <c r="QRC28" s="262"/>
      <c r="QRD28" s="262"/>
      <c r="QRE28" s="262"/>
      <c r="QRF28" s="262"/>
      <c r="QRG28" s="262"/>
      <c r="QRH28" s="262"/>
      <c r="QRI28" s="262"/>
      <c r="QRJ28" s="262"/>
      <c r="QRK28" s="262"/>
      <c r="QRL28" s="262"/>
      <c r="QRM28" s="262"/>
      <c r="QRN28" s="262"/>
      <c r="QRO28" s="262"/>
      <c r="QRP28" s="262"/>
      <c r="QRQ28" s="262"/>
      <c r="QRR28" s="262"/>
      <c r="QRS28" s="262"/>
      <c r="QRT28" s="262"/>
      <c r="QRU28" s="262"/>
      <c r="QRV28" s="262"/>
      <c r="QRW28" s="262"/>
      <c r="QRX28" s="262"/>
      <c r="QRY28" s="262"/>
      <c r="QRZ28" s="262"/>
      <c r="QSA28" s="262"/>
      <c r="QSB28" s="262"/>
      <c r="QSC28" s="262"/>
      <c r="QSD28" s="262"/>
      <c r="QSE28" s="262"/>
      <c r="QSF28" s="262"/>
      <c r="QSG28" s="262"/>
      <c r="QSH28" s="262"/>
      <c r="QSI28" s="262"/>
      <c r="QSJ28" s="262"/>
      <c r="QSK28" s="262"/>
      <c r="QSL28" s="262"/>
      <c r="QSM28" s="262"/>
      <c r="QSN28" s="262"/>
      <c r="QSO28" s="262"/>
      <c r="QSP28" s="262"/>
      <c r="QSQ28" s="262"/>
      <c r="QSR28" s="262"/>
      <c r="QSS28" s="262"/>
      <c r="QST28" s="262"/>
      <c r="QSU28" s="262"/>
      <c r="QSV28" s="262"/>
      <c r="QSW28" s="262"/>
      <c r="QSX28" s="262"/>
      <c r="QSY28" s="262"/>
      <c r="QSZ28" s="262"/>
      <c r="QTA28" s="262"/>
      <c r="QTB28" s="262"/>
      <c r="QTC28" s="262"/>
      <c r="QTD28" s="262"/>
      <c r="QTE28" s="262"/>
      <c r="QTF28" s="262"/>
      <c r="QTG28" s="262"/>
      <c r="QTH28" s="262"/>
      <c r="QTI28" s="262"/>
      <c r="QTJ28" s="262"/>
      <c r="QTK28" s="262"/>
      <c r="QTL28" s="262"/>
      <c r="QTM28" s="262"/>
      <c r="QTN28" s="262"/>
      <c r="QTO28" s="262"/>
      <c r="QTP28" s="262"/>
      <c r="QTQ28" s="262"/>
      <c r="QTR28" s="262"/>
      <c r="QTS28" s="262"/>
      <c r="QTT28" s="262"/>
      <c r="QTU28" s="262"/>
      <c r="QTV28" s="262"/>
      <c r="QTW28" s="262"/>
      <c r="QTX28" s="262"/>
      <c r="QTY28" s="262"/>
      <c r="QTZ28" s="262"/>
      <c r="QUA28" s="262"/>
      <c r="QUB28" s="262"/>
      <c r="QUC28" s="262"/>
      <c r="QUD28" s="262"/>
      <c r="QUE28" s="262"/>
      <c r="QUF28" s="262"/>
      <c r="QUG28" s="262"/>
      <c r="QUH28" s="262"/>
      <c r="QUI28" s="262"/>
      <c r="QUJ28" s="262"/>
      <c r="QUK28" s="262"/>
      <c r="QUL28" s="262"/>
      <c r="QUM28" s="262"/>
      <c r="QUN28" s="262"/>
      <c r="QUO28" s="262"/>
      <c r="QUP28" s="262"/>
      <c r="QUQ28" s="262"/>
      <c r="QUR28" s="262"/>
      <c r="QUS28" s="262"/>
      <c r="QUT28" s="262"/>
      <c r="QUU28" s="262"/>
      <c r="QUV28" s="262"/>
      <c r="QUW28" s="262"/>
      <c r="QUX28" s="262"/>
      <c r="QUY28" s="262"/>
      <c r="QUZ28" s="262"/>
      <c r="QVA28" s="262"/>
      <c r="QVB28" s="262"/>
      <c r="QVC28" s="262"/>
      <c r="QVD28" s="262"/>
      <c r="QVE28" s="262"/>
      <c r="QVF28" s="262"/>
      <c r="QVG28" s="262"/>
      <c r="QVH28" s="262"/>
      <c r="QVI28" s="262"/>
      <c r="QVJ28" s="262"/>
      <c r="QVK28" s="262"/>
      <c r="QVL28" s="262"/>
      <c r="QVM28" s="262"/>
      <c r="QVN28" s="262"/>
      <c r="QVO28" s="262"/>
      <c r="QVP28" s="262"/>
      <c r="QVQ28" s="262"/>
      <c r="QVR28" s="262"/>
      <c r="QVS28" s="262"/>
      <c r="QVT28" s="262"/>
      <c r="QVU28" s="262"/>
      <c r="QVV28" s="262"/>
      <c r="QVW28" s="262"/>
      <c r="QVX28" s="262"/>
      <c r="QVY28" s="262"/>
      <c r="QVZ28" s="262"/>
      <c r="QWA28" s="262"/>
      <c r="QWB28" s="262"/>
      <c r="QWC28" s="262"/>
      <c r="QWD28" s="262"/>
      <c r="QWE28" s="262"/>
      <c r="QWF28" s="262"/>
      <c r="QWG28" s="262"/>
      <c r="QWH28" s="262"/>
      <c r="QWI28" s="262"/>
      <c r="QWJ28" s="262"/>
      <c r="QWK28" s="262"/>
      <c r="QWL28" s="262"/>
      <c r="QWM28" s="262"/>
      <c r="QWN28" s="262"/>
      <c r="QWO28" s="262"/>
      <c r="QWP28" s="262"/>
      <c r="QWQ28" s="262"/>
      <c r="QWR28" s="262"/>
      <c r="QWS28" s="262"/>
      <c r="QWT28" s="262"/>
      <c r="QWU28" s="262"/>
      <c r="QWV28" s="262"/>
      <c r="QWW28" s="262"/>
      <c r="QWX28" s="262"/>
      <c r="QWY28" s="262"/>
      <c r="QWZ28" s="262"/>
      <c r="QXA28" s="262"/>
      <c r="QXB28" s="262"/>
      <c r="QXC28" s="262"/>
      <c r="QXD28" s="262"/>
      <c r="QXE28" s="262"/>
      <c r="QXF28" s="262"/>
      <c r="QXG28" s="262"/>
      <c r="QXH28" s="262"/>
      <c r="QXI28" s="262"/>
      <c r="QXJ28" s="262"/>
      <c r="QXK28" s="262"/>
      <c r="QXL28" s="262"/>
      <c r="QXM28" s="262"/>
      <c r="QXN28" s="262"/>
      <c r="QXO28" s="262"/>
      <c r="QXP28" s="262"/>
      <c r="QXQ28" s="262"/>
      <c r="QXR28" s="262"/>
      <c r="QXS28" s="262"/>
      <c r="QXT28" s="262"/>
      <c r="QXU28" s="262"/>
      <c r="QXV28" s="262"/>
      <c r="QXW28" s="262"/>
      <c r="QXX28" s="262"/>
      <c r="QXY28" s="262"/>
      <c r="QXZ28" s="262"/>
      <c r="QYA28" s="262"/>
      <c r="QYB28" s="262"/>
      <c r="QYC28" s="262"/>
      <c r="QYD28" s="262"/>
      <c r="QYE28" s="262"/>
      <c r="QYF28" s="262"/>
      <c r="QYG28" s="262"/>
      <c r="QYH28" s="262"/>
      <c r="QYI28" s="262"/>
      <c r="QYJ28" s="262"/>
      <c r="QYK28" s="262"/>
      <c r="QYL28" s="262"/>
      <c r="QYM28" s="262"/>
      <c r="QYN28" s="262"/>
      <c r="QYO28" s="262"/>
      <c r="QYP28" s="262"/>
      <c r="QYQ28" s="262"/>
      <c r="QYR28" s="262"/>
      <c r="QYS28" s="262"/>
      <c r="QYT28" s="262"/>
      <c r="QYU28" s="262"/>
      <c r="QYV28" s="262"/>
      <c r="QYW28" s="262"/>
      <c r="QYX28" s="262"/>
      <c r="QYY28" s="262"/>
      <c r="QYZ28" s="262"/>
      <c r="QZA28" s="262"/>
      <c r="QZB28" s="262"/>
      <c r="QZC28" s="262"/>
      <c r="QZD28" s="262"/>
      <c r="QZE28" s="262"/>
      <c r="QZF28" s="262"/>
      <c r="QZG28" s="262"/>
      <c r="QZH28" s="262"/>
      <c r="QZI28" s="262"/>
      <c r="QZJ28" s="262"/>
      <c r="QZK28" s="262"/>
      <c r="QZL28" s="262"/>
      <c r="QZM28" s="262"/>
      <c r="QZN28" s="262"/>
      <c r="QZO28" s="262"/>
      <c r="QZP28" s="262"/>
      <c r="QZQ28" s="262"/>
      <c r="QZR28" s="262"/>
      <c r="QZS28" s="262"/>
      <c r="QZT28" s="262"/>
      <c r="QZU28" s="262"/>
      <c r="QZV28" s="262"/>
      <c r="QZW28" s="262"/>
      <c r="QZX28" s="262"/>
      <c r="QZY28" s="262"/>
      <c r="QZZ28" s="262"/>
      <c r="RAA28" s="262"/>
      <c r="RAB28" s="262"/>
      <c r="RAC28" s="262"/>
      <c r="RAD28" s="262"/>
      <c r="RAE28" s="262"/>
      <c r="RAF28" s="262"/>
      <c r="RAG28" s="262"/>
      <c r="RAH28" s="262"/>
      <c r="RAI28" s="262"/>
      <c r="RAJ28" s="262"/>
      <c r="RAK28" s="262"/>
      <c r="RAL28" s="262"/>
      <c r="RAM28" s="262"/>
      <c r="RAN28" s="262"/>
      <c r="RAO28" s="262"/>
      <c r="RAP28" s="262"/>
      <c r="RAQ28" s="262"/>
      <c r="RAR28" s="262"/>
      <c r="RAS28" s="262"/>
      <c r="RAT28" s="262"/>
      <c r="RAU28" s="262"/>
      <c r="RAV28" s="262"/>
      <c r="RAW28" s="262"/>
      <c r="RAX28" s="262"/>
      <c r="RAY28" s="262"/>
      <c r="RAZ28" s="262"/>
      <c r="RBA28" s="262"/>
      <c r="RBB28" s="262"/>
      <c r="RBC28" s="262"/>
      <c r="RBD28" s="262"/>
      <c r="RBE28" s="262"/>
      <c r="RBF28" s="262"/>
      <c r="RBG28" s="262"/>
      <c r="RBH28" s="262"/>
      <c r="RBI28" s="262"/>
      <c r="RBJ28" s="262"/>
      <c r="RBK28" s="262"/>
      <c r="RBL28" s="262"/>
      <c r="RBM28" s="262"/>
      <c r="RBN28" s="262"/>
      <c r="RBO28" s="262"/>
      <c r="RBP28" s="262"/>
      <c r="RBQ28" s="262"/>
      <c r="RBR28" s="262"/>
      <c r="RBS28" s="262"/>
      <c r="RBT28" s="262"/>
      <c r="RBU28" s="262"/>
      <c r="RBV28" s="262"/>
      <c r="RBW28" s="262"/>
      <c r="RBX28" s="262"/>
      <c r="RBY28" s="262"/>
      <c r="RBZ28" s="262"/>
      <c r="RCA28" s="262"/>
      <c r="RCB28" s="262"/>
      <c r="RCC28" s="262"/>
      <c r="RCD28" s="262"/>
      <c r="RCE28" s="262"/>
      <c r="RCF28" s="262"/>
      <c r="RCG28" s="262"/>
      <c r="RCH28" s="262"/>
      <c r="RCI28" s="262"/>
      <c r="RCJ28" s="262"/>
      <c r="RCK28" s="262"/>
      <c r="RCL28" s="262"/>
      <c r="RCM28" s="262"/>
      <c r="RCN28" s="262"/>
      <c r="RCO28" s="262"/>
      <c r="RCP28" s="262"/>
      <c r="RCQ28" s="262"/>
      <c r="RCR28" s="262"/>
      <c r="RCS28" s="262"/>
      <c r="RCT28" s="262"/>
      <c r="RCU28" s="262"/>
      <c r="RCV28" s="262"/>
      <c r="RCW28" s="262"/>
      <c r="RCX28" s="262"/>
      <c r="RCY28" s="262"/>
      <c r="RCZ28" s="262"/>
      <c r="RDA28" s="262"/>
      <c r="RDB28" s="262"/>
      <c r="RDC28" s="262"/>
      <c r="RDD28" s="262"/>
      <c r="RDE28" s="262"/>
      <c r="RDF28" s="262"/>
      <c r="RDG28" s="262"/>
      <c r="RDH28" s="262"/>
      <c r="RDI28" s="262"/>
      <c r="RDJ28" s="262"/>
      <c r="RDK28" s="262"/>
      <c r="RDL28" s="262"/>
      <c r="RDM28" s="262"/>
      <c r="RDN28" s="262"/>
      <c r="RDO28" s="262"/>
      <c r="RDP28" s="262"/>
      <c r="RDQ28" s="262"/>
      <c r="RDR28" s="262"/>
      <c r="RDS28" s="262"/>
      <c r="RDT28" s="262"/>
      <c r="RDU28" s="262"/>
      <c r="RDV28" s="262"/>
      <c r="RDW28" s="262"/>
      <c r="RDX28" s="262"/>
      <c r="RDY28" s="262"/>
      <c r="RDZ28" s="262"/>
      <c r="REA28" s="262"/>
      <c r="REB28" s="262"/>
      <c r="REC28" s="262"/>
      <c r="RED28" s="262"/>
      <c r="REE28" s="262"/>
      <c r="REF28" s="262"/>
      <c r="REG28" s="262"/>
      <c r="REH28" s="262"/>
      <c r="REI28" s="262"/>
      <c r="REJ28" s="262"/>
      <c r="REK28" s="262"/>
      <c r="REL28" s="262"/>
      <c r="REM28" s="262"/>
      <c r="REN28" s="262"/>
      <c r="REO28" s="262"/>
      <c r="REP28" s="262"/>
      <c r="REQ28" s="262"/>
      <c r="RER28" s="262"/>
      <c r="RES28" s="262"/>
      <c r="RET28" s="262"/>
      <c r="REU28" s="262"/>
      <c r="REV28" s="262"/>
      <c r="REW28" s="262"/>
      <c r="REX28" s="262"/>
      <c r="REY28" s="262"/>
      <c r="REZ28" s="262"/>
      <c r="RFA28" s="262"/>
      <c r="RFB28" s="262"/>
      <c r="RFC28" s="262"/>
      <c r="RFD28" s="262"/>
      <c r="RFE28" s="262"/>
      <c r="RFF28" s="262"/>
      <c r="RFG28" s="262"/>
      <c r="RFH28" s="262"/>
      <c r="RFI28" s="262"/>
      <c r="RFJ28" s="262"/>
      <c r="RFK28" s="262"/>
      <c r="RFL28" s="262"/>
      <c r="RFM28" s="262"/>
      <c r="RFN28" s="262"/>
      <c r="RFO28" s="262"/>
      <c r="RFP28" s="262"/>
      <c r="RFQ28" s="262"/>
      <c r="RFR28" s="262"/>
      <c r="RFS28" s="262"/>
      <c r="RFT28" s="262"/>
      <c r="RFU28" s="262"/>
      <c r="RFV28" s="262"/>
      <c r="RFW28" s="262"/>
      <c r="RFX28" s="262"/>
      <c r="RFY28" s="262"/>
      <c r="RFZ28" s="262"/>
      <c r="RGA28" s="262"/>
      <c r="RGB28" s="262"/>
      <c r="RGC28" s="262"/>
      <c r="RGD28" s="262"/>
      <c r="RGE28" s="262"/>
      <c r="RGF28" s="262"/>
      <c r="RGG28" s="262"/>
      <c r="RGH28" s="262"/>
      <c r="RGI28" s="262"/>
      <c r="RGJ28" s="262"/>
      <c r="RGK28" s="262"/>
      <c r="RGL28" s="262"/>
      <c r="RGM28" s="262"/>
      <c r="RGN28" s="262"/>
      <c r="RGO28" s="262"/>
      <c r="RGP28" s="262"/>
      <c r="RGQ28" s="262"/>
      <c r="RGR28" s="262"/>
      <c r="RGS28" s="262"/>
      <c r="RGT28" s="262"/>
      <c r="RGU28" s="262"/>
      <c r="RGV28" s="262"/>
      <c r="RGW28" s="262"/>
      <c r="RGX28" s="262"/>
      <c r="RGY28" s="262"/>
      <c r="RGZ28" s="262"/>
      <c r="RHA28" s="262"/>
      <c r="RHB28" s="262"/>
      <c r="RHC28" s="262"/>
      <c r="RHD28" s="262"/>
      <c r="RHE28" s="262"/>
      <c r="RHF28" s="262"/>
      <c r="RHG28" s="262"/>
      <c r="RHH28" s="262"/>
      <c r="RHI28" s="262"/>
      <c r="RHJ28" s="262"/>
      <c r="RHK28" s="262"/>
      <c r="RHL28" s="262"/>
      <c r="RHM28" s="262"/>
      <c r="RHN28" s="262"/>
      <c r="RHO28" s="262"/>
      <c r="RHP28" s="262"/>
      <c r="RHQ28" s="262"/>
      <c r="RHR28" s="262"/>
      <c r="RHS28" s="262"/>
      <c r="RHT28" s="262"/>
      <c r="RHU28" s="262"/>
      <c r="RHV28" s="262"/>
      <c r="RHW28" s="262"/>
      <c r="RHX28" s="262"/>
      <c r="RHY28" s="262"/>
      <c r="RHZ28" s="262"/>
      <c r="RIA28" s="262"/>
      <c r="RIB28" s="262"/>
      <c r="RIC28" s="262"/>
      <c r="RID28" s="262"/>
      <c r="RIE28" s="262"/>
      <c r="RIF28" s="262"/>
      <c r="RIG28" s="262"/>
      <c r="RIH28" s="262"/>
      <c r="RII28" s="262"/>
      <c r="RIJ28" s="262"/>
      <c r="RIK28" s="262"/>
      <c r="RIL28" s="262"/>
      <c r="RIM28" s="262"/>
      <c r="RIN28" s="262"/>
      <c r="RIO28" s="262"/>
      <c r="RIP28" s="262"/>
      <c r="RIQ28" s="262"/>
      <c r="RIR28" s="262"/>
      <c r="RIS28" s="262"/>
      <c r="RIT28" s="262"/>
      <c r="RIU28" s="262"/>
      <c r="RIV28" s="262"/>
      <c r="RIW28" s="262"/>
      <c r="RIX28" s="262"/>
      <c r="RIY28" s="262"/>
      <c r="RIZ28" s="262"/>
      <c r="RJA28" s="262"/>
      <c r="RJB28" s="262"/>
      <c r="RJC28" s="262"/>
      <c r="RJD28" s="262"/>
      <c r="RJE28" s="262"/>
      <c r="RJF28" s="262"/>
      <c r="RJG28" s="262"/>
      <c r="RJH28" s="262"/>
      <c r="RJI28" s="262"/>
      <c r="RJJ28" s="262"/>
      <c r="RJK28" s="262"/>
      <c r="RJL28" s="262"/>
      <c r="RJM28" s="262"/>
      <c r="RJN28" s="262"/>
      <c r="RJO28" s="262"/>
      <c r="RJP28" s="262"/>
      <c r="RJQ28" s="262"/>
      <c r="RJR28" s="262"/>
      <c r="RJS28" s="262"/>
      <c r="RJT28" s="262"/>
      <c r="RJU28" s="262"/>
      <c r="RJV28" s="262"/>
      <c r="RJW28" s="262"/>
      <c r="RJX28" s="262"/>
      <c r="RJY28" s="262"/>
      <c r="RJZ28" s="262"/>
      <c r="RKA28" s="262"/>
      <c r="RKB28" s="262"/>
      <c r="RKC28" s="262"/>
      <c r="RKD28" s="262"/>
      <c r="RKE28" s="262"/>
      <c r="RKF28" s="262"/>
      <c r="RKG28" s="262"/>
      <c r="RKH28" s="262"/>
      <c r="RKI28" s="262"/>
      <c r="RKJ28" s="262"/>
      <c r="RKK28" s="262"/>
      <c r="RKL28" s="262"/>
      <c r="RKM28" s="262"/>
      <c r="RKN28" s="262"/>
      <c r="RKO28" s="262"/>
      <c r="RKP28" s="262"/>
      <c r="RKQ28" s="262"/>
      <c r="RKR28" s="262"/>
      <c r="RKS28" s="262"/>
      <c r="RKT28" s="262"/>
      <c r="RKU28" s="262"/>
      <c r="RKV28" s="262"/>
      <c r="RKW28" s="262"/>
      <c r="RKX28" s="262"/>
      <c r="RKY28" s="262"/>
      <c r="RKZ28" s="262"/>
      <c r="RLA28" s="262"/>
      <c r="RLB28" s="262"/>
      <c r="RLC28" s="262"/>
      <c r="RLD28" s="262"/>
      <c r="RLE28" s="262"/>
      <c r="RLF28" s="262"/>
      <c r="RLG28" s="262"/>
      <c r="RLH28" s="262"/>
      <c r="RLI28" s="262"/>
      <c r="RLJ28" s="262"/>
      <c r="RLK28" s="262"/>
      <c r="RLL28" s="262"/>
      <c r="RLM28" s="262"/>
      <c r="RLN28" s="262"/>
      <c r="RLO28" s="262"/>
      <c r="RLP28" s="262"/>
      <c r="RLQ28" s="262"/>
      <c r="RLR28" s="262"/>
      <c r="RLS28" s="262"/>
      <c r="RLT28" s="262"/>
      <c r="RLU28" s="262"/>
      <c r="RLV28" s="262"/>
      <c r="RLW28" s="262"/>
      <c r="RLX28" s="262"/>
      <c r="RLY28" s="262"/>
      <c r="RLZ28" s="262"/>
      <c r="RMA28" s="262"/>
      <c r="RMB28" s="262"/>
      <c r="RMC28" s="262"/>
      <c r="RMD28" s="262"/>
      <c r="RME28" s="262"/>
      <c r="RMF28" s="262"/>
      <c r="RMG28" s="262"/>
      <c r="RMH28" s="262"/>
      <c r="RMI28" s="262"/>
      <c r="RMJ28" s="262"/>
      <c r="RMK28" s="262"/>
      <c r="RML28" s="262"/>
      <c r="RMM28" s="262"/>
      <c r="RMN28" s="262"/>
      <c r="RMO28" s="262"/>
      <c r="RMP28" s="262"/>
      <c r="RMQ28" s="262"/>
      <c r="RMR28" s="262"/>
      <c r="RMS28" s="262"/>
      <c r="RMT28" s="262"/>
      <c r="RMU28" s="262"/>
      <c r="RMV28" s="262"/>
      <c r="RMW28" s="262"/>
      <c r="RMX28" s="262"/>
      <c r="RMY28" s="262"/>
      <c r="RMZ28" s="262"/>
      <c r="RNA28" s="262"/>
      <c r="RNB28" s="262"/>
      <c r="RNC28" s="262"/>
      <c r="RND28" s="262"/>
      <c r="RNE28" s="262"/>
      <c r="RNF28" s="262"/>
      <c r="RNG28" s="262"/>
      <c r="RNH28" s="262"/>
      <c r="RNI28" s="262"/>
      <c r="RNJ28" s="262"/>
      <c r="RNK28" s="262"/>
      <c r="RNL28" s="262"/>
      <c r="RNM28" s="262"/>
      <c r="RNN28" s="262"/>
      <c r="RNO28" s="262"/>
      <c r="RNP28" s="262"/>
      <c r="RNQ28" s="262"/>
      <c r="RNR28" s="262"/>
      <c r="RNS28" s="262"/>
      <c r="RNT28" s="262"/>
      <c r="RNU28" s="262"/>
      <c r="RNV28" s="262"/>
      <c r="RNW28" s="262"/>
      <c r="RNX28" s="262"/>
      <c r="RNY28" s="262"/>
      <c r="RNZ28" s="262"/>
      <c r="ROA28" s="262"/>
      <c r="ROB28" s="262"/>
      <c r="ROC28" s="262"/>
      <c r="ROD28" s="262"/>
      <c r="ROE28" s="262"/>
      <c r="ROF28" s="262"/>
      <c r="ROG28" s="262"/>
      <c r="ROH28" s="262"/>
      <c r="ROI28" s="262"/>
      <c r="ROJ28" s="262"/>
      <c r="ROK28" s="262"/>
      <c r="ROL28" s="262"/>
      <c r="ROM28" s="262"/>
      <c r="RON28" s="262"/>
      <c r="ROO28" s="262"/>
      <c r="ROP28" s="262"/>
      <c r="ROQ28" s="262"/>
      <c r="ROR28" s="262"/>
      <c r="ROS28" s="262"/>
      <c r="ROT28" s="262"/>
      <c r="ROU28" s="262"/>
      <c r="ROV28" s="262"/>
      <c r="ROW28" s="262"/>
      <c r="ROX28" s="262"/>
      <c r="ROY28" s="262"/>
      <c r="ROZ28" s="262"/>
      <c r="RPA28" s="262"/>
      <c r="RPB28" s="262"/>
      <c r="RPC28" s="262"/>
      <c r="RPD28" s="262"/>
      <c r="RPE28" s="262"/>
      <c r="RPF28" s="262"/>
      <c r="RPG28" s="262"/>
      <c r="RPH28" s="262"/>
      <c r="RPI28" s="262"/>
      <c r="RPJ28" s="262"/>
      <c r="RPK28" s="262"/>
      <c r="RPL28" s="262"/>
      <c r="RPM28" s="262"/>
      <c r="RPN28" s="262"/>
      <c r="RPO28" s="262"/>
      <c r="RPP28" s="262"/>
      <c r="RPQ28" s="262"/>
      <c r="RPR28" s="262"/>
      <c r="RPS28" s="262"/>
      <c r="RPT28" s="262"/>
      <c r="RPU28" s="262"/>
      <c r="RPV28" s="262"/>
      <c r="RPW28" s="262"/>
      <c r="RPX28" s="262"/>
      <c r="RPY28" s="262"/>
      <c r="RPZ28" s="262"/>
      <c r="RQA28" s="262"/>
      <c r="RQB28" s="262"/>
      <c r="RQC28" s="262"/>
      <c r="RQD28" s="262"/>
      <c r="RQE28" s="262"/>
      <c r="RQF28" s="262"/>
      <c r="RQG28" s="262"/>
      <c r="RQH28" s="262"/>
      <c r="RQI28" s="262"/>
      <c r="RQJ28" s="262"/>
      <c r="RQK28" s="262"/>
      <c r="RQL28" s="262"/>
      <c r="RQM28" s="262"/>
      <c r="RQN28" s="262"/>
      <c r="RQO28" s="262"/>
      <c r="RQP28" s="262"/>
      <c r="RQQ28" s="262"/>
      <c r="RQR28" s="262"/>
      <c r="RQS28" s="262"/>
      <c r="RQT28" s="262"/>
      <c r="RQU28" s="262"/>
      <c r="RQV28" s="262"/>
      <c r="RQW28" s="262"/>
      <c r="RQX28" s="262"/>
      <c r="RQY28" s="262"/>
      <c r="RQZ28" s="262"/>
      <c r="RRA28" s="262"/>
      <c r="RRB28" s="262"/>
      <c r="RRC28" s="262"/>
      <c r="RRD28" s="262"/>
      <c r="RRE28" s="262"/>
      <c r="RRF28" s="262"/>
      <c r="RRG28" s="262"/>
      <c r="RRH28" s="262"/>
      <c r="RRI28" s="262"/>
      <c r="RRJ28" s="262"/>
      <c r="RRK28" s="262"/>
      <c r="RRL28" s="262"/>
      <c r="RRM28" s="262"/>
      <c r="RRN28" s="262"/>
      <c r="RRO28" s="262"/>
      <c r="RRP28" s="262"/>
      <c r="RRQ28" s="262"/>
      <c r="RRR28" s="262"/>
      <c r="RRS28" s="262"/>
      <c r="RRT28" s="262"/>
      <c r="RRU28" s="262"/>
      <c r="RRV28" s="262"/>
      <c r="RRW28" s="262"/>
      <c r="RRX28" s="262"/>
      <c r="RRY28" s="262"/>
      <c r="RRZ28" s="262"/>
      <c r="RSA28" s="262"/>
      <c r="RSB28" s="262"/>
      <c r="RSC28" s="262"/>
      <c r="RSD28" s="262"/>
      <c r="RSE28" s="262"/>
      <c r="RSF28" s="262"/>
      <c r="RSG28" s="262"/>
      <c r="RSH28" s="262"/>
      <c r="RSI28" s="262"/>
      <c r="RSJ28" s="262"/>
      <c r="RSK28" s="262"/>
      <c r="RSL28" s="262"/>
      <c r="RSM28" s="262"/>
      <c r="RSN28" s="262"/>
      <c r="RSO28" s="262"/>
      <c r="RSP28" s="262"/>
      <c r="RSQ28" s="262"/>
      <c r="RSR28" s="262"/>
      <c r="RSS28" s="262"/>
      <c r="RST28" s="262"/>
      <c r="RSU28" s="262"/>
      <c r="RSV28" s="262"/>
      <c r="RSW28" s="262"/>
      <c r="RSX28" s="262"/>
      <c r="RSY28" s="262"/>
      <c r="RSZ28" s="262"/>
      <c r="RTA28" s="262"/>
      <c r="RTB28" s="262"/>
      <c r="RTC28" s="262"/>
      <c r="RTD28" s="262"/>
      <c r="RTE28" s="262"/>
      <c r="RTF28" s="262"/>
      <c r="RTG28" s="262"/>
      <c r="RTH28" s="262"/>
      <c r="RTI28" s="262"/>
      <c r="RTJ28" s="262"/>
      <c r="RTK28" s="262"/>
      <c r="RTL28" s="262"/>
      <c r="RTM28" s="262"/>
      <c r="RTN28" s="262"/>
      <c r="RTO28" s="262"/>
      <c r="RTP28" s="262"/>
      <c r="RTQ28" s="262"/>
      <c r="RTR28" s="262"/>
      <c r="RTS28" s="262"/>
      <c r="RTT28" s="262"/>
      <c r="RTU28" s="262"/>
      <c r="RTV28" s="262"/>
      <c r="RTW28" s="262"/>
      <c r="RTX28" s="262"/>
      <c r="RTY28" s="262"/>
      <c r="RTZ28" s="262"/>
      <c r="RUA28" s="262"/>
      <c r="RUB28" s="262"/>
      <c r="RUC28" s="262"/>
      <c r="RUD28" s="262"/>
      <c r="RUE28" s="262"/>
      <c r="RUF28" s="262"/>
      <c r="RUG28" s="262"/>
      <c r="RUH28" s="262"/>
      <c r="RUI28" s="262"/>
      <c r="RUJ28" s="262"/>
      <c r="RUK28" s="262"/>
      <c r="RUL28" s="262"/>
      <c r="RUM28" s="262"/>
      <c r="RUN28" s="262"/>
      <c r="RUO28" s="262"/>
      <c r="RUP28" s="262"/>
      <c r="RUQ28" s="262"/>
      <c r="RUR28" s="262"/>
      <c r="RUS28" s="262"/>
      <c r="RUT28" s="262"/>
      <c r="RUU28" s="262"/>
      <c r="RUV28" s="262"/>
      <c r="RUW28" s="262"/>
      <c r="RUX28" s="262"/>
      <c r="RUY28" s="262"/>
      <c r="RUZ28" s="262"/>
      <c r="RVA28" s="262"/>
      <c r="RVB28" s="262"/>
      <c r="RVC28" s="262"/>
      <c r="RVD28" s="262"/>
      <c r="RVE28" s="262"/>
      <c r="RVF28" s="262"/>
      <c r="RVG28" s="262"/>
      <c r="RVH28" s="262"/>
      <c r="RVI28" s="262"/>
      <c r="RVJ28" s="262"/>
      <c r="RVK28" s="262"/>
      <c r="RVL28" s="262"/>
      <c r="RVM28" s="262"/>
      <c r="RVN28" s="262"/>
      <c r="RVO28" s="262"/>
      <c r="RVP28" s="262"/>
      <c r="RVQ28" s="262"/>
      <c r="RVR28" s="262"/>
      <c r="RVS28" s="262"/>
      <c r="RVT28" s="262"/>
      <c r="RVU28" s="262"/>
      <c r="RVV28" s="262"/>
      <c r="RVW28" s="262"/>
      <c r="RVX28" s="262"/>
      <c r="RVY28" s="262"/>
      <c r="RVZ28" s="262"/>
      <c r="RWA28" s="262"/>
      <c r="RWB28" s="262"/>
      <c r="RWC28" s="262"/>
      <c r="RWD28" s="262"/>
      <c r="RWE28" s="262"/>
      <c r="RWF28" s="262"/>
      <c r="RWG28" s="262"/>
      <c r="RWH28" s="262"/>
      <c r="RWI28" s="262"/>
      <c r="RWJ28" s="262"/>
      <c r="RWK28" s="262"/>
      <c r="RWL28" s="262"/>
      <c r="RWM28" s="262"/>
      <c r="RWN28" s="262"/>
      <c r="RWO28" s="262"/>
      <c r="RWP28" s="262"/>
      <c r="RWQ28" s="262"/>
      <c r="RWR28" s="262"/>
      <c r="RWS28" s="262"/>
      <c r="RWT28" s="262"/>
      <c r="RWU28" s="262"/>
      <c r="RWV28" s="262"/>
      <c r="RWW28" s="262"/>
      <c r="RWX28" s="262"/>
      <c r="RWY28" s="262"/>
      <c r="RWZ28" s="262"/>
      <c r="RXA28" s="262"/>
      <c r="RXB28" s="262"/>
      <c r="RXC28" s="262"/>
      <c r="RXD28" s="262"/>
      <c r="RXE28" s="262"/>
      <c r="RXF28" s="262"/>
      <c r="RXG28" s="262"/>
      <c r="RXH28" s="262"/>
      <c r="RXI28" s="262"/>
      <c r="RXJ28" s="262"/>
      <c r="RXK28" s="262"/>
      <c r="RXL28" s="262"/>
      <c r="RXM28" s="262"/>
      <c r="RXN28" s="262"/>
      <c r="RXO28" s="262"/>
      <c r="RXP28" s="262"/>
      <c r="RXQ28" s="262"/>
      <c r="RXR28" s="262"/>
      <c r="RXS28" s="262"/>
      <c r="RXT28" s="262"/>
      <c r="RXU28" s="262"/>
      <c r="RXV28" s="262"/>
      <c r="RXW28" s="262"/>
      <c r="RXX28" s="262"/>
      <c r="RXY28" s="262"/>
      <c r="RXZ28" s="262"/>
      <c r="RYA28" s="262"/>
      <c r="RYB28" s="262"/>
      <c r="RYC28" s="262"/>
      <c r="RYD28" s="262"/>
      <c r="RYE28" s="262"/>
      <c r="RYF28" s="262"/>
      <c r="RYG28" s="262"/>
      <c r="RYH28" s="262"/>
      <c r="RYI28" s="262"/>
      <c r="RYJ28" s="262"/>
      <c r="RYK28" s="262"/>
      <c r="RYL28" s="262"/>
      <c r="RYM28" s="262"/>
      <c r="RYN28" s="262"/>
      <c r="RYO28" s="262"/>
      <c r="RYP28" s="262"/>
      <c r="RYQ28" s="262"/>
      <c r="RYR28" s="262"/>
      <c r="RYS28" s="262"/>
      <c r="RYT28" s="262"/>
      <c r="RYU28" s="262"/>
      <c r="RYV28" s="262"/>
      <c r="RYW28" s="262"/>
      <c r="RYX28" s="262"/>
      <c r="RYY28" s="262"/>
      <c r="RYZ28" s="262"/>
      <c r="RZA28" s="262"/>
      <c r="RZB28" s="262"/>
      <c r="RZC28" s="262"/>
      <c r="RZD28" s="262"/>
      <c r="RZE28" s="262"/>
      <c r="RZF28" s="262"/>
      <c r="RZG28" s="262"/>
      <c r="RZH28" s="262"/>
      <c r="RZI28" s="262"/>
      <c r="RZJ28" s="262"/>
      <c r="RZK28" s="262"/>
      <c r="RZL28" s="262"/>
      <c r="RZM28" s="262"/>
      <c r="RZN28" s="262"/>
      <c r="RZO28" s="262"/>
      <c r="RZP28" s="262"/>
      <c r="RZQ28" s="262"/>
      <c r="RZR28" s="262"/>
      <c r="RZS28" s="262"/>
      <c r="RZT28" s="262"/>
      <c r="RZU28" s="262"/>
      <c r="RZV28" s="262"/>
      <c r="RZW28" s="262"/>
      <c r="RZX28" s="262"/>
      <c r="RZY28" s="262"/>
      <c r="RZZ28" s="262"/>
      <c r="SAA28" s="262"/>
      <c r="SAB28" s="262"/>
      <c r="SAC28" s="262"/>
      <c r="SAD28" s="262"/>
      <c r="SAE28" s="262"/>
      <c r="SAF28" s="262"/>
      <c r="SAG28" s="262"/>
      <c r="SAH28" s="262"/>
      <c r="SAI28" s="262"/>
      <c r="SAJ28" s="262"/>
      <c r="SAK28" s="262"/>
      <c r="SAL28" s="262"/>
      <c r="SAM28" s="262"/>
      <c r="SAN28" s="262"/>
      <c r="SAO28" s="262"/>
      <c r="SAP28" s="262"/>
      <c r="SAQ28" s="262"/>
      <c r="SAR28" s="262"/>
      <c r="SAS28" s="262"/>
      <c r="SAT28" s="262"/>
      <c r="SAU28" s="262"/>
      <c r="SAV28" s="262"/>
      <c r="SAW28" s="262"/>
      <c r="SAX28" s="262"/>
      <c r="SAY28" s="262"/>
      <c r="SAZ28" s="262"/>
      <c r="SBA28" s="262"/>
      <c r="SBB28" s="262"/>
      <c r="SBC28" s="262"/>
      <c r="SBD28" s="262"/>
      <c r="SBE28" s="262"/>
      <c r="SBF28" s="262"/>
      <c r="SBG28" s="262"/>
      <c r="SBH28" s="262"/>
      <c r="SBI28" s="262"/>
      <c r="SBJ28" s="262"/>
      <c r="SBK28" s="262"/>
      <c r="SBL28" s="262"/>
      <c r="SBM28" s="262"/>
      <c r="SBN28" s="262"/>
      <c r="SBO28" s="262"/>
      <c r="SBP28" s="262"/>
      <c r="SBQ28" s="262"/>
      <c r="SBR28" s="262"/>
      <c r="SBS28" s="262"/>
      <c r="SBT28" s="262"/>
      <c r="SBU28" s="262"/>
      <c r="SBV28" s="262"/>
      <c r="SBW28" s="262"/>
      <c r="SBX28" s="262"/>
      <c r="SBY28" s="262"/>
      <c r="SBZ28" s="262"/>
      <c r="SCA28" s="262"/>
      <c r="SCB28" s="262"/>
      <c r="SCC28" s="262"/>
      <c r="SCD28" s="262"/>
      <c r="SCE28" s="262"/>
      <c r="SCF28" s="262"/>
      <c r="SCG28" s="262"/>
      <c r="SCH28" s="262"/>
      <c r="SCI28" s="262"/>
      <c r="SCJ28" s="262"/>
      <c r="SCK28" s="262"/>
      <c r="SCL28" s="262"/>
      <c r="SCM28" s="262"/>
      <c r="SCN28" s="262"/>
      <c r="SCO28" s="262"/>
      <c r="SCP28" s="262"/>
      <c r="SCQ28" s="262"/>
      <c r="SCR28" s="262"/>
      <c r="SCS28" s="262"/>
      <c r="SCT28" s="262"/>
      <c r="SCU28" s="262"/>
      <c r="SCV28" s="262"/>
      <c r="SCW28" s="262"/>
      <c r="SCX28" s="262"/>
      <c r="SCY28" s="262"/>
      <c r="SCZ28" s="262"/>
      <c r="SDA28" s="262"/>
      <c r="SDB28" s="262"/>
      <c r="SDC28" s="262"/>
      <c r="SDD28" s="262"/>
      <c r="SDE28" s="262"/>
      <c r="SDF28" s="262"/>
      <c r="SDG28" s="262"/>
      <c r="SDH28" s="262"/>
      <c r="SDI28" s="262"/>
      <c r="SDJ28" s="262"/>
      <c r="SDK28" s="262"/>
      <c r="SDL28" s="262"/>
      <c r="SDM28" s="262"/>
      <c r="SDN28" s="262"/>
      <c r="SDO28" s="262"/>
      <c r="SDP28" s="262"/>
      <c r="SDQ28" s="262"/>
      <c r="SDR28" s="262"/>
      <c r="SDS28" s="262"/>
      <c r="SDT28" s="262"/>
      <c r="SDU28" s="262"/>
      <c r="SDV28" s="262"/>
      <c r="SDW28" s="262"/>
      <c r="SDX28" s="262"/>
      <c r="SDY28" s="262"/>
      <c r="SDZ28" s="262"/>
      <c r="SEA28" s="262"/>
      <c r="SEB28" s="262"/>
      <c r="SEC28" s="262"/>
      <c r="SED28" s="262"/>
      <c r="SEE28" s="262"/>
      <c r="SEF28" s="262"/>
      <c r="SEG28" s="262"/>
      <c r="SEH28" s="262"/>
      <c r="SEI28" s="262"/>
      <c r="SEJ28" s="262"/>
      <c r="SEK28" s="262"/>
      <c r="SEL28" s="262"/>
      <c r="SEM28" s="262"/>
      <c r="SEN28" s="262"/>
      <c r="SEO28" s="262"/>
      <c r="SEP28" s="262"/>
      <c r="SEQ28" s="262"/>
      <c r="SER28" s="262"/>
      <c r="SES28" s="262"/>
      <c r="SET28" s="262"/>
      <c r="SEU28" s="262"/>
      <c r="SEV28" s="262"/>
      <c r="SEW28" s="262"/>
      <c r="SEX28" s="262"/>
      <c r="SEY28" s="262"/>
      <c r="SEZ28" s="262"/>
      <c r="SFA28" s="262"/>
      <c r="SFB28" s="262"/>
      <c r="SFC28" s="262"/>
      <c r="SFD28" s="262"/>
      <c r="SFE28" s="262"/>
      <c r="SFF28" s="262"/>
      <c r="SFG28" s="262"/>
      <c r="SFH28" s="262"/>
      <c r="SFI28" s="262"/>
      <c r="SFJ28" s="262"/>
      <c r="SFK28" s="262"/>
      <c r="SFL28" s="262"/>
      <c r="SFM28" s="262"/>
      <c r="SFN28" s="262"/>
      <c r="SFO28" s="262"/>
      <c r="SFP28" s="262"/>
      <c r="SFQ28" s="262"/>
      <c r="SFR28" s="262"/>
      <c r="SFS28" s="262"/>
      <c r="SFT28" s="262"/>
      <c r="SFU28" s="262"/>
      <c r="SFV28" s="262"/>
      <c r="SFW28" s="262"/>
      <c r="SFX28" s="262"/>
      <c r="SFY28" s="262"/>
      <c r="SFZ28" s="262"/>
      <c r="SGA28" s="262"/>
      <c r="SGB28" s="262"/>
      <c r="SGC28" s="262"/>
      <c r="SGD28" s="262"/>
      <c r="SGE28" s="262"/>
      <c r="SGF28" s="262"/>
      <c r="SGG28" s="262"/>
      <c r="SGH28" s="262"/>
      <c r="SGI28" s="262"/>
      <c r="SGJ28" s="262"/>
      <c r="SGK28" s="262"/>
      <c r="SGL28" s="262"/>
      <c r="SGM28" s="262"/>
      <c r="SGN28" s="262"/>
      <c r="SGO28" s="262"/>
      <c r="SGP28" s="262"/>
      <c r="SGQ28" s="262"/>
      <c r="SGR28" s="262"/>
      <c r="SGS28" s="262"/>
      <c r="SGT28" s="262"/>
      <c r="SGU28" s="262"/>
      <c r="SGV28" s="262"/>
      <c r="SGW28" s="262"/>
      <c r="SGX28" s="262"/>
      <c r="SGY28" s="262"/>
      <c r="SGZ28" s="262"/>
      <c r="SHA28" s="262"/>
      <c r="SHB28" s="262"/>
      <c r="SHC28" s="262"/>
      <c r="SHD28" s="262"/>
      <c r="SHE28" s="262"/>
      <c r="SHF28" s="262"/>
      <c r="SHG28" s="262"/>
      <c r="SHH28" s="262"/>
      <c r="SHI28" s="262"/>
      <c r="SHJ28" s="262"/>
      <c r="SHK28" s="262"/>
      <c r="SHL28" s="262"/>
      <c r="SHM28" s="262"/>
      <c r="SHN28" s="262"/>
      <c r="SHO28" s="262"/>
      <c r="SHP28" s="262"/>
      <c r="SHQ28" s="262"/>
      <c r="SHR28" s="262"/>
      <c r="SHS28" s="262"/>
      <c r="SHT28" s="262"/>
      <c r="SHU28" s="262"/>
      <c r="SHV28" s="262"/>
      <c r="SHW28" s="262"/>
      <c r="SHX28" s="262"/>
      <c r="SHY28" s="262"/>
      <c r="SHZ28" s="262"/>
      <c r="SIA28" s="262"/>
      <c r="SIB28" s="262"/>
      <c r="SIC28" s="262"/>
      <c r="SID28" s="262"/>
      <c r="SIE28" s="262"/>
      <c r="SIF28" s="262"/>
      <c r="SIG28" s="262"/>
      <c r="SIH28" s="262"/>
      <c r="SII28" s="262"/>
      <c r="SIJ28" s="262"/>
      <c r="SIK28" s="262"/>
      <c r="SIL28" s="262"/>
      <c r="SIM28" s="262"/>
      <c r="SIN28" s="262"/>
      <c r="SIO28" s="262"/>
      <c r="SIP28" s="262"/>
      <c r="SIQ28" s="262"/>
      <c r="SIR28" s="262"/>
      <c r="SIS28" s="262"/>
      <c r="SIT28" s="262"/>
      <c r="SIU28" s="262"/>
      <c r="SIV28" s="262"/>
      <c r="SIW28" s="262"/>
      <c r="SIX28" s="262"/>
      <c r="SIY28" s="262"/>
      <c r="SIZ28" s="262"/>
      <c r="SJA28" s="262"/>
      <c r="SJB28" s="262"/>
      <c r="SJC28" s="262"/>
      <c r="SJD28" s="262"/>
      <c r="SJE28" s="262"/>
      <c r="SJF28" s="262"/>
      <c r="SJG28" s="262"/>
      <c r="SJH28" s="262"/>
      <c r="SJI28" s="262"/>
      <c r="SJJ28" s="262"/>
      <c r="SJK28" s="262"/>
      <c r="SJL28" s="262"/>
      <c r="SJM28" s="262"/>
      <c r="SJN28" s="262"/>
      <c r="SJO28" s="262"/>
      <c r="SJP28" s="262"/>
      <c r="SJQ28" s="262"/>
      <c r="SJR28" s="262"/>
      <c r="SJS28" s="262"/>
      <c r="SJT28" s="262"/>
      <c r="SJU28" s="262"/>
      <c r="SJV28" s="262"/>
      <c r="SJW28" s="262"/>
      <c r="SJX28" s="262"/>
      <c r="SJY28" s="262"/>
      <c r="SJZ28" s="262"/>
      <c r="SKA28" s="262"/>
      <c r="SKB28" s="262"/>
      <c r="SKC28" s="262"/>
      <c r="SKD28" s="262"/>
      <c r="SKE28" s="262"/>
      <c r="SKF28" s="262"/>
      <c r="SKG28" s="262"/>
      <c r="SKH28" s="262"/>
      <c r="SKI28" s="262"/>
      <c r="SKJ28" s="262"/>
      <c r="SKK28" s="262"/>
      <c r="SKL28" s="262"/>
      <c r="SKM28" s="262"/>
      <c r="SKN28" s="262"/>
      <c r="SKO28" s="262"/>
      <c r="SKP28" s="262"/>
      <c r="SKQ28" s="262"/>
      <c r="SKR28" s="262"/>
      <c r="SKS28" s="262"/>
      <c r="SKT28" s="262"/>
      <c r="SKU28" s="262"/>
      <c r="SKV28" s="262"/>
      <c r="SKW28" s="262"/>
      <c r="SKX28" s="262"/>
      <c r="SKY28" s="262"/>
      <c r="SKZ28" s="262"/>
      <c r="SLA28" s="262"/>
      <c r="SLB28" s="262"/>
      <c r="SLC28" s="262"/>
      <c r="SLD28" s="262"/>
      <c r="SLE28" s="262"/>
      <c r="SLF28" s="262"/>
      <c r="SLG28" s="262"/>
      <c r="SLH28" s="262"/>
      <c r="SLI28" s="262"/>
      <c r="SLJ28" s="262"/>
      <c r="SLK28" s="262"/>
      <c r="SLL28" s="262"/>
      <c r="SLM28" s="262"/>
      <c r="SLN28" s="262"/>
      <c r="SLO28" s="262"/>
      <c r="SLP28" s="262"/>
      <c r="SLQ28" s="262"/>
      <c r="SLR28" s="262"/>
      <c r="SLS28" s="262"/>
      <c r="SLT28" s="262"/>
      <c r="SLU28" s="262"/>
      <c r="SLV28" s="262"/>
      <c r="SLW28" s="262"/>
      <c r="SLX28" s="262"/>
      <c r="SLY28" s="262"/>
      <c r="SLZ28" s="262"/>
      <c r="SMA28" s="262"/>
      <c r="SMB28" s="262"/>
      <c r="SMC28" s="262"/>
      <c r="SMD28" s="262"/>
      <c r="SME28" s="262"/>
      <c r="SMF28" s="262"/>
      <c r="SMG28" s="262"/>
      <c r="SMH28" s="262"/>
      <c r="SMI28" s="262"/>
      <c r="SMJ28" s="262"/>
      <c r="SMK28" s="262"/>
      <c r="SML28" s="262"/>
      <c r="SMM28" s="262"/>
      <c r="SMN28" s="262"/>
      <c r="SMO28" s="262"/>
      <c r="SMP28" s="262"/>
      <c r="SMQ28" s="262"/>
      <c r="SMR28" s="262"/>
      <c r="SMS28" s="262"/>
      <c r="SMT28" s="262"/>
      <c r="SMU28" s="262"/>
      <c r="SMV28" s="262"/>
      <c r="SMW28" s="262"/>
      <c r="SMX28" s="262"/>
      <c r="SMY28" s="262"/>
      <c r="SMZ28" s="262"/>
      <c r="SNA28" s="262"/>
      <c r="SNB28" s="262"/>
      <c r="SNC28" s="262"/>
      <c r="SND28" s="262"/>
      <c r="SNE28" s="262"/>
      <c r="SNF28" s="262"/>
      <c r="SNG28" s="262"/>
      <c r="SNH28" s="262"/>
      <c r="SNI28" s="262"/>
      <c r="SNJ28" s="262"/>
      <c r="SNK28" s="262"/>
      <c r="SNL28" s="262"/>
      <c r="SNM28" s="262"/>
      <c r="SNN28" s="262"/>
      <c r="SNO28" s="262"/>
      <c r="SNP28" s="262"/>
      <c r="SNQ28" s="262"/>
      <c r="SNR28" s="262"/>
      <c r="SNS28" s="262"/>
      <c r="SNT28" s="262"/>
      <c r="SNU28" s="262"/>
      <c r="SNV28" s="262"/>
      <c r="SNW28" s="262"/>
      <c r="SNX28" s="262"/>
      <c r="SNY28" s="262"/>
      <c r="SNZ28" s="262"/>
      <c r="SOA28" s="262"/>
      <c r="SOB28" s="262"/>
      <c r="SOC28" s="262"/>
      <c r="SOD28" s="262"/>
      <c r="SOE28" s="262"/>
      <c r="SOF28" s="262"/>
      <c r="SOG28" s="262"/>
      <c r="SOH28" s="262"/>
      <c r="SOI28" s="262"/>
      <c r="SOJ28" s="262"/>
      <c r="SOK28" s="262"/>
      <c r="SOL28" s="262"/>
      <c r="SOM28" s="262"/>
      <c r="SON28" s="262"/>
      <c r="SOO28" s="262"/>
      <c r="SOP28" s="262"/>
      <c r="SOQ28" s="262"/>
      <c r="SOR28" s="262"/>
      <c r="SOS28" s="262"/>
      <c r="SOT28" s="262"/>
      <c r="SOU28" s="262"/>
      <c r="SOV28" s="262"/>
      <c r="SOW28" s="262"/>
      <c r="SOX28" s="262"/>
      <c r="SOY28" s="262"/>
      <c r="SOZ28" s="262"/>
      <c r="SPA28" s="262"/>
      <c r="SPB28" s="262"/>
      <c r="SPC28" s="262"/>
      <c r="SPD28" s="262"/>
      <c r="SPE28" s="262"/>
      <c r="SPF28" s="262"/>
      <c r="SPG28" s="262"/>
      <c r="SPH28" s="262"/>
      <c r="SPI28" s="262"/>
      <c r="SPJ28" s="262"/>
      <c r="SPK28" s="262"/>
      <c r="SPL28" s="262"/>
      <c r="SPM28" s="262"/>
      <c r="SPN28" s="262"/>
      <c r="SPO28" s="262"/>
      <c r="SPP28" s="262"/>
      <c r="SPQ28" s="262"/>
      <c r="SPR28" s="262"/>
      <c r="SPS28" s="262"/>
      <c r="SPT28" s="262"/>
      <c r="SPU28" s="262"/>
      <c r="SPV28" s="262"/>
      <c r="SPW28" s="262"/>
      <c r="SPX28" s="262"/>
      <c r="SPY28" s="262"/>
      <c r="SPZ28" s="262"/>
      <c r="SQA28" s="262"/>
      <c r="SQB28" s="262"/>
      <c r="SQC28" s="262"/>
      <c r="SQD28" s="262"/>
      <c r="SQE28" s="262"/>
      <c r="SQF28" s="262"/>
      <c r="SQG28" s="262"/>
      <c r="SQH28" s="262"/>
      <c r="SQI28" s="262"/>
      <c r="SQJ28" s="262"/>
      <c r="SQK28" s="262"/>
      <c r="SQL28" s="262"/>
      <c r="SQM28" s="262"/>
      <c r="SQN28" s="262"/>
      <c r="SQO28" s="262"/>
      <c r="SQP28" s="262"/>
      <c r="SQQ28" s="262"/>
      <c r="SQR28" s="262"/>
      <c r="SQS28" s="262"/>
      <c r="SQT28" s="262"/>
      <c r="SQU28" s="262"/>
      <c r="SQV28" s="262"/>
      <c r="SQW28" s="262"/>
      <c r="SQX28" s="262"/>
      <c r="SQY28" s="262"/>
      <c r="SQZ28" s="262"/>
      <c r="SRA28" s="262"/>
      <c r="SRB28" s="262"/>
      <c r="SRC28" s="262"/>
      <c r="SRD28" s="262"/>
      <c r="SRE28" s="262"/>
      <c r="SRF28" s="262"/>
      <c r="SRG28" s="262"/>
      <c r="SRH28" s="262"/>
      <c r="SRI28" s="262"/>
      <c r="SRJ28" s="262"/>
      <c r="SRK28" s="262"/>
      <c r="SRL28" s="262"/>
      <c r="SRM28" s="262"/>
      <c r="SRN28" s="262"/>
      <c r="SRO28" s="262"/>
      <c r="SRP28" s="262"/>
      <c r="SRQ28" s="262"/>
      <c r="SRR28" s="262"/>
      <c r="SRS28" s="262"/>
      <c r="SRT28" s="262"/>
      <c r="SRU28" s="262"/>
      <c r="SRV28" s="262"/>
      <c r="SRW28" s="262"/>
      <c r="SRX28" s="262"/>
      <c r="SRY28" s="262"/>
      <c r="SRZ28" s="262"/>
      <c r="SSA28" s="262"/>
      <c r="SSB28" s="262"/>
      <c r="SSC28" s="262"/>
      <c r="SSD28" s="262"/>
      <c r="SSE28" s="262"/>
      <c r="SSF28" s="262"/>
      <c r="SSG28" s="262"/>
      <c r="SSH28" s="262"/>
      <c r="SSI28" s="262"/>
      <c r="SSJ28" s="262"/>
      <c r="SSK28" s="262"/>
      <c r="SSL28" s="262"/>
      <c r="SSM28" s="262"/>
      <c r="SSN28" s="262"/>
      <c r="SSO28" s="262"/>
      <c r="SSP28" s="262"/>
      <c r="SSQ28" s="262"/>
      <c r="SSR28" s="262"/>
      <c r="SSS28" s="262"/>
      <c r="SST28" s="262"/>
      <c r="SSU28" s="262"/>
      <c r="SSV28" s="262"/>
      <c r="SSW28" s="262"/>
      <c r="SSX28" s="262"/>
      <c r="SSY28" s="262"/>
      <c r="SSZ28" s="262"/>
      <c r="STA28" s="262"/>
      <c r="STB28" s="262"/>
      <c r="STC28" s="262"/>
      <c r="STD28" s="262"/>
      <c r="STE28" s="262"/>
      <c r="STF28" s="262"/>
      <c r="STG28" s="262"/>
      <c r="STH28" s="262"/>
      <c r="STI28" s="262"/>
      <c r="STJ28" s="262"/>
      <c r="STK28" s="262"/>
      <c r="STL28" s="262"/>
      <c r="STM28" s="262"/>
      <c r="STN28" s="262"/>
      <c r="STO28" s="262"/>
      <c r="STP28" s="262"/>
      <c r="STQ28" s="262"/>
      <c r="STR28" s="262"/>
      <c r="STS28" s="262"/>
      <c r="STT28" s="262"/>
      <c r="STU28" s="262"/>
      <c r="STV28" s="262"/>
      <c r="STW28" s="262"/>
      <c r="STX28" s="262"/>
      <c r="STY28" s="262"/>
      <c r="STZ28" s="262"/>
      <c r="SUA28" s="262"/>
      <c r="SUB28" s="262"/>
      <c r="SUC28" s="262"/>
      <c r="SUD28" s="262"/>
      <c r="SUE28" s="262"/>
      <c r="SUF28" s="262"/>
      <c r="SUG28" s="262"/>
      <c r="SUH28" s="262"/>
      <c r="SUI28" s="262"/>
      <c r="SUJ28" s="262"/>
      <c r="SUK28" s="262"/>
      <c r="SUL28" s="262"/>
      <c r="SUM28" s="262"/>
      <c r="SUN28" s="262"/>
      <c r="SUO28" s="262"/>
      <c r="SUP28" s="262"/>
      <c r="SUQ28" s="262"/>
      <c r="SUR28" s="262"/>
      <c r="SUS28" s="262"/>
      <c r="SUT28" s="262"/>
      <c r="SUU28" s="262"/>
      <c r="SUV28" s="262"/>
      <c r="SUW28" s="262"/>
      <c r="SUX28" s="262"/>
      <c r="SUY28" s="262"/>
      <c r="SUZ28" s="262"/>
      <c r="SVA28" s="262"/>
      <c r="SVB28" s="262"/>
      <c r="SVC28" s="262"/>
      <c r="SVD28" s="262"/>
      <c r="SVE28" s="262"/>
      <c r="SVF28" s="262"/>
      <c r="SVG28" s="262"/>
      <c r="SVH28" s="262"/>
      <c r="SVI28" s="262"/>
      <c r="SVJ28" s="262"/>
      <c r="SVK28" s="262"/>
      <c r="SVL28" s="262"/>
      <c r="SVM28" s="262"/>
      <c r="SVN28" s="262"/>
      <c r="SVO28" s="262"/>
      <c r="SVP28" s="262"/>
      <c r="SVQ28" s="262"/>
      <c r="SVR28" s="262"/>
      <c r="SVS28" s="262"/>
      <c r="SVT28" s="262"/>
      <c r="SVU28" s="262"/>
      <c r="SVV28" s="262"/>
      <c r="SVW28" s="262"/>
      <c r="SVX28" s="262"/>
      <c r="SVY28" s="262"/>
      <c r="SVZ28" s="262"/>
      <c r="SWA28" s="262"/>
      <c r="SWB28" s="262"/>
      <c r="SWC28" s="262"/>
      <c r="SWD28" s="262"/>
      <c r="SWE28" s="262"/>
      <c r="SWF28" s="262"/>
      <c r="SWG28" s="262"/>
      <c r="SWH28" s="262"/>
      <c r="SWI28" s="262"/>
      <c r="SWJ28" s="262"/>
      <c r="SWK28" s="262"/>
      <c r="SWL28" s="262"/>
      <c r="SWM28" s="262"/>
      <c r="SWN28" s="262"/>
      <c r="SWO28" s="262"/>
      <c r="SWP28" s="262"/>
      <c r="SWQ28" s="262"/>
      <c r="SWR28" s="262"/>
      <c r="SWS28" s="262"/>
      <c r="SWT28" s="262"/>
      <c r="SWU28" s="262"/>
      <c r="SWV28" s="262"/>
      <c r="SWW28" s="262"/>
      <c r="SWX28" s="262"/>
      <c r="SWY28" s="262"/>
      <c r="SWZ28" s="262"/>
      <c r="SXA28" s="262"/>
      <c r="SXB28" s="262"/>
      <c r="SXC28" s="262"/>
      <c r="SXD28" s="262"/>
      <c r="SXE28" s="262"/>
      <c r="SXF28" s="262"/>
      <c r="SXG28" s="262"/>
      <c r="SXH28" s="262"/>
      <c r="SXI28" s="262"/>
      <c r="SXJ28" s="262"/>
      <c r="SXK28" s="262"/>
      <c r="SXL28" s="262"/>
      <c r="SXM28" s="262"/>
      <c r="SXN28" s="262"/>
      <c r="SXO28" s="262"/>
      <c r="SXP28" s="262"/>
      <c r="SXQ28" s="262"/>
      <c r="SXR28" s="262"/>
      <c r="SXS28" s="262"/>
      <c r="SXT28" s="262"/>
      <c r="SXU28" s="262"/>
      <c r="SXV28" s="262"/>
      <c r="SXW28" s="262"/>
      <c r="SXX28" s="262"/>
      <c r="SXY28" s="262"/>
      <c r="SXZ28" s="262"/>
      <c r="SYA28" s="262"/>
      <c r="SYB28" s="262"/>
      <c r="SYC28" s="262"/>
      <c r="SYD28" s="262"/>
      <c r="SYE28" s="262"/>
      <c r="SYF28" s="262"/>
      <c r="SYG28" s="262"/>
      <c r="SYH28" s="262"/>
      <c r="SYI28" s="262"/>
      <c r="SYJ28" s="262"/>
      <c r="SYK28" s="262"/>
      <c r="SYL28" s="262"/>
      <c r="SYM28" s="262"/>
      <c r="SYN28" s="262"/>
      <c r="SYO28" s="262"/>
      <c r="SYP28" s="262"/>
      <c r="SYQ28" s="262"/>
      <c r="SYR28" s="262"/>
      <c r="SYS28" s="262"/>
      <c r="SYT28" s="262"/>
      <c r="SYU28" s="262"/>
      <c r="SYV28" s="262"/>
      <c r="SYW28" s="262"/>
      <c r="SYX28" s="262"/>
      <c r="SYY28" s="262"/>
      <c r="SYZ28" s="262"/>
      <c r="SZA28" s="262"/>
      <c r="SZB28" s="262"/>
      <c r="SZC28" s="262"/>
      <c r="SZD28" s="262"/>
      <c r="SZE28" s="262"/>
      <c r="SZF28" s="262"/>
      <c r="SZG28" s="262"/>
      <c r="SZH28" s="262"/>
      <c r="SZI28" s="262"/>
      <c r="SZJ28" s="262"/>
      <c r="SZK28" s="262"/>
      <c r="SZL28" s="262"/>
      <c r="SZM28" s="262"/>
      <c r="SZN28" s="262"/>
      <c r="SZO28" s="262"/>
      <c r="SZP28" s="262"/>
      <c r="SZQ28" s="262"/>
      <c r="SZR28" s="262"/>
      <c r="SZS28" s="262"/>
      <c r="SZT28" s="262"/>
      <c r="SZU28" s="262"/>
      <c r="SZV28" s="262"/>
      <c r="SZW28" s="262"/>
      <c r="SZX28" s="262"/>
      <c r="SZY28" s="262"/>
      <c r="SZZ28" s="262"/>
      <c r="TAA28" s="262"/>
      <c r="TAB28" s="262"/>
      <c r="TAC28" s="262"/>
      <c r="TAD28" s="262"/>
      <c r="TAE28" s="262"/>
      <c r="TAF28" s="262"/>
      <c r="TAG28" s="262"/>
      <c r="TAH28" s="262"/>
      <c r="TAI28" s="262"/>
      <c r="TAJ28" s="262"/>
      <c r="TAK28" s="262"/>
      <c r="TAL28" s="262"/>
      <c r="TAM28" s="262"/>
      <c r="TAN28" s="262"/>
      <c r="TAO28" s="262"/>
      <c r="TAP28" s="262"/>
      <c r="TAQ28" s="262"/>
      <c r="TAR28" s="262"/>
      <c r="TAS28" s="262"/>
      <c r="TAT28" s="262"/>
      <c r="TAU28" s="262"/>
      <c r="TAV28" s="262"/>
      <c r="TAW28" s="262"/>
      <c r="TAX28" s="262"/>
      <c r="TAY28" s="262"/>
      <c r="TAZ28" s="262"/>
      <c r="TBA28" s="262"/>
      <c r="TBB28" s="262"/>
      <c r="TBC28" s="262"/>
      <c r="TBD28" s="262"/>
      <c r="TBE28" s="262"/>
      <c r="TBF28" s="262"/>
      <c r="TBG28" s="262"/>
      <c r="TBH28" s="262"/>
      <c r="TBI28" s="262"/>
      <c r="TBJ28" s="262"/>
      <c r="TBK28" s="262"/>
      <c r="TBL28" s="262"/>
      <c r="TBM28" s="262"/>
      <c r="TBN28" s="262"/>
      <c r="TBO28" s="262"/>
      <c r="TBP28" s="262"/>
      <c r="TBQ28" s="262"/>
      <c r="TBR28" s="262"/>
      <c r="TBS28" s="262"/>
      <c r="TBT28" s="262"/>
      <c r="TBU28" s="262"/>
      <c r="TBV28" s="262"/>
      <c r="TBW28" s="262"/>
      <c r="TBX28" s="262"/>
      <c r="TBY28" s="262"/>
      <c r="TBZ28" s="262"/>
      <c r="TCA28" s="262"/>
      <c r="TCB28" s="262"/>
      <c r="TCC28" s="262"/>
      <c r="TCD28" s="262"/>
      <c r="TCE28" s="262"/>
      <c r="TCF28" s="262"/>
      <c r="TCG28" s="262"/>
      <c r="TCH28" s="262"/>
      <c r="TCI28" s="262"/>
      <c r="TCJ28" s="262"/>
      <c r="TCK28" s="262"/>
      <c r="TCL28" s="262"/>
      <c r="TCM28" s="262"/>
      <c r="TCN28" s="262"/>
      <c r="TCO28" s="262"/>
      <c r="TCP28" s="262"/>
      <c r="TCQ28" s="262"/>
      <c r="TCR28" s="262"/>
      <c r="TCS28" s="262"/>
      <c r="TCT28" s="262"/>
      <c r="TCU28" s="262"/>
      <c r="TCV28" s="262"/>
      <c r="TCW28" s="262"/>
      <c r="TCX28" s="262"/>
      <c r="TCY28" s="262"/>
      <c r="TCZ28" s="262"/>
      <c r="TDA28" s="262"/>
      <c r="TDB28" s="262"/>
      <c r="TDC28" s="262"/>
      <c r="TDD28" s="262"/>
      <c r="TDE28" s="262"/>
      <c r="TDF28" s="262"/>
      <c r="TDG28" s="262"/>
      <c r="TDH28" s="262"/>
      <c r="TDI28" s="262"/>
      <c r="TDJ28" s="262"/>
      <c r="TDK28" s="262"/>
      <c r="TDL28" s="262"/>
      <c r="TDM28" s="262"/>
      <c r="TDN28" s="262"/>
      <c r="TDO28" s="262"/>
      <c r="TDP28" s="262"/>
      <c r="TDQ28" s="262"/>
      <c r="TDR28" s="262"/>
      <c r="TDS28" s="262"/>
      <c r="TDT28" s="262"/>
      <c r="TDU28" s="262"/>
      <c r="TDV28" s="262"/>
      <c r="TDW28" s="262"/>
      <c r="TDX28" s="262"/>
      <c r="TDY28" s="262"/>
      <c r="TDZ28" s="262"/>
      <c r="TEA28" s="262"/>
      <c r="TEB28" s="262"/>
      <c r="TEC28" s="262"/>
      <c r="TED28" s="262"/>
      <c r="TEE28" s="262"/>
      <c r="TEF28" s="262"/>
      <c r="TEG28" s="262"/>
      <c r="TEH28" s="262"/>
      <c r="TEI28" s="262"/>
      <c r="TEJ28" s="262"/>
      <c r="TEK28" s="262"/>
      <c r="TEL28" s="262"/>
      <c r="TEM28" s="262"/>
      <c r="TEN28" s="262"/>
      <c r="TEO28" s="262"/>
      <c r="TEP28" s="262"/>
      <c r="TEQ28" s="262"/>
      <c r="TER28" s="262"/>
      <c r="TES28" s="262"/>
      <c r="TET28" s="262"/>
      <c r="TEU28" s="262"/>
      <c r="TEV28" s="262"/>
      <c r="TEW28" s="262"/>
      <c r="TEX28" s="262"/>
      <c r="TEY28" s="262"/>
      <c r="TEZ28" s="262"/>
      <c r="TFA28" s="262"/>
      <c r="TFB28" s="262"/>
      <c r="TFC28" s="262"/>
      <c r="TFD28" s="262"/>
      <c r="TFE28" s="262"/>
      <c r="TFF28" s="262"/>
      <c r="TFG28" s="262"/>
      <c r="TFH28" s="262"/>
      <c r="TFI28" s="262"/>
      <c r="TFJ28" s="262"/>
      <c r="TFK28" s="262"/>
      <c r="TFL28" s="262"/>
      <c r="TFM28" s="262"/>
      <c r="TFN28" s="262"/>
      <c r="TFO28" s="262"/>
      <c r="TFP28" s="262"/>
      <c r="TFQ28" s="262"/>
      <c r="TFR28" s="262"/>
      <c r="TFS28" s="262"/>
      <c r="TFT28" s="262"/>
      <c r="TFU28" s="262"/>
      <c r="TFV28" s="262"/>
      <c r="TFW28" s="262"/>
      <c r="TFX28" s="262"/>
      <c r="TFY28" s="262"/>
      <c r="TFZ28" s="262"/>
      <c r="TGA28" s="262"/>
      <c r="TGB28" s="262"/>
      <c r="TGC28" s="262"/>
      <c r="TGD28" s="262"/>
      <c r="TGE28" s="262"/>
      <c r="TGF28" s="262"/>
      <c r="TGG28" s="262"/>
      <c r="TGH28" s="262"/>
      <c r="TGI28" s="262"/>
      <c r="TGJ28" s="262"/>
      <c r="TGK28" s="262"/>
      <c r="TGL28" s="262"/>
      <c r="TGM28" s="262"/>
      <c r="TGN28" s="262"/>
      <c r="TGO28" s="262"/>
      <c r="TGP28" s="262"/>
      <c r="TGQ28" s="262"/>
      <c r="TGR28" s="262"/>
      <c r="TGS28" s="262"/>
      <c r="TGT28" s="262"/>
      <c r="TGU28" s="262"/>
      <c r="TGV28" s="262"/>
      <c r="TGW28" s="262"/>
      <c r="TGX28" s="262"/>
      <c r="TGY28" s="262"/>
      <c r="TGZ28" s="262"/>
      <c r="THA28" s="262"/>
      <c r="THB28" s="262"/>
      <c r="THC28" s="262"/>
      <c r="THD28" s="262"/>
      <c r="THE28" s="262"/>
      <c r="THF28" s="262"/>
      <c r="THG28" s="262"/>
      <c r="THH28" s="262"/>
      <c r="THI28" s="262"/>
      <c r="THJ28" s="262"/>
      <c r="THK28" s="262"/>
      <c r="THL28" s="262"/>
      <c r="THM28" s="262"/>
      <c r="THN28" s="262"/>
      <c r="THO28" s="262"/>
      <c r="THP28" s="262"/>
      <c r="THQ28" s="262"/>
      <c r="THR28" s="262"/>
      <c r="THS28" s="262"/>
      <c r="THT28" s="262"/>
      <c r="THU28" s="262"/>
      <c r="THV28" s="262"/>
      <c r="THW28" s="262"/>
      <c r="THX28" s="262"/>
      <c r="THY28" s="262"/>
      <c r="THZ28" s="262"/>
      <c r="TIA28" s="262"/>
      <c r="TIB28" s="262"/>
      <c r="TIC28" s="262"/>
      <c r="TID28" s="262"/>
      <c r="TIE28" s="262"/>
      <c r="TIF28" s="262"/>
      <c r="TIG28" s="262"/>
      <c r="TIH28" s="262"/>
      <c r="TII28" s="262"/>
      <c r="TIJ28" s="262"/>
      <c r="TIK28" s="262"/>
      <c r="TIL28" s="262"/>
      <c r="TIM28" s="262"/>
      <c r="TIN28" s="262"/>
      <c r="TIO28" s="262"/>
      <c r="TIP28" s="262"/>
      <c r="TIQ28" s="262"/>
      <c r="TIR28" s="262"/>
      <c r="TIS28" s="262"/>
      <c r="TIT28" s="262"/>
      <c r="TIU28" s="262"/>
      <c r="TIV28" s="262"/>
      <c r="TIW28" s="262"/>
      <c r="TIX28" s="262"/>
      <c r="TIY28" s="262"/>
      <c r="TIZ28" s="262"/>
      <c r="TJA28" s="262"/>
      <c r="TJB28" s="262"/>
      <c r="TJC28" s="262"/>
      <c r="TJD28" s="262"/>
      <c r="TJE28" s="262"/>
      <c r="TJF28" s="262"/>
      <c r="TJG28" s="262"/>
      <c r="TJH28" s="262"/>
      <c r="TJI28" s="262"/>
      <c r="TJJ28" s="262"/>
      <c r="TJK28" s="262"/>
      <c r="TJL28" s="262"/>
      <c r="TJM28" s="262"/>
      <c r="TJN28" s="262"/>
      <c r="TJO28" s="262"/>
      <c r="TJP28" s="262"/>
      <c r="TJQ28" s="262"/>
      <c r="TJR28" s="262"/>
      <c r="TJS28" s="262"/>
      <c r="TJT28" s="262"/>
      <c r="TJU28" s="262"/>
      <c r="TJV28" s="262"/>
      <c r="TJW28" s="262"/>
      <c r="TJX28" s="262"/>
      <c r="TJY28" s="262"/>
      <c r="TJZ28" s="262"/>
      <c r="TKA28" s="262"/>
      <c r="TKB28" s="262"/>
      <c r="TKC28" s="262"/>
      <c r="TKD28" s="262"/>
      <c r="TKE28" s="262"/>
      <c r="TKF28" s="262"/>
      <c r="TKG28" s="262"/>
      <c r="TKH28" s="262"/>
      <c r="TKI28" s="262"/>
      <c r="TKJ28" s="262"/>
      <c r="TKK28" s="262"/>
      <c r="TKL28" s="262"/>
      <c r="TKM28" s="262"/>
      <c r="TKN28" s="262"/>
      <c r="TKO28" s="262"/>
      <c r="TKP28" s="262"/>
      <c r="TKQ28" s="262"/>
      <c r="TKR28" s="262"/>
      <c r="TKS28" s="262"/>
      <c r="TKT28" s="262"/>
      <c r="TKU28" s="262"/>
      <c r="TKV28" s="262"/>
      <c r="TKW28" s="262"/>
      <c r="TKX28" s="262"/>
      <c r="TKY28" s="262"/>
      <c r="TKZ28" s="262"/>
      <c r="TLA28" s="262"/>
      <c r="TLB28" s="262"/>
      <c r="TLC28" s="262"/>
      <c r="TLD28" s="262"/>
      <c r="TLE28" s="262"/>
      <c r="TLF28" s="262"/>
      <c r="TLG28" s="262"/>
      <c r="TLH28" s="262"/>
      <c r="TLI28" s="262"/>
      <c r="TLJ28" s="262"/>
      <c r="TLK28" s="262"/>
      <c r="TLL28" s="262"/>
      <c r="TLM28" s="262"/>
      <c r="TLN28" s="262"/>
      <c r="TLO28" s="262"/>
      <c r="TLP28" s="262"/>
      <c r="TLQ28" s="262"/>
      <c r="TLR28" s="262"/>
      <c r="TLS28" s="262"/>
      <c r="TLT28" s="262"/>
      <c r="TLU28" s="262"/>
      <c r="TLV28" s="262"/>
      <c r="TLW28" s="262"/>
      <c r="TLX28" s="262"/>
      <c r="TLY28" s="262"/>
      <c r="TLZ28" s="262"/>
      <c r="TMA28" s="262"/>
      <c r="TMB28" s="262"/>
      <c r="TMC28" s="262"/>
      <c r="TMD28" s="262"/>
      <c r="TME28" s="262"/>
      <c r="TMF28" s="262"/>
      <c r="TMG28" s="262"/>
      <c r="TMH28" s="262"/>
      <c r="TMI28" s="262"/>
      <c r="TMJ28" s="262"/>
      <c r="TMK28" s="262"/>
      <c r="TML28" s="262"/>
      <c r="TMM28" s="262"/>
      <c r="TMN28" s="262"/>
      <c r="TMO28" s="262"/>
      <c r="TMP28" s="262"/>
      <c r="TMQ28" s="262"/>
      <c r="TMR28" s="262"/>
      <c r="TMS28" s="262"/>
      <c r="TMT28" s="262"/>
      <c r="TMU28" s="262"/>
      <c r="TMV28" s="262"/>
      <c r="TMW28" s="262"/>
      <c r="TMX28" s="262"/>
      <c r="TMY28" s="262"/>
      <c r="TMZ28" s="262"/>
      <c r="TNA28" s="262"/>
      <c r="TNB28" s="262"/>
      <c r="TNC28" s="262"/>
      <c r="TND28" s="262"/>
      <c r="TNE28" s="262"/>
      <c r="TNF28" s="262"/>
      <c r="TNG28" s="262"/>
      <c r="TNH28" s="262"/>
      <c r="TNI28" s="262"/>
      <c r="TNJ28" s="262"/>
      <c r="TNK28" s="262"/>
      <c r="TNL28" s="262"/>
      <c r="TNM28" s="262"/>
      <c r="TNN28" s="262"/>
      <c r="TNO28" s="262"/>
      <c r="TNP28" s="262"/>
      <c r="TNQ28" s="262"/>
      <c r="TNR28" s="262"/>
      <c r="TNS28" s="262"/>
      <c r="TNT28" s="262"/>
      <c r="TNU28" s="262"/>
      <c r="TNV28" s="262"/>
      <c r="TNW28" s="262"/>
      <c r="TNX28" s="262"/>
      <c r="TNY28" s="262"/>
      <c r="TNZ28" s="262"/>
      <c r="TOA28" s="262"/>
      <c r="TOB28" s="262"/>
      <c r="TOC28" s="262"/>
      <c r="TOD28" s="262"/>
      <c r="TOE28" s="262"/>
      <c r="TOF28" s="262"/>
      <c r="TOG28" s="262"/>
      <c r="TOH28" s="262"/>
      <c r="TOI28" s="262"/>
      <c r="TOJ28" s="262"/>
      <c r="TOK28" s="262"/>
      <c r="TOL28" s="262"/>
      <c r="TOM28" s="262"/>
      <c r="TON28" s="262"/>
      <c r="TOO28" s="262"/>
      <c r="TOP28" s="262"/>
      <c r="TOQ28" s="262"/>
      <c r="TOR28" s="262"/>
      <c r="TOS28" s="262"/>
      <c r="TOT28" s="262"/>
      <c r="TOU28" s="262"/>
      <c r="TOV28" s="262"/>
      <c r="TOW28" s="262"/>
      <c r="TOX28" s="262"/>
      <c r="TOY28" s="262"/>
      <c r="TOZ28" s="262"/>
      <c r="TPA28" s="262"/>
      <c r="TPB28" s="262"/>
      <c r="TPC28" s="262"/>
      <c r="TPD28" s="262"/>
      <c r="TPE28" s="262"/>
      <c r="TPF28" s="262"/>
      <c r="TPG28" s="262"/>
      <c r="TPH28" s="262"/>
      <c r="TPI28" s="262"/>
      <c r="TPJ28" s="262"/>
      <c r="TPK28" s="262"/>
      <c r="TPL28" s="262"/>
      <c r="TPM28" s="262"/>
      <c r="TPN28" s="262"/>
      <c r="TPO28" s="262"/>
      <c r="TPP28" s="262"/>
      <c r="TPQ28" s="262"/>
      <c r="TPR28" s="262"/>
      <c r="TPS28" s="262"/>
      <c r="TPT28" s="262"/>
      <c r="TPU28" s="262"/>
      <c r="TPV28" s="262"/>
      <c r="TPW28" s="262"/>
      <c r="TPX28" s="262"/>
      <c r="TPY28" s="262"/>
      <c r="TPZ28" s="262"/>
      <c r="TQA28" s="262"/>
      <c r="TQB28" s="262"/>
      <c r="TQC28" s="262"/>
      <c r="TQD28" s="262"/>
      <c r="TQE28" s="262"/>
      <c r="TQF28" s="262"/>
      <c r="TQG28" s="262"/>
      <c r="TQH28" s="262"/>
      <c r="TQI28" s="262"/>
      <c r="TQJ28" s="262"/>
      <c r="TQK28" s="262"/>
      <c r="TQL28" s="262"/>
      <c r="TQM28" s="262"/>
      <c r="TQN28" s="262"/>
      <c r="TQO28" s="262"/>
      <c r="TQP28" s="262"/>
      <c r="TQQ28" s="262"/>
      <c r="TQR28" s="262"/>
      <c r="TQS28" s="262"/>
      <c r="TQT28" s="262"/>
      <c r="TQU28" s="262"/>
      <c r="TQV28" s="262"/>
      <c r="TQW28" s="262"/>
      <c r="TQX28" s="262"/>
      <c r="TQY28" s="262"/>
      <c r="TQZ28" s="262"/>
      <c r="TRA28" s="262"/>
      <c r="TRB28" s="262"/>
      <c r="TRC28" s="262"/>
      <c r="TRD28" s="262"/>
      <c r="TRE28" s="262"/>
      <c r="TRF28" s="262"/>
      <c r="TRG28" s="262"/>
      <c r="TRH28" s="262"/>
      <c r="TRI28" s="262"/>
      <c r="TRJ28" s="262"/>
      <c r="TRK28" s="262"/>
      <c r="TRL28" s="262"/>
      <c r="TRM28" s="262"/>
      <c r="TRN28" s="262"/>
      <c r="TRO28" s="262"/>
      <c r="TRP28" s="262"/>
      <c r="TRQ28" s="262"/>
      <c r="TRR28" s="262"/>
      <c r="TRS28" s="262"/>
      <c r="TRT28" s="262"/>
      <c r="TRU28" s="262"/>
      <c r="TRV28" s="262"/>
      <c r="TRW28" s="262"/>
      <c r="TRX28" s="262"/>
      <c r="TRY28" s="262"/>
      <c r="TRZ28" s="262"/>
      <c r="TSA28" s="262"/>
      <c r="TSB28" s="262"/>
      <c r="TSC28" s="262"/>
      <c r="TSD28" s="262"/>
      <c r="TSE28" s="262"/>
      <c r="TSF28" s="262"/>
      <c r="TSG28" s="262"/>
      <c r="TSH28" s="262"/>
      <c r="TSI28" s="262"/>
      <c r="TSJ28" s="262"/>
      <c r="TSK28" s="262"/>
      <c r="TSL28" s="262"/>
      <c r="TSM28" s="262"/>
      <c r="TSN28" s="262"/>
      <c r="TSO28" s="262"/>
      <c r="TSP28" s="262"/>
      <c r="TSQ28" s="262"/>
      <c r="TSR28" s="262"/>
      <c r="TSS28" s="262"/>
      <c r="TST28" s="262"/>
      <c r="TSU28" s="262"/>
      <c r="TSV28" s="262"/>
      <c r="TSW28" s="262"/>
      <c r="TSX28" s="262"/>
      <c r="TSY28" s="262"/>
      <c r="TSZ28" s="262"/>
      <c r="TTA28" s="262"/>
      <c r="TTB28" s="262"/>
      <c r="TTC28" s="262"/>
      <c r="TTD28" s="262"/>
      <c r="TTE28" s="262"/>
      <c r="TTF28" s="262"/>
      <c r="TTG28" s="262"/>
      <c r="TTH28" s="262"/>
      <c r="TTI28" s="262"/>
      <c r="TTJ28" s="262"/>
      <c r="TTK28" s="262"/>
      <c r="TTL28" s="262"/>
      <c r="TTM28" s="262"/>
      <c r="TTN28" s="262"/>
      <c r="TTO28" s="262"/>
      <c r="TTP28" s="262"/>
      <c r="TTQ28" s="262"/>
      <c r="TTR28" s="262"/>
      <c r="TTS28" s="262"/>
      <c r="TTT28" s="262"/>
      <c r="TTU28" s="262"/>
      <c r="TTV28" s="262"/>
      <c r="TTW28" s="262"/>
      <c r="TTX28" s="262"/>
      <c r="TTY28" s="262"/>
      <c r="TTZ28" s="262"/>
      <c r="TUA28" s="262"/>
      <c r="TUB28" s="262"/>
      <c r="TUC28" s="262"/>
      <c r="TUD28" s="262"/>
      <c r="TUE28" s="262"/>
      <c r="TUF28" s="262"/>
      <c r="TUG28" s="262"/>
      <c r="TUH28" s="262"/>
      <c r="TUI28" s="262"/>
      <c r="TUJ28" s="262"/>
      <c r="TUK28" s="262"/>
      <c r="TUL28" s="262"/>
      <c r="TUM28" s="262"/>
      <c r="TUN28" s="262"/>
      <c r="TUO28" s="262"/>
      <c r="TUP28" s="262"/>
      <c r="TUQ28" s="262"/>
      <c r="TUR28" s="262"/>
      <c r="TUS28" s="262"/>
      <c r="TUT28" s="262"/>
      <c r="TUU28" s="262"/>
      <c r="TUV28" s="262"/>
      <c r="TUW28" s="262"/>
      <c r="TUX28" s="262"/>
      <c r="TUY28" s="262"/>
      <c r="TUZ28" s="262"/>
      <c r="TVA28" s="262"/>
      <c r="TVB28" s="262"/>
      <c r="TVC28" s="262"/>
      <c r="TVD28" s="262"/>
      <c r="TVE28" s="262"/>
      <c r="TVF28" s="262"/>
      <c r="TVG28" s="262"/>
      <c r="TVH28" s="262"/>
      <c r="TVI28" s="262"/>
      <c r="TVJ28" s="262"/>
      <c r="TVK28" s="262"/>
      <c r="TVL28" s="262"/>
      <c r="TVM28" s="262"/>
      <c r="TVN28" s="262"/>
      <c r="TVO28" s="262"/>
      <c r="TVP28" s="262"/>
      <c r="TVQ28" s="262"/>
      <c r="TVR28" s="262"/>
      <c r="TVS28" s="262"/>
      <c r="TVT28" s="262"/>
      <c r="TVU28" s="262"/>
      <c r="TVV28" s="262"/>
      <c r="TVW28" s="262"/>
      <c r="TVX28" s="262"/>
      <c r="TVY28" s="262"/>
      <c r="TVZ28" s="262"/>
      <c r="TWA28" s="262"/>
      <c r="TWB28" s="262"/>
      <c r="TWC28" s="262"/>
      <c r="TWD28" s="262"/>
      <c r="TWE28" s="262"/>
      <c r="TWF28" s="262"/>
      <c r="TWG28" s="262"/>
      <c r="TWH28" s="262"/>
      <c r="TWI28" s="262"/>
      <c r="TWJ28" s="262"/>
      <c r="TWK28" s="262"/>
      <c r="TWL28" s="262"/>
      <c r="TWM28" s="262"/>
      <c r="TWN28" s="262"/>
      <c r="TWO28" s="262"/>
      <c r="TWP28" s="262"/>
      <c r="TWQ28" s="262"/>
      <c r="TWR28" s="262"/>
      <c r="TWS28" s="262"/>
      <c r="TWT28" s="262"/>
      <c r="TWU28" s="262"/>
      <c r="TWV28" s="262"/>
      <c r="TWW28" s="262"/>
      <c r="TWX28" s="262"/>
      <c r="TWY28" s="262"/>
      <c r="TWZ28" s="262"/>
      <c r="TXA28" s="262"/>
      <c r="TXB28" s="262"/>
      <c r="TXC28" s="262"/>
      <c r="TXD28" s="262"/>
      <c r="TXE28" s="262"/>
      <c r="TXF28" s="262"/>
      <c r="TXG28" s="262"/>
      <c r="TXH28" s="262"/>
      <c r="TXI28" s="262"/>
      <c r="TXJ28" s="262"/>
      <c r="TXK28" s="262"/>
      <c r="TXL28" s="262"/>
      <c r="TXM28" s="262"/>
      <c r="TXN28" s="262"/>
      <c r="TXO28" s="262"/>
      <c r="TXP28" s="262"/>
      <c r="TXQ28" s="262"/>
      <c r="TXR28" s="262"/>
      <c r="TXS28" s="262"/>
      <c r="TXT28" s="262"/>
      <c r="TXU28" s="262"/>
      <c r="TXV28" s="262"/>
      <c r="TXW28" s="262"/>
      <c r="TXX28" s="262"/>
      <c r="TXY28" s="262"/>
      <c r="TXZ28" s="262"/>
      <c r="TYA28" s="262"/>
      <c r="TYB28" s="262"/>
      <c r="TYC28" s="262"/>
      <c r="TYD28" s="262"/>
      <c r="TYE28" s="262"/>
      <c r="TYF28" s="262"/>
      <c r="TYG28" s="262"/>
      <c r="TYH28" s="262"/>
      <c r="TYI28" s="262"/>
      <c r="TYJ28" s="262"/>
      <c r="TYK28" s="262"/>
      <c r="TYL28" s="262"/>
      <c r="TYM28" s="262"/>
      <c r="TYN28" s="262"/>
      <c r="TYO28" s="262"/>
      <c r="TYP28" s="262"/>
      <c r="TYQ28" s="262"/>
      <c r="TYR28" s="262"/>
      <c r="TYS28" s="262"/>
      <c r="TYT28" s="262"/>
      <c r="TYU28" s="262"/>
      <c r="TYV28" s="262"/>
      <c r="TYW28" s="262"/>
      <c r="TYX28" s="262"/>
      <c r="TYY28" s="262"/>
      <c r="TYZ28" s="262"/>
      <c r="TZA28" s="262"/>
      <c r="TZB28" s="262"/>
      <c r="TZC28" s="262"/>
      <c r="TZD28" s="262"/>
      <c r="TZE28" s="262"/>
      <c r="TZF28" s="262"/>
      <c r="TZG28" s="262"/>
      <c r="TZH28" s="262"/>
      <c r="TZI28" s="262"/>
      <c r="TZJ28" s="262"/>
      <c r="TZK28" s="262"/>
      <c r="TZL28" s="262"/>
      <c r="TZM28" s="262"/>
      <c r="TZN28" s="262"/>
      <c r="TZO28" s="262"/>
      <c r="TZP28" s="262"/>
      <c r="TZQ28" s="262"/>
      <c r="TZR28" s="262"/>
      <c r="TZS28" s="262"/>
      <c r="TZT28" s="262"/>
      <c r="TZU28" s="262"/>
      <c r="TZV28" s="262"/>
      <c r="TZW28" s="262"/>
      <c r="TZX28" s="262"/>
      <c r="TZY28" s="262"/>
      <c r="TZZ28" s="262"/>
      <c r="UAA28" s="262"/>
      <c r="UAB28" s="262"/>
      <c r="UAC28" s="262"/>
      <c r="UAD28" s="262"/>
      <c r="UAE28" s="262"/>
      <c r="UAF28" s="262"/>
      <c r="UAG28" s="262"/>
      <c r="UAH28" s="262"/>
      <c r="UAI28" s="262"/>
      <c r="UAJ28" s="262"/>
      <c r="UAK28" s="262"/>
      <c r="UAL28" s="262"/>
      <c r="UAM28" s="262"/>
      <c r="UAN28" s="262"/>
      <c r="UAO28" s="262"/>
      <c r="UAP28" s="262"/>
      <c r="UAQ28" s="262"/>
      <c r="UAR28" s="262"/>
      <c r="UAS28" s="262"/>
      <c r="UAT28" s="262"/>
      <c r="UAU28" s="262"/>
      <c r="UAV28" s="262"/>
      <c r="UAW28" s="262"/>
      <c r="UAX28" s="262"/>
      <c r="UAY28" s="262"/>
      <c r="UAZ28" s="262"/>
      <c r="UBA28" s="262"/>
      <c r="UBB28" s="262"/>
      <c r="UBC28" s="262"/>
      <c r="UBD28" s="262"/>
      <c r="UBE28" s="262"/>
      <c r="UBF28" s="262"/>
      <c r="UBG28" s="262"/>
      <c r="UBH28" s="262"/>
      <c r="UBI28" s="262"/>
      <c r="UBJ28" s="262"/>
      <c r="UBK28" s="262"/>
      <c r="UBL28" s="262"/>
      <c r="UBM28" s="262"/>
      <c r="UBN28" s="262"/>
      <c r="UBO28" s="262"/>
      <c r="UBP28" s="262"/>
      <c r="UBQ28" s="262"/>
      <c r="UBR28" s="262"/>
      <c r="UBS28" s="262"/>
      <c r="UBT28" s="262"/>
      <c r="UBU28" s="262"/>
      <c r="UBV28" s="262"/>
      <c r="UBW28" s="262"/>
      <c r="UBX28" s="262"/>
      <c r="UBY28" s="262"/>
      <c r="UBZ28" s="262"/>
      <c r="UCA28" s="262"/>
      <c r="UCB28" s="262"/>
      <c r="UCC28" s="262"/>
      <c r="UCD28" s="262"/>
      <c r="UCE28" s="262"/>
      <c r="UCF28" s="262"/>
      <c r="UCG28" s="262"/>
      <c r="UCH28" s="262"/>
      <c r="UCI28" s="262"/>
      <c r="UCJ28" s="262"/>
      <c r="UCK28" s="262"/>
      <c r="UCL28" s="262"/>
      <c r="UCM28" s="262"/>
      <c r="UCN28" s="262"/>
      <c r="UCO28" s="262"/>
      <c r="UCP28" s="262"/>
      <c r="UCQ28" s="262"/>
      <c r="UCR28" s="262"/>
      <c r="UCS28" s="262"/>
      <c r="UCT28" s="262"/>
      <c r="UCU28" s="262"/>
      <c r="UCV28" s="262"/>
      <c r="UCW28" s="262"/>
      <c r="UCX28" s="262"/>
      <c r="UCY28" s="262"/>
      <c r="UCZ28" s="262"/>
      <c r="UDA28" s="262"/>
      <c r="UDB28" s="262"/>
      <c r="UDC28" s="262"/>
      <c r="UDD28" s="262"/>
      <c r="UDE28" s="262"/>
      <c r="UDF28" s="262"/>
      <c r="UDG28" s="262"/>
      <c r="UDH28" s="262"/>
      <c r="UDI28" s="262"/>
      <c r="UDJ28" s="262"/>
      <c r="UDK28" s="262"/>
      <c r="UDL28" s="262"/>
      <c r="UDM28" s="262"/>
      <c r="UDN28" s="262"/>
      <c r="UDO28" s="262"/>
      <c r="UDP28" s="262"/>
      <c r="UDQ28" s="262"/>
      <c r="UDR28" s="262"/>
      <c r="UDS28" s="262"/>
      <c r="UDT28" s="262"/>
      <c r="UDU28" s="262"/>
      <c r="UDV28" s="262"/>
      <c r="UDW28" s="262"/>
      <c r="UDX28" s="262"/>
      <c r="UDY28" s="262"/>
      <c r="UDZ28" s="262"/>
      <c r="UEA28" s="262"/>
      <c r="UEB28" s="262"/>
      <c r="UEC28" s="262"/>
      <c r="UED28" s="262"/>
      <c r="UEE28" s="262"/>
      <c r="UEF28" s="262"/>
      <c r="UEG28" s="262"/>
      <c r="UEH28" s="262"/>
      <c r="UEI28" s="262"/>
      <c r="UEJ28" s="262"/>
      <c r="UEK28" s="262"/>
      <c r="UEL28" s="262"/>
      <c r="UEM28" s="262"/>
      <c r="UEN28" s="262"/>
      <c r="UEO28" s="262"/>
      <c r="UEP28" s="262"/>
      <c r="UEQ28" s="262"/>
      <c r="UER28" s="262"/>
      <c r="UES28" s="262"/>
      <c r="UET28" s="262"/>
      <c r="UEU28" s="262"/>
      <c r="UEV28" s="262"/>
      <c r="UEW28" s="262"/>
      <c r="UEX28" s="262"/>
      <c r="UEY28" s="262"/>
      <c r="UEZ28" s="262"/>
      <c r="UFA28" s="262"/>
      <c r="UFB28" s="262"/>
      <c r="UFC28" s="262"/>
      <c r="UFD28" s="262"/>
      <c r="UFE28" s="262"/>
      <c r="UFF28" s="262"/>
      <c r="UFG28" s="262"/>
      <c r="UFH28" s="262"/>
      <c r="UFI28" s="262"/>
      <c r="UFJ28" s="262"/>
      <c r="UFK28" s="262"/>
      <c r="UFL28" s="262"/>
      <c r="UFM28" s="262"/>
      <c r="UFN28" s="262"/>
      <c r="UFO28" s="262"/>
      <c r="UFP28" s="262"/>
      <c r="UFQ28" s="262"/>
      <c r="UFR28" s="262"/>
      <c r="UFS28" s="262"/>
      <c r="UFT28" s="262"/>
      <c r="UFU28" s="262"/>
      <c r="UFV28" s="262"/>
      <c r="UFW28" s="262"/>
      <c r="UFX28" s="262"/>
      <c r="UFY28" s="262"/>
      <c r="UFZ28" s="262"/>
      <c r="UGA28" s="262"/>
      <c r="UGB28" s="262"/>
      <c r="UGC28" s="262"/>
      <c r="UGD28" s="262"/>
      <c r="UGE28" s="262"/>
      <c r="UGF28" s="262"/>
      <c r="UGG28" s="262"/>
      <c r="UGH28" s="262"/>
      <c r="UGI28" s="262"/>
      <c r="UGJ28" s="262"/>
      <c r="UGK28" s="262"/>
      <c r="UGL28" s="262"/>
      <c r="UGM28" s="262"/>
      <c r="UGN28" s="262"/>
      <c r="UGO28" s="262"/>
      <c r="UGP28" s="262"/>
      <c r="UGQ28" s="262"/>
      <c r="UGR28" s="262"/>
      <c r="UGS28" s="262"/>
      <c r="UGT28" s="262"/>
      <c r="UGU28" s="262"/>
      <c r="UGV28" s="262"/>
      <c r="UGW28" s="262"/>
      <c r="UGX28" s="262"/>
      <c r="UGY28" s="262"/>
      <c r="UGZ28" s="262"/>
      <c r="UHA28" s="262"/>
      <c r="UHB28" s="262"/>
      <c r="UHC28" s="262"/>
      <c r="UHD28" s="262"/>
      <c r="UHE28" s="262"/>
      <c r="UHF28" s="262"/>
      <c r="UHG28" s="262"/>
      <c r="UHH28" s="262"/>
      <c r="UHI28" s="262"/>
      <c r="UHJ28" s="262"/>
      <c r="UHK28" s="262"/>
      <c r="UHL28" s="262"/>
      <c r="UHM28" s="262"/>
      <c r="UHN28" s="262"/>
      <c r="UHO28" s="262"/>
      <c r="UHP28" s="262"/>
      <c r="UHQ28" s="262"/>
      <c r="UHR28" s="262"/>
      <c r="UHS28" s="262"/>
      <c r="UHT28" s="262"/>
      <c r="UHU28" s="262"/>
      <c r="UHV28" s="262"/>
      <c r="UHW28" s="262"/>
      <c r="UHX28" s="262"/>
      <c r="UHY28" s="262"/>
      <c r="UHZ28" s="262"/>
      <c r="UIA28" s="262"/>
      <c r="UIB28" s="262"/>
      <c r="UIC28" s="262"/>
      <c r="UID28" s="262"/>
      <c r="UIE28" s="262"/>
      <c r="UIF28" s="262"/>
      <c r="UIG28" s="262"/>
      <c r="UIH28" s="262"/>
      <c r="UII28" s="262"/>
      <c r="UIJ28" s="262"/>
      <c r="UIK28" s="262"/>
      <c r="UIL28" s="262"/>
      <c r="UIM28" s="262"/>
      <c r="UIN28" s="262"/>
      <c r="UIO28" s="262"/>
      <c r="UIP28" s="262"/>
      <c r="UIQ28" s="262"/>
      <c r="UIR28" s="262"/>
      <c r="UIS28" s="262"/>
      <c r="UIT28" s="262"/>
      <c r="UIU28" s="262"/>
      <c r="UIV28" s="262"/>
      <c r="UIW28" s="262"/>
      <c r="UIX28" s="262"/>
      <c r="UIY28" s="262"/>
      <c r="UIZ28" s="262"/>
      <c r="UJA28" s="262"/>
      <c r="UJB28" s="262"/>
      <c r="UJC28" s="262"/>
      <c r="UJD28" s="262"/>
      <c r="UJE28" s="262"/>
      <c r="UJF28" s="262"/>
      <c r="UJG28" s="262"/>
      <c r="UJH28" s="262"/>
      <c r="UJI28" s="262"/>
      <c r="UJJ28" s="262"/>
      <c r="UJK28" s="262"/>
      <c r="UJL28" s="262"/>
      <c r="UJM28" s="262"/>
      <c r="UJN28" s="262"/>
      <c r="UJO28" s="262"/>
      <c r="UJP28" s="262"/>
      <c r="UJQ28" s="262"/>
      <c r="UJR28" s="262"/>
      <c r="UJS28" s="262"/>
      <c r="UJT28" s="262"/>
      <c r="UJU28" s="262"/>
      <c r="UJV28" s="262"/>
      <c r="UJW28" s="262"/>
      <c r="UJX28" s="262"/>
      <c r="UJY28" s="262"/>
      <c r="UJZ28" s="262"/>
      <c r="UKA28" s="262"/>
      <c r="UKB28" s="262"/>
      <c r="UKC28" s="262"/>
      <c r="UKD28" s="262"/>
      <c r="UKE28" s="262"/>
      <c r="UKF28" s="262"/>
      <c r="UKG28" s="262"/>
      <c r="UKH28" s="262"/>
      <c r="UKI28" s="262"/>
      <c r="UKJ28" s="262"/>
      <c r="UKK28" s="262"/>
      <c r="UKL28" s="262"/>
      <c r="UKM28" s="262"/>
      <c r="UKN28" s="262"/>
      <c r="UKO28" s="262"/>
      <c r="UKP28" s="262"/>
      <c r="UKQ28" s="262"/>
      <c r="UKR28" s="262"/>
      <c r="UKS28" s="262"/>
      <c r="UKT28" s="262"/>
      <c r="UKU28" s="262"/>
      <c r="UKV28" s="262"/>
      <c r="UKW28" s="262"/>
      <c r="UKX28" s="262"/>
      <c r="UKY28" s="262"/>
      <c r="UKZ28" s="262"/>
      <c r="ULA28" s="262"/>
      <c r="ULB28" s="262"/>
      <c r="ULC28" s="262"/>
      <c r="ULD28" s="262"/>
      <c r="ULE28" s="262"/>
      <c r="ULF28" s="262"/>
      <c r="ULG28" s="262"/>
      <c r="ULH28" s="262"/>
      <c r="ULI28" s="262"/>
      <c r="ULJ28" s="262"/>
      <c r="ULK28" s="262"/>
      <c r="ULL28" s="262"/>
      <c r="ULM28" s="262"/>
      <c r="ULN28" s="262"/>
      <c r="ULO28" s="262"/>
      <c r="ULP28" s="262"/>
      <c r="ULQ28" s="262"/>
      <c r="ULR28" s="262"/>
      <c r="ULS28" s="262"/>
      <c r="ULT28" s="262"/>
      <c r="ULU28" s="262"/>
      <c r="ULV28" s="262"/>
      <c r="ULW28" s="262"/>
      <c r="ULX28" s="262"/>
      <c r="ULY28" s="262"/>
      <c r="ULZ28" s="262"/>
      <c r="UMA28" s="262"/>
      <c r="UMB28" s="262"/>
      <c r="UMC28" s="262"/>
      <c r="UMD28" s="262"/>
      <c r="UME28" s="262"/>
      <c r="UMF28" s="262"/>
      <c r="UMG28" s="262"/>
      <c r="UMH28" s="262"/>
      <c r="UMI28" s="262"/>
      <c r="UMJ28" s="262"/>
      <c r="UMK28" s="262"/>
      <c r="UML28" s="262"/>
      <c r="UMM28" s="262"/>
      <c r="UMN28" s="262"/>
      <c r="UMO28" s="262"/>
      <c r="UMP28" s="262"/>
      <c r="UMQ28" s="262"/>
      <c r="UMR28" s="262"/>
      <c r="UMS28" s="262"/>
      <c r="UMT28" s="262"/>
      <c r="UMU28" s="262"/>
      <c r="UMV28" s="262"/>
      <c r="UMW28" s="262"/>
      <c r="UMX28" s="262"/>
      <c r="UMY28" s="262"/>
      <c r="UMZ28" s="262"/>
      <c r="UNA28" s="262"/>
      <c r="UNB28" s="262"/>
      <c r="UNC28" s="262"/>
      <c r="UND28" s="262"/>
      <c r="UNE28" s="262"/>
      <c r="UNF28" s="262"/>
      <c r="UNG28" s="262"/>
      <c r="UNH28" s="262"/>
      <c r="UNI28" s="262"/>
      <c r="UNJ28" s="262"/>
      <c r="UNK28" s="262"/>
      <c r="UNL28" s="262"/>
      <c r="UNM28" s="262"/>
      <c r="UNN28" s="262"/>
      <c r="UNO28" s="262"/>
      <c r="UNP28" s="262"/>
      <c r="UNQ28" s="262"/>
      <c r="UNR28" s="262"/>
      <c r="UNS28" s="262"/>
      <c r="UNT28" s="262"/>
      <c r="UNU28" s="262"/>
      <c r="UNV28" s="262"/>
      <c r="UNW28" s="262"/>
      <c r="UNX28" s="262"/>
      <c r="UNY28" s="262"/>
      <c r="UNZ28" s="262"/>
      <c r="UOA28" s="262"/>
      <c r="UOB28" s="262"/>
      <c r="UOC28" s="262"/>
      <c r="UOD28" s="262"/>
      <c r="UOE28" s="262"/>
      <c r="UOF28" s="262"/>
      <c r="UOG28" s="262"/>
      <c r="UOH28" s="262"/>
      <c r="UOI28" s="262"/>
      <c r="UOJ28" s="262"/>
      <c r="UOK28" s="262"/>
      <c r="UOL28" s="262"/>
      <c r="UOM28" s="262"/>
      <c r="UON28" s="262"/>
      <c r="UOO28" s="262"/>
      <c r="UOP28" s="262"/>
      <c r="UOQ28" s="262"/>
      <c r="UOR28" s="262"/>
      <c r="UOS28" s="262"/>
      <c r="UOT28" s="262"/>
      <c r="UOU28" s="262"/>
      <c r="UOV28" s="262"/>
      <c r="UOW28" s="262"/>
      <c r="UOX28" s="262"/>
      <c r="UOY28" s="262"/>
      <c r="UOZ28" s="262"/>
      <c r="UPA28" s="262"/>
      <c r="UPB28" s="262"/>
      <c r="UPC28" s="262"/>
      <c r="UPD28" s="262"/>
      <c r="UPE28" s="262"/>
      <c r="UPF28" s="262"/>
      <c r="UPG28" s="262"/>
      <c r="UPH28" s="262"/>
      <c r="UPI28" s="262"/>
      <c r="UPJ28" s="262"/>
      <c r="UPK28" s="262"/>
      <c r="UPL28" s="262"/>
      <c r="UPM28" s="262"/>
      <c r="UPN28" s="262"/>
      <c r="UPO28" s="262"/>
      <c r="UPP28" s="262"/>
      <c r="UPQ28" s="262"/>
      <c r="UPR28" s="262"/>
      <c r="UPS28" s="262"/>
      <c r="UPT28" s="262"/>
      <c r="UPU28" s="262"/>
      <c r="UPV28" s="262"/>
      <c r="UPW28" s="262"/>
      <c r="UPX28" s="262"/>
      <c r="UPY28" s="262"/>
      <c r="UPZ28" s="262"/>
      <c r="UQA28" s="262"/>
      <c r="UQB28" s="262"/>
      <c r="UQC28" s="262"/>
      <c r="UQD28" s="262"/>
      <c r="UQE28" s="262"/>
      <c r="UQF28" s="262"/>
      <c r="UQG28" s="262"/>
      <c r="UQH28" s="262"/>
      <c r="UQI28" s="262"/>
      <c r="UQJ28" s="262"/>
      <c r="UQK28" s="262"/>
      <c r="UQL28" s="262"/>
      <c r="UQM28" s="262"/>
      <c r="UQN28" s="262"/>
      <c r="UQO28" s="262"/>
      <c r="UQP28" s="262"/>
      <c r="UQQ28" s="262"/>
      <c r="UQR28" s="262"/>
      <c r="UQS28" s="262"/>
      <c r="UQT28" s="262"/>
      <c r="UQU28" s="262"/>
      <c r="UQV28" s="262"/>
      <c r="UQW28" s="262"/>
      <c r="UQX28" s="262"/>
      <c r="UQY28" s="262"/>
      <c r="UQZ28" s="262"/>
      <c r="URA28" s="262"/>
      <c r="URB28" s="262"/>
      <c r="URC28" s="262"/>
      <c r="URD28" s="262"/>
      <c r="URE28" s="262"/>
      <c r="URF28" s="262"/>
      <c r="URG28" s="262"/>
      <c r="URH28" s="262"/>
      <c r="URI28" s="262"/>
      <c r="URJ28" s="262"/>
      <c r="URK28" s="262"/>
      <c r="URL28" s="262"/>
      <c r="URM28" s="262"/>
      <c r="URN28" s="262"/>
      <c r="URO28" s="262"/>
      <c r="URP28" s="262"/>
      <c r="URQ28" s="262"/>
      <c r="URR28" s="262"/>
      <c r="URS28" s="262"/>
      <c r="URT28" s="262"/>
      <c r="URU28" s="262"/>
      <c r="URV28" s="262"/>
      <c r="URW28" s="262"/>
      <c r="URX28" s="262"/>
      <c r="URY28" s="262"/>
      <c r="URZ28" s="262"/>
      <c r="USA28" s="262"/>
      <c r="USB28" s="262"/>
      <c r="USC28" s="262"/>
      <c r="USD28" s="262"/>
      <c r="USE28" s="262"/>
      <c r="USF28" s="262"/>
      <c r="USG28" s="262"/>
      <c r="USH28" s="262"/>
      <c r="USI28" s="262"/>
      <c r="USJ28" s="262"/>
      <c r="USK28" s="262"/>
      <c r="USL28" s="262"/>
      <c r="USM28" s="262"/>
      <c r="USN28" s="262"/>
      <c r="USO28" s="262"/>
      <c r="USP28" s="262"/>
      <c r="USQ28" s="262"/>
      <c r="USR28" s="262"/>
      <c r="USS28" s="262"/>
      <c r="UST28" s="262"/>
      <c r="USU28" s="262"/>
      <c r="USV28" s="262"/>
      <c r="USW28" s="262"/>
      <c r="USX28" s="262"/>
      <c r="USY28" s="262"/>
      <c r="USZ28" s="262"/>
      <c r="UTA28" s="262"/>
      <c r="UTB28" s="262"/>
      <c r="UTC28" s="262"/>
      <c r="UTD28" s="262"/>
      <c r="UTE28" s="262"/>
      <c r="UTF28" s="262"/>
      <c r="UTG28" s="262"/>
      <c r="UTH28" s="262"/>
      <c r="UTI28" s="262"/>
      <c r="UTJ28" s="262"/>
      <c r="UTK28" s="262"/>
      <c r="UTL28" s="262"/>
      <c r="UTM28" s="262"/>
      <c r="UTN28" s="262"/>
      <c r="UTO28" s="262"/>
      <c r="UTP28" s="262"/>
      <c r="UTQ28" s="262"/>
      <c r="UTR28" s="262"/>
      <c r="UTS28" s="262"/>
      <c r="UTT28" s="262"/>
      <c r="UTU28" s="262"/>
      <c r="UTV28" s="262"/>
      <c r="UTW28" s="262"/>
      <c r="UTX28" s="262"/>
      <c r="UTY28" s="262"/>
      <c r="UTZ28" s="262"/>
      <c r="UUA28" s="262"/>
      <c r="UUB28" s="262"/>
      <c r="UUC28" s="262"/>
      <c r="UUD28" s="262"/>
      <c r="UUE28" s="262"/>
      <c r="UUF28" s="262"/>
      <c r="UUG28" s="262"/>
      <c r="UUH28" s="262"/>
      <c r="UUI28" s="262"/>
      <c r="UUJ28" s="262"/>
      <c r="UUK28" s="262"/>
      <c r="UUL28" s="262"/>
      <c r="UUM28" s="262"/>
      <c r="UUN28" s="262"/>
      <c r="UUO28" s="262"/>
      <c r="UUP28" s="262"/>
      <c r="UUQ28" s="262"/>
      <c r="UUR28" s="262"/>
      <c r="UUS28" s="262"/>
      <c r="UUT28" s="262"/>
      <c r="UUU28" s="262"/>
      <c r="UUV28" s="262"/>
      <c r="UUW28" s="262"/>
      <c r="UUX28" s="262"/>
      <c r="UUY28" s="262"/>
      <c r="UUZ28" s="262"/>
      <c r="UVA28" s="262"/>
      <c r="UVB28" s="262"/>
      <c r="UVC28" s="262"/>
      <c r="UVD28" s="262"/>
      <c r="UVE28" s="262"/>
      <c r="UVF28" s="262"/>
      <c r="UVG28" s="262"/>
      <c r="UVH28" s="262"/>
      <c r="UVI28" s="262"/>
      <c r="UVJ28" s="262"/>
      <c r="UVK28" s="262"/>
      <c r="UVL28" s="262"/>
      <c r="UVM28" s="262"/>
      <c r="UVN28" s="262"/>
      <c r="UVO28" s="262"/>
      <c r="UVP28" s="262"/>
      <c r="UVQ28" s="262"/>
      <c r="UVR28" s="262"/>
      <c r="UVS28" s="262"/>
      <c r="UVT28" s="262"/>
      <c r="UVU28" s="262"/>
      <c r="UVV28" s="262"/>
      <c r="UVW28" s="262"/>
      <c r="UVX28" s="262"/>
      <c r="UVY28" s="262"/>
      <c r="UVZ28" s="262"/>
      <c r="UWA28" s="262"/>
      <c r="UWB28" s="262"/>
      <c r="UWC28" s="262"/>
      <c r="UWD28" s="262"/>
      <c r="UWE28" s="262"/>
      <c r="UWF28" s="262"/>
      <c r="UWG28" s="262"/>
      <c r="UWH28" s="262"/>
      <c r="UWI28" s="262"/>
      <c r="UWJ28" s="262"/>
      <c r="UWK28" s="262"/>
      <c r="UWL28" s="262"/>
      <c r="UWM28" s="262"/>
      <c r="UWN28" s="262"/>
      <c r="UWO28" s="262"/>
      <c r="UWP28" s="262"/>
      <c r="UWQ28" s="262"/>
      <c r="UWR28" s="262"/>
      <c r="UWS28" s="262"/>
      <c r="UWT28" s="262"/>
      <c r="UWU28" s="262"/>
      <c r="UWV28" s="262"/>
      <c r="UWW28" s="262"/>
      <c r="UWX28" s="262"/>
      <c r="UWY28" s="262"/>
      <c r="UWZ28" s="262"/>
      <c r="UXA28" s="262"/>
      <c r="UXB28" s="262"/>
      <c r="UXC28" s="262"/>
      <c r="UXD28" s="262"/>
      <c r="UXE28" s="262"/>
      <c r="UXF28" s="262"/>
      <c r="UXG28" s="262"/>
      <c r="UXH28" s="262"/>
      <c r="UXI28" s="262"/>
      <c r="UXJ28" s="262"/>
      <c r="UXK28" s="262"/>
      <c r="UXL28" s="262"/>
      <c r="UXM28" s="262"/>
      <c r="UXN28" s="262"/>
      <c r="UXO28" s="262"/>
      <c r="UXP28" s="262"/>
      <c r="UXQ28" s="262"/>
      <c r="UXR28" s="262"/>
      <c r="UXS28" s="262"/>
      <c r="UXT28" s="262"/>
      <c r="UXU28" s="262"/>
      <c r="UXV28" s="262"/>
      <c r="UXW28" s="262"/>
      <c r="UXX28" s="262"/>
      <c r="UXY28" s="262"/>
      <c r="UXZ28" s="262"/>
      <c r="UYA28" s="262"/>
      <c r="UYB28" s="262"/>
      <c r="UYC28" s="262"/>
      <c r="UYD28" s="262"/>
      <c r="UYE28" s="262"/>
      <c r="UYF28" s="262"/>
      <c r="UYG28" s="262"/>
      <c r="UYH28" s="262"/>
      <c r="UYI28" s="262"/>
      <c r="UYJ28" s="262"/>
      <c r="UYK28" s="262"/>
      <c r="UYL28" s="262"/>
      <c r="UYM28" s="262"/>
      <c r="UYN28" s="262"/>
      <c r="UYO28" s="262"/>
      <c r="UYP28" s="262"/>
      <c r="UYQ28" s="262"/>
      <c r="UYR28" s="262"/>
      <c r="UYS28" s="262"/>
      <c r="UYT28" s="262"/>
      <c r="UYU28" s="262"/>
      <c r="UYV28" s="262"/>
      <c r="UYW28" s="262"/>
      <c r="UYX28" s="262"/>
      <c r="UYY28" s="262"/>
      <c r="UYZ28" s="262"/>
      <c r="UZA28" s="262"/>
      <c r="UZB28" s="262"/>
      <c r="UZC28" s="262"/>
      <c r="UZD28" s="262"/>
      <c r="UZE28" s="262"/>
      <c r="UZF28" s="262"/>
      <c r="UZG28" s="262"/>
      <c r="UZH28" s="262"/>
      <c r="UZI28" s="262"/>
      <c r="UZJ28" s="262"/>
      <c r="UZK28" s="262"/>
      <c r="UZL28" s="262"/>
      <c r="UZM28" s="262"/>
      <c r="UZN28" s="262"/>
      <c r="UZO28" s="262"/>
      <c r="UZP28" s="262"/>
      <c r="UZQ28" s="262"/>
      <c r="UZR28" s="262"/>
      <c r="UZS28" s="262"/>
      <c r="UZT28" s="262"/>
      <c r="UZU28" s="262"/>
      <c r="UZV28" s="262"/>
      <c r="UZW28" s="262"/>
      <c r="UZX28" s="262"/>
      <c r="UZY28" s="262"/>
      <c r="UZZ28" s="262"/>
      <c r="VAA28" s="262"/>
      <c r="VAB28" s="262"/>
      <c r="VAC28" s="262"/>
      <c r="VAD28" s="262"/>
      <c r="VAE28" s="262"/>
      <c r="VAF28" s="262"/>
      <c r="VAG28" s="262"/>
      <c r="VAH28" s="262"/>
      <c r="VAI28" s="262"/>
      <c r="VAJ28" s="262"/>
      <c r="VAK28" s="262"/>
      <c r="VAL28" s="262"/>
      <c r="VAM28" s="262"/>
      <c r="VAN28" s="262"/>
      <c r="VAO28" s="262"/>
      <c r="VAP28" s="262"/>
      <c r="VAQ28" s="262"/>
      <c r="VAR28" s="262"/>
      <c r="VAS28" s="262"/>
      <c r="VAT28" s="262"/>
      <c r="VAU28" s="262"/>
      <c r="VAV28" s="262"/>
      <c r="VAW28" s="262"/>
      <c r="VAX28" s="262"/>
      <c r="VAY28" s="262"/>
      <c r="VAZ28" s="262"/>
      <c r="VBA28" s="262"/>
      <c r="VBB28" s="262"/>
      <c r="VBC28" s="262"/>
      <c r="VBD28" s="262"/>
      <c r="VBE28" s="262"/>
      <c r="VBF28" s="262"/>
      <c r="VBG28" s="262"/>
      <c r="VBH28" s="262"/>
      <c r="VBI28" s="262"/>
      <c r="VBJ28" s="262"/>
      <c r="VBK28" s="262"/>
      <c r="VBL28" s="262"/>
      <c r="VBM28" s="262"/>
      <c r="VBN28" s="262"/>
      <c r="VBO28" s="262"/>
      <c r="VBP28" s="262"/>
      <c r="VBQ28" s="262"/>
      <c r="VBR28" s="262"/>
      <c r="VBS28" s="262"/>
      <c r="VBT28" s="262"/>
      <c r="VBU28" s="262"/>
      <c r="VBV28" s="262"/>
      <c r="VBW28" s="262"/>
      <c r="VBX28" s="262"/>
      <c r="VBY28" s="262"/>
      <c r="VBZ28" s="262"/>
      <c r="VCA28" s="262"/>
      <c r="VCB28" s="262"/>
      <c r="VCC28" s="262"/>
      <c r="VCD28" s="262"/>
      <c r="VCE28" s="262"/>
      <c r="VCF28" s="262"/>
      <c r="VCG28" s="262"/>
      <c r="VCH28" s="262"/>
      <c r="VCI28" s="262"/>
      <c r="VCJ28" s="262"/>
      <c r="VCK28" s="262"/>
      <c r="VCL28" s="262"/>
      <c r="VCM28" s="262"/>
      <c r="VCN28" s="262"/>
      <c r="VCO28" s="262"/>
      <c r="VCP28" s="262"/>
      <c r="VCQ28" s="262"/>
      <c r="VCR28" s="262"/>
      <c r="VCS28" s="262"/>
      <c r="VCT28" s="262"/>
      <c r="VCU28" s="262"/>
      <c r="VCV28" s="262"/>
      <c r="VCW28" s="262"/>
      <c r="VCX28" s="262"/>
      <c r="VCY28" s="262"/>
      <c r="VCZ28" s="262"/>
      <c r="VDA28" s="262"/>
      <c r="VDB28" s="262"/>
      <c r="VDC28" s="262"/>
      <c r="VDD28" s="262"/>
      <c r="VDE28" s="262"/>
      <c r="VDF28" s="262"/>
      <c r="VDG28" s="262"/>
      <c r="VDH28" s="262"/>
      <c r="VDI28" s="262"/>
      <c r="VDJ28" s="262"/>
      <c r="VDK28" s="262"/>
      <c r="VDL28" s="262"/>
      <c r="VDM28" s="262"/>
      <c r="VDN28" s="262"/>
      <c r="VDO28" s="262"/>
      <c r="VDP28" s="262"/>
      <c r="VDQ28" s="262"/>
      <c r="VDR28" s="262"/>
      <c r="VDS28" s="262"/>
      <c r="VDT28" s="262"/>
      <c r="VDU28" s="262"/>
      <c r="VDV28" s="262"/>
      <c r="VDW28" s="262"/>
      <c r="VDX28" s="262"/>
      <c r="VDY28" s="262"/>
      <c r="VDZ28" s="262"/>
      <c r="VEA28" s="262"/>
      <c r="VEB28" s="262"/>
      <c r="VEC28" s="262"/>
      <c r="VED28" s="262"/>
      <c r="VEE28" s="262"/>
      <c r="VEF28" s="262"/>
      <c r="VEG28" s="262"/>
      <c r="VEH28" s="262"/>
      <c r="VEI28" s="262"/>
      <c r="VEJ28" s="262"/>
      <c r="VEK28" s="262"/>
      <c r="VEL28" s="262"/>
      <c r="VEM28" s="262"/>
      <c r="VEN28" s="262"/>
      <c r="VEO28" s="262"/>
      <c r="VEP28" s="262"/>
      <c r="VEQ28" s="262"/>
      <c r="VER28" s="262"/>
      <c r="VES28" s="262"/>
      <c r="VET28" s="262"/>
      <c r="VEU28" s="262"/>
      <c r="VEV28" s="262"/>
      <c r="VEW28" s="262"/>
      <c r="VEX28" s="262"/>
      <c r="VEY28" s="262"/>
      <c r="VEZ28" s="262"/>
      <c r="VFA28" s="262"/>
      <c r="VFB28" s="262"/>
      <c r="VFC28" s="262"/>
      <c r="VFD28" s="262"/>
      <c r="VFE28" s="262"/>
      <c r="VFF28" s="262"/>
      <c r="VFG28" s="262"/>
      <c r="VFH28" s="262"/>
      <c r="VFI28" s="262"/>
      <c r="VFJ28" s="262"/>
      <c r="VFK28" s="262"/>
      <c r="VFL28" s="262"/>
      <c r="VFM28" s="262"/>
      <c r="VFN28" s="262"/>
      <c r="VFO28" s="262"/>
      <c r="VFP28" s="262"/>
      <c r="VFQ28" s="262"/>
      <c r="VFR28" s="262"/>
      <c r="VFS28" s="262"/>
      <c r="VFT28" s="262"/>
      <c r="VFU28" s="262"/>
      <c r="VFV28" s="262"/>
      <c r="VFW28" s="262"/>
      <c r="VFX28" s="262"/>
      <c r="VFY28" s="262"/>
      <c r="VFZ28" s="262"/>
      <c r="VGA28" s="262"/>
      <c r="VGB28" s="262"/>
      <c r="VGC28" s="262"/>
      <c r="VGD28" s="262"/>
      <c r="VGE28" s="262"/>
      <c r="VGF28" s="262"/>
      <c r="VGG28" s="262"/>
      <c r="VGH28" s="262"/>
      <c r="VGI28" s="262"/>
      <c r="VGJ28" s="262"/>
      <c r="VGK28" s="262"/>
      <c r="VGL28" s="262"/>
      <c r="VGM28" s="262"/>
      <c r="VGN28" s="262"/>
      <c r="VGO28" s="262"/>
      <c r="VGP28" s="262"/>
      <c r="VGQ28" s="262"/>
      <c r="VGR28" s="262"/>
      <c r="VGS28" s="262"/>
      <c r="VGT28" s="262"/>
      <c r="VGU28" s="262"/>
      <c r="VGV28" s="262"/>
      <c r="VGW28" s="262"/>
      <c r="VGX28" s="262"/>
      <c r="VGY28" s="262"/>
      <c r="VGZ28" s="262"/>
      <c r="VHA28" s="262"/>
      <c r="VHB28" s="262"/>
      <c r="VHC28" s="262"/>
      <c r="VHD28" s="262"/>
      <c r="VHE28" s="262"/>
      <c r="VHF28" s="262"/>
      <c r="VHG28" s="262"/>
      <c r="VHH28" s="262"/>
      <c r="VHI28" s="262"/>
      <c r="VHJ28" s="262"/>
      <c r="VHK28" s="262"/>
      <c r="VHL28" s="262"/>
      <c r="VHM28" s="262"/>
      <c r="VHN28" s="262"/>
      <c r="VHO28" s="262"/>
      <c r="VHP28" s="262"/>
      <c r="VHQ28" s="262"/>
      <c r="VHR28" s="262"/>
      <c r="VHS28" s="262"/>
      <c r="VHT28" s="262"/>
      <c r="VHU28" s="262"/>
      <c r="VHV28" s="262"/>
      <c r="VHW28" s="262"/>
      <c r="VHX28" s="262"/>
      <c r="VHY28" s="262"/>
      <c r="VHZ28" s="262"/>
      <c r="VIA28" s="262"/>
      <c r="VIB28" s="262"/>
      <c r="VIC28" s="262"/>
      <c r="VID28" s="262"/>
      <c r="VIE28" s="262"/>
      <c r="VIF28" s="262"/>
      <c r="VIG28" s="262"/>
      <c r="VIH28" s="262"/>
      <c r="VII28" s="262"/>
      <c r="VIJ28" s="262"/>
      <c r="VIK28" s="262"/>
      <c r="VIL28" s="262"/>
      <c r="VIM28" s="262"/>
      <c r="VIN28" s="262"/>
      <c r="VIO28" s="262"/>
      <c r="VIP28" s="262"/>
      <c r="VIQ28" s="262"/>
      <c r="VIR28" s="262"/>
      <c r="VIS28" s="262"/>
      <c r="VIT28" s="262"/>
      <c r="VIU28" s="262"/>
      <c r="VIV28" s="262"/>
      <c r="VIW28" s="262"/>
      <c r="VIX28" s="262"/>
      <c r="VIY28" s="262"/>
      <c r="VIZ28" s="262"/>
      <c r="VJA28" s="262"/>
      <c r="VJB28" s="262"/>
      <c r="VJC28" s="262"/>
      <c r="VJD28" s="262"/>
      <c r="VJE28" s="262"/>
      <c r="VJF28" s="262"/>
      <c r="VJG28" s="262"/>
      <c r="VJH28" s="262"/>
      <c r="VJI28" s="262"/>
      <c r="VJJ28" s="262"/>
      <c r="VJK28" s="262"/>
      <c r="VJL28" s="262"/>
      <c r="VJM28" s="262"/>
      <c r="VJN28" s="262"/>
      <c r="VJO28" s="262"/>
      <c r="VJP28" s="262"/>
      <c r="VJQ28" s="262"/>
      <c r="VJR28" s="262"/>
      <c r="VJS28" s="262"/>
      <c r="VJT28" s="262"/>
      <c r="VJU28" s="262"/>
      <c r="VJV28" s="262"/>
      <c r="VJW28" s="262"/>
      <c r="VJX28" s="262"/>
      <c r="VJY28" s="262"/>
      <c r="VJZ28" s="262"/>
      <c r="VKA28" s="262"/>
      <c r="VKB28" s="262"/>
      <c r="VKC28" s="262"/>
      <c r="VKD28" s="262"/>
      <c r="VKE28" s="262"/>
      <c r="VKF28" s="262"/>
      <c r="VKG28" s="262"/>
      <c r="VKH28" s="262"/>
      <c r="VKI28" s="262"/>
      <c r="VKJ28" s="262"/>
      <c r="VKK28" s="262"/>
      <c r="VKL28" s="262"/>
      <c r="VKM28" s="262"/>
      <c r="VKN28" s="262"/>
      <c r="VKO28" s="262"/>
      <c r="VKP28" s="262"/>
      <c r="VKQ28" s="262"/>
      <c r="VKR28" s="262"/>
      <c r="VKS28" s="262"/>
      <c r="VKT28" s="262"/>
      <c r="VKU28" s="262"/>
      <c r="VKV28" s="262"/>
      <c r="VKW28" s="262"/>
      <c r="VKX28" s="262"/>
      <c r="VKY28" s="262"/>
      <c r="VKZ28" s="262"/>
      <c r="VLA28" s="262"/>
      <c r="VLB28" s="262"/>
      <c r="VLC28" s="262"/>
      <c r="VLD28" s="262"/>
      <c r="VLE28" s="262"/>
      <c r="VLF28" s="262"/>
      <c r="VLG28" s="262"/>
      <c r="VLH28" s="262"/>
      <c r="VLI28" s="262"/>
      <c r="VLJ28" s="262"/>
      <c r="VLK28" s="262"/>
      <c r="VLL28" s="262"/>
      <c r="VLM28" s="262"/>
      <c r="VLN28" s="262"/>
      <c r="VLO28" s="262"/>
      <c r="VLP28" s="262"/>
      <c r="VLQ28" s="262"/>
      <c r="VLR28" s="262"/>
      <c r="VLS28" s="262"/>
      <c r="VLT28" s="262"/>
      <c r="VLU28" s="262"/>
      <c r="VLV28" s="262"/>
      <c r="VLW28" s="262"/>
      <c r="VLX28" s="262"/>
      <c r="VLY28" s="262"/>
      <c r="VLZ28" s="262"/>
      <c r="VMA28" s="262"/>
      <c r="VMB28" s="262"/>
      <c r="VMC28" s="262"/>
      <c r="VMD28" s="262"/>
      <c r="VME28" s="262"/>
      <c r="VMF28" s="262"/>
      <c r="VMG28" s="262"/>
      <c r="VMH28" s="262"/>
      <c r="VMI28" s="262"/>
      <c r="VMJ28" s="262"/>
      <c r="VMK28" s="262"/>
      <c r="VML28" s="262"/>
      <c r="VMM28" s="262"/>
      <c r="VMN28" s="262"/>
      <c r="VMO28" s="262"/>
      <c r="VMP28" s="262"/>
      <c r="VMQ28" s="262"/>
      <c r="VMR28" s="262"/>
      <c r="VMS28" s="262"/>
      <c r="VMT28" s="262"/>
      <c r="VMU28" s="262"/>
      <c r="VMV28" s="262"/>
      <c r="VMW28" s="262"/>
      <c r="VMX28" s="262"/>
      <c r="VMY28" s="262"/>
      <c r="VMZ28" s="262"/>
      <c r="VNA28" s="262"/>
      <c r="VNB28" s="262"/>
      <c r="VNC28" s="262"/>
      <c r="VND28" s="262"/>
      <c r="VNE28" s="262"/>
      <c r="VNF28" s="262"/>
      <c r="VNG28" s="262"/>
      <c r="VNH28" s="262"/>
      <c r="VNI28" s="262"/>
      <c r="VNJ28" s="262"/>
      <c r="VNK28" s="262"/>
      <c r="VNL28" s="262"/>
      <c r="VNM28" s="262"/>
      <c r="VNN28" s="262"/>
      <c r="VNO28" s="262"/>
      <c r="VNP28" s="262"/>
      <c r="VNQ28" s="262"/>
      <c r="VNR28" s="262"/>
      <c r="VNS28" s="262"/>
      <c r="VNT28" s="262"/>
      <c r="VNU28" s="262"/>
      <c r="VNV28" s="262"/>
      <c r="VNW28" s="262"/>
      <c r="VNX28" s="262"/>
      <c r="VNY28" s="262"/>
      <c r="VNZ28" s="262"/>
      <c r="VOA28" s="262"/>
      <c r="VOB28" s="262"/>
      <c r="VOC28" s="262"/>
      <c r="VOD28" s="262"/>
      <c r="VOE28" s="262"/>
      <c r="VOF28" s="262"/>
      <c r="VOG28" s="262"/>
      <c r="VOH28" s="262"/>
      <c r="VOI28" s="262"/>
      <c r="VOJ28" s="262"/>
      <c r="VOK28" s="262"/>
      <c r="VOL28" s="262"/>
      <c r="VOM28" s="262"/>
      <c r="VON28" s="262"/>
      <c r="VOO28" s="262"/>
      <c r="VOP28" s="262"/>
      <c r="VOQ28" s="262"/>
      <c r="VOR28" s="262"/>
      <c r="VOS28" s="262"/>
      <c r="VOT28" s="262"/>
      <c r="VOU28" s="262"/>
      <c r="VOV28" s="262"/>
      <c r="VOW28" s="262"/>
      <c r="VOX28" s="262"/>
      <c r="VOY28" s="262"/>
      <c r="VOZ28" s="262"/>
      <c r="VPA28" s="262"/>
      <c r="VPB28" s="262"/>
      <c r="VPC28" s="262"/>
      <c r="VPD28" s="262"/>
      <c r="VPE28" s="262"/>
      <c r="VPF28" s="262"/>
      <c r="VPG28" s="262"/>
      <c r="VPH28" s="262"/>
      <c r="VPI28" s="262"/>
      <c r="VPJ28" s="262"/>
      <c r="VPK28" s="262"/>
      <c r="VPL28" s="262"/>
      <c r="VPM28" s="262"/>
      <c r="VPN28" s="262"/>
      <c r="VPO28" s="262"/>
      <c r="VPP28" s="262"/>
      <c r="VPQ28" s="262"/>
      <c r="VPR28" s="262"/>
      <c r="VPS28" s="262"/>
      <c r="VPT28" s="262"/>
      <c r="VPU28" s="262"/>
      <c r="VPV28" s="262"/>
      <c r="VPW28" s="262"/>
      <c r="VPX28" s="262"/>
      <c r="VPY28" s="262"/>
      <c r="VPZ28" s="262"/>
      <c r="VQA28" s="262"/>
      <c r="VQB28" s="262"/>
      <c r="VQC28" s="262"/>
      <c r="VQD28" s="262"/>
      <c r="VQE28" s="262"/>
      <c r="VQF28" s="262"/>
      <c r="VQG28" s="262"/>
      <c r="VQH28" s="262"/>
      <c r="VQI28" s="262"/>
      <c r="VQJ28" s="262"/>
      <c r="VQK28" s="262"/>
      <c r="VQL28" s="262"/>
      <c r="VQM28" s="262"/>
      <c r="VQN28" s="262"/>
      <c r="VQO28" s="262"/>
      <c r="VQP28" s="262"/>
      <c r="VQQ28" s="262"/>
      <c r="VQR28" s="262"/>
      <c r="VQS28" s="262"/>
      <c r="VQT28" s="262"/>
      <c r="VQU28" s="262"/>
      <c r="VQV28" s="262"/>
      <c r="VQW28" s="262"/>
      <c r="VQX28" s="262"/>
      <c r="VQY28" s="262"/>
      <c r="VQZ28" s="262"/>
      <c r="VRA28" s="262"/>
      <c r="VRB28" s="262"/>
      <c r="VRC28" s="262"/>
      <c r="VRD28" s="262"/>
      <c r="VRE28" s="262"/>
      <c r="VRF28" s="262"/>
      <c r="VRG28" s="262"/>
      <c r="VRH28" s="262"/>
      <c r="VRI28" s="262"/>
      <c r="VRJ28" s="262"/>
      <c r="VRK28" s="262"/>
      <c r="VRL28" s="262"/>
      <c r="VRM28" s="262"/>
      <c r="VRN28" s="262"/>
      <c r="VRO28" s="262"/>
      <c r="VRP28" s="262"/>
      <c r="VRQ28" s="262"/>
      <c r="VRR28" s="262"/>
      <c r="VRS28" s="262"/>
      <c r="VRT28" s="262"/>
      <c r="VRU28" s="262"/>
      <c r="VRV28" s="262"/>
      <c r="VRW28" s="262"/>
      <c r="VRX28" s="262"/>
      <c r="VRY28" s="262"/>
      <c r="VRZ28" s="262"/>
      <c r="VSA28" s="262"/>
      <c r="VSB28" s="262"/>
      <c r="VSC28" s="262"/>
      <c r="VSD28" s="262"/>
      <c r="VSE28" s="262"/>
      <c r="VSF28" s="262"/>
      <c r="VSG28" s="262"/>
      <c r="VSH28" s="262"/>
      <c r="VSI28" s="262"/>
      <c r="VSJ28" s="262"/>
      <c r="VSK28" s="262"/>
      <c r="VSL28" s="262"/>
      <c r="VSM28" s="262"/>
      <c r="VSN28" s="262"/>
      <c r="VSO28" s="262"/>
      <c r="VSP28" s="262"/>
      <c r="VSQ28" s="262"/>
      <c r="VSR28" s="262"/>
      <c r="VSS28" s="262"/>
      <c r="VST28" s="262"/>
      <c r="VSU28" s="262"/>
      <c r="VSV28" s="262"/>
      <c r="VSW28" s="262"/>
      <c r="VSX28" s="262"/>
      <c r="VSY28" s="262"/>
      <c r="VSZ28" s="262"/>
      <c r="VTA28" s="262"/>
      <c r="VTB28" s="262"/>
      <c r="VTC28" s="262"/>
      <c r="VTD28" s="262"/>
      <c r="VTE28" s="262"/>
      <c r="VTF28" s="262"/>
      <c r="VTG28" s="262"/>
      <c r="VTH28" s="262"/>
      <c r="VTI28" s="262"/>
      <c r="VTJ28" s="262"/>
      <c r="VTK28" s="262"/>
      <c r="VTL28" s="262"/>
      <c r="VTM28" s="262"/>
      <c r="VTN28" s="262"/>
      <c r="VTO28" s="262"/>
      <c r="VTP28" s="262"/>
      <c r="VTQ28" s="262"/>
      <c r="VTR28" s="262"/>
      <c r="VTS28" s="262"/>
      <c r="VTT28" s="262"/>
      <c r="VTU28" s="262"/>
      <c r="VTV28" s="262"/>
      <c r="VTW28" s="262"/>
      <c r="VTX28" s="262"/>
      <c r="VTY28" s="262"/>
      <c r="VTZ28" s="262"/>
      <c r="VUA28" s="262"/>
      <c r="VUB28" s="262"/>
      <c r="VUC28" s="262"/>
      <c r="VUD28" s="262"/>
      <c r="VUE28" s="262"/>
      <c r="VUF28" s="262"/>
      <c r="VUG28" s="262"/>
      <c r="VUH28" s="262"/>
      <c r="VUI28" s="262"/>
      <c r="VUJ28" s="262"/>
      <c r="VUK28" s="262"/>
      <c r="VUL28" s="262"/>
      <c r="VUM28" s="262"/>
      <c r="VUN28" s="262"/>
      <c r="VUO28" s="262"/>
      <c r="VUP28" s="262"/>
      <c r="VUQ28" s="262"/>
      <c r="VUR28" s="262"/>
      <c r="VUS28" s="262"/>
      <c r="VUT28" s="262"/>
      <c r="VUU28" s="262"/>
      <c r="VUV28" s="262"/>
      <c r="VUW28" s="262"/>
      <c r="VUX28" s="262"/>
      <c r="VUY28" s="262"/>
      <c r="VUZ28" s="262"/>
      <c r="VVA28" s="262"/>
      <c r="VVB28" s="262"/>
      <c r="VVC28" s="262"/>
      <c r="VVD28" s="262"/>
      <c r="VVE28" s="262"/>
      <c r="VVF28" s="262"/>
      <c r="VVG28" s="262"/>
      <c r="VVH28" s="262"/>
      <c r="VVI28" s="262"/>
      <c r="VVJ28" s="262"/>
      <c r="VVK28" s="262"/>
      <c r="VVL28" s="262"/>
      <c r="VVM28" s="262"/>
      <c r="VVN28" s="262"/>
      <c r="VVO28" s="262"/>
      <c r="VVP28" s="262"/>
      <c r="VVQ28" s="262"/>
      <c r="VVR28" s="262"/>
      <c r="VVS28" s="262"/>
      <c r="VVT28" s="262"/>
      <c r="VVU28" s="262"/>
      <c r="VVV28" s="262"/>
      <c r="VVW28" s="262"/>
      <c r="VVX28" s="262"/>
      <c r="VVY28" s="262"/>
      <c r="VVZ28" s="262"/>
      <c r="VWA28" s="262"/>
      <c r="VWB28" s="262"/>
      <c r="VWC28" s="262"/>
      <c r="VWD28" s="262"/>
      <c r="VWE28" s="262"/>
      <c r="VWF28" s="262"/>
      <c r="VWG28" s="262"/>
      <c r="VWH28" s="262"/>
      <c r="VWI28" s="262"/>
      <c r="VWJ28" s="262"/>
      <c r="VWK28" s="262"/>
      <c r="VWL28" s="262"/>
      <c r="VWM28" s="262"/>
      <c r="VWN28" s="262"/>
      <c r="VWO28" s="262"/>
      <c r="VWP28" s="262"/>
      <c r="VWQ28" s="262"/>
      <c r="VWR28" s="262"/>
      <c r="VWS28" s="262"/>
      <c r="VWT28" s="262"/>
      <c r="VWU28" s="262"/>
      <c r="VWV28" s="262"/>
      <c r="VWW28" s="262"/>
      <c r="VWX28" s="262"/>
      <c r="VWY28" s="262"/>
      <c r="VWZ28" s="262"/>
      <c r="VXA28" s="262"/>
      <c r="VXB28" s="262"/>
      <c r="VXC28" s="262"/>
      <c r="VXD28" s="262"/>
      <c r="VXE28" s="262"/>
      <c r="VXF28" s="262"/>
      <c r="VXG28" s="262"/>
      <c r="VXH28" s="262"/>
      <c r="VXI28" s="262"/>
      <c r="VXJ28" s="262"/>
      <c r="VXK28" s="262"/>
      <c r="VXL28" s="262"/>
      <c r="VXM28" s="262"/>
      <c r="VXN28" s="262"/>
      <c r="VXO28" s="262"/>
      <c r="VXP28" s="262"/>
      <c r="VXQ28" s="262"/>
      <c r="VXR28" s="262"/>
      <c r="VXS28" s="262"/>
      <c r="VXT28" s="262"/>
      <c r="VXU28" s="262"/>
      <c r="VXV28" s="262"/>
      <c r="VXW28" s="262"/>
      <c r="VXX28" s="262"/>
      <c r="VXY28" s="262"/>
      <c r="VXZ28" s="262"/>
      <c r="VYA28" s="262"/>
      <c r="VYB28" s="262"/>
      <c r="VYC28" s="262"/>
      <c r="VYD28" s="262"/>
      <c r="VYE28" s="262"/>
      <c r="VYF28" s="262"/>
      <c r="VYG28" s="262"/>
      <c r="VYH28" s="262"/>
      <c r="VYI28" s="262"/>
      <c r="VYJ28" s="262"/>
      <c r="VYK28" s="262"/>
      <c r="VYL28" s="262"/>
      <c r="VYM28" s="262"/>
      <c r="VYN28" s="262"/>
      <c r="VYO28" s="262"/>
      <c r="VYP28" s="262"/>
      <c r="VYQ28" s="262"/>
      <c r="VYR28" s="262"/>
      <c r="VYS28" s="262"/>
      <c r="VYT28" s="262"/>
      <c r="VYU28" s="262"/>
      <c r="VYV28" s="262"/>
      <c r="VYW28" s="262"/>
      <c r="VYX28" s="262"/>
      <c r="VYY28" s="262"/>
      <c r="VYZ28" s="262"/>
      <c r="VZA28" s="262"/>
      <c r="VZB28" s="262"/>
      <c r="VZC28" s="262"/>
      <c r="VZD28" s="262"/>
      <c r="VZE28" s="262"/>
      <c r="VZF28" s="262"/>
      <c r="VZG28" s="262"/>
      <c r="VZH28" s="262"/>
      <c r="VZI28" s="262"/>
      <c r="VZJ28" s="262"/>
      <c r="VZK28" s="262"/>
      <c r="VZL28" s="262"/>
      <c r="VZM28" s="262"/>
      <c r="VZN28" s="262"/>
      <c r="VZO28" s="262"/>
      <c r="VZP28" s="262"/>
      <c r="VZQ28" s="262"/>
      <c r="VZR28" s="262"/>
      <c r="VZS28" s="262"/>
      <c r="VZT28" s="262"/>
      <c r="VZU28" s="262"/>
      <c r="VZV28" s="262"/>
      <c r="VZW28" s="262"/>
      <c r="VZX28" s="262"/>
      <c r="VZY28" s="262"/>
      <c r="VZZ28" s="262"/>
      <c r="WAA28" s="262"/>
      <c r="WAB28" s="262"/>
      <c r="WAC28" s="262"/>
      <c r="WAD28" s="262"/>
      <c r="WAE28" s="262"/>
      <c r="WAF28" s="262"/>
      <c r="WAG28" s="262"/>
      <c r="WAH28" s="262"/>
      <c r="WAI28" s="262"/>
      <c r="WAJ28" s="262"/>
      <c r="WAK28" s="262"/>
      <c r="WAL28" s="262"/>
      <c r="WAM28" s="262"/>
      <c r="WAN28" s="262"/>
      <c r="WAO28" s="262"/>
      <c r="WAP28" s="262"/>
      <c r="WAQ28" s="262"/>
      <c r="WAR28" s="262"/>
      <c r="WAS28" s="262"/>
      <c r="WAT28" s="262"/>
      <c r="WAU28" s="262"/>
      <c r="WAV28" s="262"/>
      <c r="WAW28" s="262"/>
      <c r="WAX28" s="262"/>
      <c r="WAY28" s="262"/>
      <c r="WAZ28" s="262"/>
      <c r="WBA28" s="262"/>
      <c r="WBB28" s="262"/>
      <c r="WBC28" s="262"/>
      <c r="WBD28" s="262"/>
      <c r="WBE28" s="262"/>
      <c r="WBF28" s="262"/>
      <c r="WBG28" s="262"/>
      <c r="WBH28" s="262"/>
      <c r="WBI28" s="262"/>
      <c r="WBJ28" s="262"/>
      <c r="WBK28" s="262"/>
      <c r="WBL28" s="262"/>
      <c r="WBM28" s="262"/>
      <c r="WBN28" s="262"/>
      <c r="WBO28" s="262"/>
      <c r="WBP28" s="262"/>
      <c r="WBQ28" s="262"/>
      <c r="WBR28" s="262"/>
      <c r="WBS28" s="262"/>
      <c r="WBT28" s="262"/>
      <c r="WBU28" s="262"/>
      <c r="WBV28" s="262"/>
      <c r="WBW28" s="262"/>
      <c r="WBX28" s="262"/>
      <c r="WBY28" s="262"/>
      <c r="WBZ28" s="262"/>
      <c r="WCA28" s="262"/>
      <c r="WCB28" s="262"/>
      <c r="WCC28" s="262"/>
      <c r="WCD28" s="262"/>
      <c r="WCE28" s="262"/>
      <c r="WCF28" s="262"/>
      <c r="WCG28" s="262"/>
      <c r="WCH28" s="262"/>
      <c r="WCI28" s="262"/>
      <c r="WCJ28" s="262"/>
      <c r="WCK28" s="262"/>
      <c r="WCL28" s="262"/>
      <c r="WCM28" s="262"/>
      <c r="WCN28" s="262"/>
      <c r="WCO28" s="262"/>
      <c r="WCP28" s="262"/>
      <c r="WCQ28" s="262"/>
      <c r="WCR28" s="262"/>
      <c r="WCS28" s="262"/>
      <c r="WCT28" s="262"/>
      <c r="WCU28" s="262"/>
      <c r="WCV28" s="262"/>
      <c r="WCW28" s="262"/>
      <c r="WCX28" s="262"/>
      <c r="WCY28" s="262"/>
      <c r="WCZ28" s="262"/>
      <c r="WDA28" s="262"/>
      <c r="WDB28" s="262"/>
      <c r="WDC28" s="262"/>
      <c r="WDD28" s="262"/>
      <c r="WDE28" s="262"/>
      <c r="WDF28" s="262"/>
      <c r="WDG28" s="262"/>
      <c r="WDH28" s="262"/>
      <c r="WDI28" s="262"/>
      <c r="WDJ28" s="262"/>
      <c r="WDK28" s="262"/>
      <c r="WDL28" s="262"/>
      <c r="WDM28" s="262"/>
      <c r="WDN28" s="262"/>
      <c r="WDO28" s="262"/>
      <c r="WDP28" s="262"/>
      <c r="WDQ28" s="262"/>
      <c r="WDR28" s="262"/>
      <c r="WDS28" s="262"/>
      <c r="WDT28" s="262"/>
      <c r="WDU28" s="262"/>
      <c r="WDV28" s="262"/>
      <c r="WDW28" s="262"/>
      <c r="WDX28" s="262"/>
      <c r="WDY28" s="262"/>
      <c r="WDZ28" s="262"/>
      <c r="WEA28" s="262"/>
      <c r="WEB28" s="262"/>
      <c r="WEC28" s="262"/>
      <c r="WED28" s="262"/>
      <c r="WEE28" s="262"/>
      <c r="WEF28" s="262"/>
      <c r="WEG28" s="262"/>
      <c r="WEH28" s="262"/>
      <c r="WEI28" s="262"/>
      <c r="WEJ28" s="262"/>
      <c r="WEK28" s="262"/>
      <c r="WEL28" s="262"/>
      <c r="WEM28" s="262"/>
      <c r="WEN28" s="262"/>
      <c r="WEO28" s="262"/>
      <c r="WEP28" s="262"/>
      <c r="WEQ28" s="262"/>
      <c r="WER28" s="262"/>
      <c r="WES28" s="262"/>
      <c r="WET28" s="262"/>
      <c r="WEU28" s="262"/>
      <c r="WEV28" s="262"/>
      <c r="WEW28" s="262"/>
      <c r="WEX28" s="262"/>
      <c r="WEY28" s="262"/>
      <c r="WEZ28" s="262"/>
      <c r="WFA28" s="262"/>
      <c r="WFB28" s="262"/>
      <c r="WFC28" s="262"/>
      <c r="WFD28" s="262"/>
      <c r="WFE28" s="262"/>
      <c r="WFF28" s="262"/>
      <c r="WFG28" s="262"/>
      <c r="WFH28" s="262"/>
      <c r="WFI28" s="262"/>
      <c r="WFJ28" s="262"/>
      <c r="WFK28" s="262"/>
      <c r="WFL28" s="262"/>
      <c r="WFM28" s="262"/>
      <c r="WFN28" s="262"/>
      <c r="WFO28" s="262"/>
      <c r="WFP28" s="262"/>
      <c r="WFQ28" s="262"/>
      <c r="WFR28" s="262"/>
      <c r="WFS28" s="262"/>
      <c r="WFT28" s="262"/>
      <c r="WFU28" s="262"/>
      <c r="WFV28" s="262"/>
      <c r="WFW28" s="262"/>
      <c r="WFX28" s="262"/>
      <c r="WFY28" s="262"/>
      <c r="WFZ28" s="262"/>
      <c r="WGA28" s="262"/>
      <c r="WGB28" s="262"/>
      <c r="WGC28" s="262"/>
      <c r="WGD28" s="262"/>
      <c r="WGE28" s="262"/>
      <c r="WGF28" s="262"/>
      <c r="WGG28" s="262"/>
      <c r="WGH28" s="262"/>
      <c r="WGI28" s="262"/>
      <c r="WGJ28" s="262"/>
      <c r="WGK28" s="262"/>
      <c r="WGL28" s="262"/>
      <c r="WGM28" s="262"/>
      <c r="WGN28" s="262"/>
      <c r="WGO28" s="262"/>
      <c r="WGP28" s="262"/>
      <c r="WGQ28" s="262"/>
      <c r="WGR28" s="262"/>
      <c r="WGS28" s="262"/>
      <c r="WGT28" s="262"/>
      <c r="WGU28" s="262"/>
      <c r="WGV28" s="262"/>
      <c r="WGW28" s="262"/>
      <c r="WGX28" s="262"/>
      <c r="WGY28" s="262"/>
      <c r="WGZ28" s="262"/>
      <c r="WHA28" s="262"/>
      <c r="WHB28" s="262"/>
      <c r="WHC28" s="262"/>
      <c r="WHD28" s="262"/>
      <c r="WHE28" s="262"/>
      <c r="WHF28" s="262"/>
      <c r="WHG28" s="262"/>
      <c r="WHH28" s="262"/>
      <c r="WHI28" s="262"/>
      <c r="WHJ28" s="262"/>
      <c r="WHK28" s="262"/>
      <c r="WHL28" s="262"/>
      <c r="WHM28" s="262"/>
      <c r="WHN28" s="262"/>
      <c r="WHO28" s="262"/>
      <c r="WHP28" s="262"/>
      <c r="WHQ28" s="262"/>
      <c r="WHR28" s="262"/>
      <c r="WHS28" s="262"/>
      <c r="WHT28" s="262"/>
      <c r="WHU28" s="262"/>
      <c r="WHV28" s="262"/>
      <c r="WHW28" s="262"/>
      <c r="WHX28" s="262"/>
      <c r="WHY28" s="262"/>
      <c r="WHZ28" s="262"/>
      <c r="WIA28" s="262"/>
      <c r="WIB28" s="262"/>
      <c r="WIC28" s="262"/>
      <c r="WID28" s="262"/>
      <c r="WIE28" s="262"/>
      <c r="WIF28" s="262"/>
      <c r="WIG28" s="262"/>
      <c r="WIH28" s="262"/>
      <c r="WII28" s="262"/>
      <c r="WIJ28" s="262"/>
      <c r="WIK28" s="262"/>
      <c r="WIL28" s="262"/>
      <c r="WIM28" s="262"/>
      <c r="WIN28" s="262"/>
      <c r="WIO28" s="262"/>
      <c r="WIP28" s="262"/>
      <c r="WIQ28" s="262"/>
      <c r="WIR28" s="262"/>
      <c r="WIS28" s="262"/>
      <c r="WIT28" s="262"/>
      <c r="WIU28" s="262"/>
      <c r="WIV28" s="262"/>
      <c r="WIW28" s="262"/>
      <c r="WIX28" s="262"/>
      <c r="WIY28" s="262"/>
      <c r="WIZ28" s="262"/>
      <c r="WJA28" s="262"/>
      <c r="WJB28" s="262"/>
      <c r="WJC28" s="262"/>
      <c r="WJD28" s="262"/>
      <c r="WJE28" s="262"/>
      <c r="WJF28" s="262"/>
      <c r="WJG28" s="262"/>
      <c r="WJH28" s="262"/>
      <c r="WJI28" s="262"/>
      <c r="WJJ28" s="262"/>
      <c r="WJK28" s="262"/>
      <c r="WJL28" s="262"/>
      <c r="WJM28" s="262"/>
      <c r="WJN28" s="262"/>
      <c r="WJO28" s="262"/>
      <c r="WJP28" s="262"/>
      <c r="WJQ28" s="262"/>
      <c r="WJR28" s="262"/>
      <c r="WJS28" s="262"/>
      <c r="WJT28" s="262"/>
      <c r="WJU28" s="262"/>
      <c r="WJV28" s="262"/>
      <c r="WJW28" s="262"/>
      <c r="WJX28" s="262"/>
      <c r="WJY28" s="262"/>
      <c r="WJZ28" s="262"/>
      <c r="WKA28" s="262"/>
      <c r="WKB28" s="262"/>
      <c r="WKC28" s="262"/>
      <c r="WKD28" s="262"/>
      <c r="WKE28" s="262"/>
      <c r="WKF28" s="262"/>
      <c r="WKG28" s="262"/>
      <c r="WKH28" s="262"/>
      <c r="WKI28" s="262"/>
      <c r="WKJ28" s="262"/>
      <c r="WKK28" s="262"/>
      <c r="WKL28" s="262"/>
      <c r="WKM28" s="262"/>
      <c r="WKN28" s="262"/>
      <c r="WKO28" s="262"/>
      <c r="WKP28" s="262"/>
      <c r="WKQ28" s="262"/>
      <c r="WKR28" s="262"/>
      <c r="WKS28" s="262"/>
      <c r="WKT28" s="262"/>
      <c r="WKU28" s="262"/>
      <c r="WKV28" s="262"/>
      <c r="WKW28" s="262"/>
      <c r="WKX28" s="262"/>
      <c r="WKY28" s="262"/>
      <c r="WKZ28" s="262"/>
      <c r="WLA28" s="262"/>
      <c r="WLB28" s="262"/>
      <c r="WLC28" s="262"/>
      <c r="WLD28" s="262"/>
      <c r="WLE28" s="262"/>
      <c r="WLF28" s="262"/>
      <c r="WLG28" s="262"/>
      <c r="WLH28" s="262"/>
      <c r="WLI28" s="262"/>
      <c r="WLJ28" s="262"/>
      <c r="WLK28" s="262"/>
      <c r="WLL28" s="262"/>
      <c r="WLM28" s="262"/>
      <c r="WLN28" s="262"/>
      <c r="WLO28" s="262"/>
      <c r="WLP28" s="262"/>
      <c r="WLQ28" s="262"/>
      <c r="WLR28" s="262"/>
      <c r="WLS28" s="262"/>
      <c r="WLT28" s="262"/>
      <c r="WLU28" s="262"/>
      <c r="WLV28" s="262"/>
      <c r="WLW28" s="262"/>
      <c r="WLX28" s="262"/>
      <c r="WLY28" s="262"/>
      <c r="WLZ28" s="262"/>
      <c r="WMA28" s="262"/>
      <c r="WMB28" s="262"/>
      <c r="WMC28" s="262"/>
      <c r="WMD28" s="262"/>
      <c r="WME28" s="262"/>
      <c r="WMF28" s="262"/>
      <c r="WMG28" s="262"/>
      <c r="WMH28" s="262"/>
      <c r="WMI28" s="262"/>
      <c r="WMJ28" s="262"/>
      <c r="WMK28" s="262"/>
      <c r="WML28" s="262"/>
      <c r="WMM28" s="262"/>
      <c r="WMN28" s="262"/>
      <c r="WMO28" s="262"/>
      <c r="WMP28" s="262"/>
      <c r="WMQ28" s="262"/>
      <c r="WMR28" s="262"/>
      <c r="WMS28" s="262"/>
      <c r="WMT28" s="262"/>
      <c r="WMU28" s="262"/>
      <c r="WMV28" s="262"/>
      <c r="WMW28" s="262"/>
      <c r="WMX28" s="262"/>
      <c r="WMY28" s="262"/>
      <c r="WMZ28" s="262"/>
      <c r="WNA28" s="262"/>
      <c r="WNB28" s="262"/>
      <c r="WNC28" s="262"/>
      <c r="WND28" s="262"/>
      <c r="WNE28" s="262"/>
      <c r="WNF28" s="262"/>
      <c r="WNG28" s="262"/>
      <c r="WNH28" s="262"/>
      <c r="WNI28" s="262"/>
      <c r="WNJ28" s="262"/>
      <c r="WNK28" s="262"/>
      <c r="WNL28" s="262"/>
      <c r="WNM28" s="262"/>
      <c r="WNN28" s="262"/>
      <c r="WNO28" s="262"/>
      <c r="WNP28" s="262"/>
      <c r="WNQ28" s="262"/>
      <c r="WNR28" s="262"/>
      <c r="WNS28" s="262"/>
      <c r="WNT28" s="262"/>
      <c r="WNU28" s="262"/>
      <c r="WNV28" s="262"/>
      <c r="WNW28" s="262"/>
      <c r="WNX28" s="262"/>
      <c r="WNY28" s="262"/>
      <c r="WNZ28" s="262"/>
      <c r="WOA28" s="262"/>
      <c r="WOB28" s="262"/>
      <c r="WOC28" s="262"/>
      <c r="WOD28" s="262"/>
      <c r="WOE28" s="262"/>
      <c r="WOF28" s="262"/>
      <c r="WOG28" s="262"/>
      <c r="WOH28" s="262"/>
      <c r="WOI28" s="262"/>
      <c r="WOJ28" s="262"/>
      <c r="WOK28" s="262"/>
      <c r="WOL28" s="262"/>
      <c r="WOM28" s="262"/>
      <c r="WON28" s="262"/>
      <c r="WOO28" s="262"/>
      <c r="WOP28" s="262"/>
      <c r="WOQ28" s="262"/>
      <c r="WOR28" s="262"/>
      <c r="WOS28" s="262"/>
      <c r="WOT28" s="262"/>
      <c r="WOU28" s="262"/>
      <c r="WOV28" s="262"/>
      <c r="WOW28" s="262"/>
      <c r="WOX28" s="262"/>
      <c r="WOY28" s="262"/>
      <c r="WOZ28" s="262"/>
      <c r="WPA28" s="262"/>
      <c r="WPB28" s="262"/>
      <c r="WPC28" s="262"/>
      <c r="WPD28" s="262"/>
      <c r="WPE28" s="262"/>
      <c r="WPF28" s="262"/>
      <c r="WPG28" s="262"/>
      <c r="WPH28" s="262"/>
      <c r="WPI28" s="262"/>
      <c r="WPJ28" s="262"/>
      <c r="WPK28" s="262"/>
      <c r="WPL28" s="262"/>
      <c r="WPM28" s="262"/>
      <c r="WPN28" s="262"/>
      <c r="WPO28" s="262"/>
      <c r="WPP28" s="262"/>
      <c r="WPQ28" s="262"/>
      <c r="WPR28" s="262"/>
      <c r="WPS28" s="262"/>
      <c r="WPT28" s="262"/>
      <c r="WPU28" s="262"/>
      <c r="WPV28" s="262"/>
      <c r="WPW28" s="262"/>
      <c r="WPX28" s="262"/>
      <c r="WPY28" s="262"/>
      <c r="WPZ28" s="262"/>
      <c r="WQA28" s="262"/>
      <c r="WQB28" s="262"/>
      <c r="WQC28" s="262"/>
      <c r="WQD28" s="262"/>
      <c r="WQE28" s="262"/>
      <c r="WQF28" s="262"/>
      <c r="WQG28" s="262"/>
      <c r="WQH28" s="262"/>
      <c r="WQI28" s="262"/>
      <c r="WQJ28" s="262"/>
      <c r="WQK28" s="262"/>
      <c r="WQL28" s="262"/>
      <c r="WQM28" s="262"/>
      <c r="WQN28" s="262"/>
      <c r="WQO28" s="262"/>
      <c r="WQP28" s="262"/>
      <c r="WQQ28" s="262"/>
      <c r="WQR28" s="262"/>
      <c r="WQS28" s="262"/>
      <c r="WQT28" s="262"/>
      <c r="WQU28" s="262"/>
      <c r="WQV28" s="262"/>
      <c r="WQW28" s="262"/>
      <c r="WQX28" s="262"/>
      <c r="WQY28" s="262"/>
      <c r="WQZ28" s="262"/>
      <c r="WRA28" s="262"/>
      <c r="WRB28" s="262"/>
      <c r="WRC28" s="262"/>
      <c r="WRD28" s="262"/>
      <c r="WRE28" s="262"/>
      <c r="WRF28" s="262"/>
      <c r="WRG28" s="262"/>
      <c r="WRH28" s="262"/>
      <c r="WRI28" s="262"/>
      <c r="WRJ28" s="262"/>
      <c r="WRK28" s="262"/>
      <c r="WRL28" s="262"/>
      <c r="WRM28" s="262"/>
      <c r="WRN28" s="262"/>
      <c r="WRO28" s="262"/>
      <c r="WRP28" s="262"/>
      <c r="WRQ28" s="262"/>
      <c r="WRR28" s="262"/>
      <c r="WRS28" s="262"/>
      <c r="WRT28" s="262"/>
      <c r="WRU28" s="262"/>
      <c r="WRV28" s="262"/>
      <c r="WRW28" s="262"/>
      <c r="WRX28" s="262"/>
      <c r="WRY28" s="262"/>
      <c r="WRZ28" s="262"/>
      <c r="WSA28" s="262"/>
      <c r="WSB28" s="262"/>
      <c r="WSC28" s="262"/>
      <c r="WSD28" s="262"/>
      <c r="WSE28" s="262"/>
      <c r="WSF28" s="262"/>
      <c r="WSG28" s="262"/>
      <c r="WSH28" s="262"/>
      <c r="WSI28" s="262"/>
      <c r="WSJ28" s="262"/>
      <c r="WSK28" s="262"/>
      <c r="WSL28" s="262"/>
      <c r="WSM28" s="262"/>
      <c r="WSN28" s="262"/>
      <c r="WSO28" s="262"/>
      <c r="WSP28" s="262"/>
      <c r="WSQ28" s="262"/>
      <c r="WSR28" s="262"/>
      <c r="WSS28" s="262"/>
      <c r="WST28" s="262"/>
      <c r="WSU28" s="262"/>
      <c r="WSV28" s="262"/>
      <c r="WSW28" s="262"/>
      <c r="WSX28" s="262"/>
      <c r="WSY28" s="262"/>
      <c r="WSZ28" s="262"/>
      <c r="WTA28" s="262"/>
      <c r="WTB28" s="262"/>
      <c r="WTC28" s="262"/>
      <c r="WTD28" s="262"/>
      <c r="WTE28" s="262"/>
      <c r="WTF28" s="262"/>
      <c r="WTG28" s="262"/>
      <c r="WTH28" s="262"/>
      <c r="WTI28" s="262"/>
      <c r="WTJ28" s="262"/>
      <c r="WTK28" s="262"/>
      <c r="WTL28" s="262"/>
      <c r="WTM28" s="262"/>
      <c r="WTN28" s="262"/>
      <c r="WTO28" s="262"/>
      <c r="WTP28" s="262"/>
      <c r="WTQ28" s="262"/>
      <c r="WTR28" s="262"/>
      <c r="WTS28" s="262"/>
      <c r="WTT28" s="262"/>
      <c r="WTU28" s="262"/>
      <c r="WTV28" s="262"/>
      <c r="WTW28" s="262"/>
      <c r="WTX28" s="262"/>
      <c r="WTY28" s="262"/>
      <c r="WTZ28" s="262"/>
      <c r="WUA28" s="262"/>
      <c r="WUB28" s="262"/>
      <c r="WUC28" s="262"/>
      <c r="WUD28" s="262"/>
      <c r="WUE28" s="262"/>
      <c r="WUF28" s="262"/>
      <c r="WUG28" s="262"/>
      <c r="WUH28" s="262"/>
      <c r="WUI28" s="262"/>
      <c r="WUJ28" s="262"/>
      <c r="WUK28" s="262"/>
      <c r="WUL28" s="262"/>
      <c r="WUM28" s="262"/>
      <c r="WUN28" s="262"/>
      <c r="WUO28" s="262"/>
      <c r="WUP28" s="262"/>
      <c r="WUQ28" s="262"/>
      <c r="WUR28" s="262"/>
      <c r="WUS28" s="262"/>
      <c r="WUT28" s="262"/>
      <c r="WUU28" s="262"/>
      <c r="WUV28" s="262"/>
      <c r="WUW28" s="262"/>
      <c r="WUX28" s="262"/>
      <c r="WUY28" s="262"/>
      <c r="WUZ28" s="262"/>
      <c r="WVA28" s="262"/>
      <c r="WVB28" s="262"/>
      <c r="WVC28" s="262"/>
      <c r="WVD28" s="262"/>
      <c r="WVE28" s="262"/>
      <c r="WVF28" s="262"/>
      <c r="WVG28" s="262"/>
      <c r="WVH28" s="262"/>
      <c r="WVI28" s="262"/>
      <c r="WVJ28" s="262"/>
      <c r="WVK28" s="262"/>
      <c r="WVL28" s="262"/>
      <c r="WVM28" s="262"/>
      <c r="WVN28" s="262"/>
      <c r="WVO28" s="262"/>
      <c r="WVP28" s="262"/>
      <c r="WVQ28" s="262"/>
      <c r="WVR28" s="262"/>
      <c r="WVS28" s="262"/>
      <c r="WVT28" s="262"/>
      <c r="WVU28" s="262"/>
      <c r="WVV28" s="262"/>
      <c r="WVW28" s="262"/>
      <c r="WVX28" s="262"/>
      <c r="WVY28" s="262"/>
      <c r="WVZ28" s="262"/>
      <c r="WWA28" s="262"/>
      <c r="WWB28" s="262"/>
      <c r="WWC28" s="262"/>
      <c r="WWD28" s="262"/>
      <c r="WWE28" s="262"/>
      <c r="WWF28" s="262"/>
      <c r="WWG28" s="262"/>
      <c r="WWH28" s="262"/>
      <c r="WWI28" s="262"/>
      <c r="WWJ28" s="262"/>
      <c r="WWK28" s="262"/>
      <c r="WWL28" s="262"/>
      <c r="WWM28" s="262"/>
      <c r="WWN28" s="262"/>
      <c r="WWO28" s="262"/>
      <c r="WWP28" s="262"/>
      <c r="WWQ28" s="262"/>
      <c r="WWR28" s="262"/>
      <c r="WWS28" s="262"/>
      <c r="WWT28" s="262"/>
      <c r="WWU28" s="262"/>
      <c r="WWV28" s="262"/>
      <c r="WWW28" s="262"/>
      <c r="WWX28" s="262"/>
      <c r="WWY28" s="262"/>
      <c r="WWZ28" s="262"/>
      <c r="WXA28" s="262"/>
      <c r="WXB28" s="262"/>
      <c r="WXC28" s="262"/>
      <c r="WXD28" s="262"/>
      <c r="WXE28" s="262"/>
      <c r="WXF28" s="262"/>
      <c r="WXG28" s="262"/>
      <c r="WXH28" s="262"/>
      <c r="WXI28" s="262"/>
      <c r="WXJ28" s="262"/>
      <c r="WXK28" s="262"/>
      <c r="WXL28" s="262"/>
      <c r="WXM28" s="262"/>
      <c r="WXN28" s="262"/>
      <c r="WXO28" s="262"/>
      <c r="WXP28" s="262"/>
      <c r="WXQ28" s="262"/>
      <c r="WXR28" s="262"/>
      <c r="WXS28" s="262"/>
      <c r="WXT28" s="262"/>
      <c r="WXU28" s="262"/>
      <c r="WXV28" s="262"/>
      <c r="WXW28" s="262"/>
      <c r="WXX28" s="262"/>
      <c r="WXY28" s="262"/>
      <c r="WXZ28" s="262"/>
      <c r="WYA28" s="262"/>
      <c r="WYB28" s="262"/>
      <c r="WYC28" s="262"/>
      <c r="WYD28" s="262"/>
      <c r="WYE28" s="262"/>
      <c r="WYF28" s="262"/>
      <c r="WYG28" s="262"/>
      <c r="WYH28" s="262"/>
      <c r="WYI28" s="262"/>
      <c r="WYJ28" s="262"/>
      <c r="WYK28" s="262"/>
      <c r="WYL28" s="262"/>
      <c r="WYM28" s="262"/>
      <c r="WYN28" s="262"/>
      <c r="WYO28" s="262"/>
      <c r="WYP28" s="262"/>
      <c r="WYQ28" s="262"/>
      <c r="WYR28" s="262"/>
      <c r="WYS28" s="262"/>
      <c r="WYT28" s="262"/>
      <c r="WYU28" s="262"/>
      <c r="WYV28" s="262"/>
      <c r="WYW28" s="262"/>
      <c r="WYX28" s="262"/>
      <c r="WYY28" s="262"/>
      <c r="WYZ28" s="262"/>
      <c r="WZA28" s="262"/>
      <c r="WZB28" s="262"/>
      <c r="WZC28" s="262"/>
      <c r="WZD28" s="262"/>
      <c r="WZE28" s="262"/>
      <c r="WZF28" s="262"/>
      <c r="WZG28" s="262"/>
      <c r="WZH28" s="262"/>
      <c r="WZI28" s="262"/>
      <c r="WZJ28" s="262"/>
      <c r="WZK28" s="262"/>
      <c r="WZL28" s="262"/>
      <c r="WZM28" s="262"/>
      <c r="WZN28" s="262"/>
      <c r="WZO28" s="262"/>
      <c r="WZP28" s="262"/>
      <c r="WZQ28" s="262"/>
      <c r="WZR28" s="262"/>
      <c r="WZS28" s="262"/>
      <c r="WZT28" s="262"/>
      <c r="WZU28" s="262"/>
      <c r="WZV28" s="262"/>
      <c r="WZW28" s="262"/>
      <c r="WZX28" s="262"/>
      <c r="WZY28" s="262"/>
      <c r="WZZ28" s="262"/>
      <c r="XAA28" s="262"/>
      <c r="XAB28" s="262"/>
      <c r="XAC28" s="262"/>
      <c r="XAD28" s="262"/>
      <c r="XAE28" s="262"/>
      <c r="XAF28" s="262"/>
      <c r="XAG28" s="262"/>
      <c r="XAH28" s="262"/>
      <c r="XAI28" s="262"/>
      <c r="XAJ28" s="262"/>
      <c r="XAK28" s="262"/>
      <c r="XAL28" s="262"/>
      <c r="XAM28" s="262"/>
      <c r="XAN28" s="262"/>
      <c r="XAO28" s="262"/>
      <c r="XAP28" s="262"/>
      <c r="XAQ28" s="262"/>
      <c r="XAR28" s="262"/>
      <c r="XAS28" s="262"/>
      <c r="XAT28" s="262"/>
      <c r="XAU28" s="262"/>
      <c r="XAV28" s="262"/>
      <c r="XAW28" s="262"/>
      <c r="XAX28" s="262"/>
      <c r="XAY28" s="262"/>
      <c r="XAZ28" s="262"/>
      <c r="XBA28" s="262"/>
      <c r="XBB28" s="262"/>
      <c r="XBC28" s="262"/>
      <c r="XBD28" s="262"/>
      <c r="XBE28" s="262"/>
      <c r="XBF28" s="262"/>
      <c r="XBG28" s="262"/>
      <c r="XBH28" s="262"/>
      <c r="XBI28" s="262"/>
      <c r="XBJ28" s="262"/>
      <c r="XBK28" s="262"/>
      <c r="XBL28" s="262"/>
      <c r="XBM28" s="262"/>
      <c r="XBN28" s="262"/>
      <c r="XBO28" s="262"/>
      <c r="XBP28" s="262"/>
      <c r="XBQ28" s="262"/>
      <c r="XBR28" s="262"/>
      <c r="XBS28" s="262"/>
      <c r="XBT28" s="262"/>
      <c r="XBU28" s="262"/>
      <c r="XBV28" s="262"/>
      <c r="XBW28" s="262"/>
      <c r="XBX28" s="262"/>
      <c r="XBY28" s="262"/>
      <c r="XBZ28" s="262"/>
      <c r="XCA28" s="262"/>
      <c r="XCB28" s="262"/>
      <c r="XCC28" s="262"/>
      <c r="XCD28" s="262"/>
      <c r="XCE28" s="262"/>
      <c r="XCF28" s="262"/>
      <c r="XCG28" s="262"/>
      <c r="XCH28" s="262"/>
      <c r="XCI28" s="262"/>
      <c r="XCJ28" s="262"/>
      <c r="XCK28" s="262"/>
      <c r="XCL28" s="262"/>
      <c r="XCM28" s="262"/>
      <c r="XCN28" s="262"/>
      <c r="XCO28" s="262"/>
      <c r="XCP28" s="262"/>
      <c r="XCQ28" s="262"/>
      <c r="XCR28" s="262"/>
      <c r="XCS28" s="262"/>
      <c r="XCT28" s="262"/>
      <c r="XCU28" s="262"/>
      <c r="XCV28" s="262"/>
      <c r="XCW28" s="262"/>
      <c r="XCX28" s="262"/>
      <c r="XCY28" s="262"/>
      <c r="XCZ28" s="262"/>
      <c r="XDA28" s="262"/>
      <c r="XDB28" s="262"/>
      <c r="XDC28" s="262"/>
      <c r="XDD28" s="262"/>
      <c r="XDE28" s="262"/>
      <c r="XDF28" s="262"/>
      <c r="XDG28" s="262"/>
      <c r="XDH28" s="262"/>
      <c r="XDI28" s="262"/>
      <c r="XDJ28" s="262"/>
      <c r="XDK28" s="262"/>
      <c r="XDL28" s="262"/>
      <c r="XDM28" s="262"/>
      <c r="XDN28" s="262"/>
      <c r="XDO28" s="262"/>
      <c r="XDP28" s="262"/>
      <c r="XDQ28" s="262"/>
      <c r="XDR28" s="262"/>
      <c r="XDS28" s="262"/>
      <c r="XDT28" s="262"/>
      <c r="XDU28" s="262"/>
      <c r="XDV28" s="262"/>
      <c r="XDW28" s="262"/>
      <c r="XDX28" s="262"/>
      <c r="XDY28" s="262"/>
      <c r="XDZ28" s="262"/>
      <c r="XEA28" s="262"/>
      <c r="XEB28" s="262"/>
      <c r="XEC28" s="262"/>
      <c r="XED28" s="262"/>
      <c r="XEE28" s="262"/>
      <c r="XEF28" s="262"/>
      <c r="XEG28" s="262"/>
      <c r="XEH28" s="262"/>
      <c r="XEI28" s="262"/>
      <c r="XEJ28" s="262"/>
      <c r="XEK28" s="262"/>
      <c r="XEL28" s="262"/>
      <c r="XEM28" s="262"/>
      <c r="XEN28" s="262"/>
      <c r="XEO28" s="262"/>
      <c r="XEP28" s="262"/>
      <c r="XEQ28" s="262"/>
      <c r="XER28" s="262"/>
      <c r="XES28" s="262"/>
      <c r="XET28" s="262"/>
      <c r="XEU28" s="262"/>
      <c r="XEV28" s="262"/>
      <c r="XEW28" s="262"/>
      <c r="XEX28" s="262"/>
      <c r="XEY28" s="262"/>
      <c r="XEZ28" s="262"/>
      <c r="XFA28" s="262"/>
      <c r="XFB28" s="262"/>
      <c r="XFC28" s="262"/>
    </row>
    <row r="29" spans="1:16383" ht="14.4">
      <c r="A29" s="265">
        <f t="shared" si="0"/>
        <v>26</v>
      </c>
      <c r="B29" s="268" t="s">
        <v>23</v>
      </c>
      <c r="C29" s="498"/>
      <c r="D29" s="498"/>
      <c r="E29" s="499"/>
      <c r="F29" s="498"/>
      <c r="G29" s="498"/>
      <c r="H29" s="274"/>
    </row>
    <row r="30" spans="1:16383" ht="14.4">
      <c r="A30" s="265">
        <f t="shared" si="0"/>
        <v>27</v>
      </c>
      <c r="B30" s="268" t="s">
        <v>24</v>
      </c>
      <c r="C30" s="285"/>
      <c r="D30" s="285"/>
      <c r="E30" s="287"/>
      <c r="F30" s="286"/>
      <c r="G30" s="286"/>
      <c r="H30" s="274"/>
    </row>
    <row r="31" spans="1:16383" ht="14.4">
      <c r="A31" s="265">
        <f t="shared" si="0"/>
        <v>28</v>
      </c>
      <c r="B31" s="268" t="s">
        <v>133</v>
      </c>
      <c r="C31" s="287"/>
      <c r="D31" s="287"/>
      <c r="E31" s="287"/>
      <c r="F31" s="287"/>
      <c r="G31" s="287"/>
      <c r="H31" s="26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spans="1:16383" s="4" customFormat="1" ht="14.4">
      <c r="A32" s="265">
        <f t="shared" si="0"/>
        <v>29</v>
      </c>
      <c r="B32" s="268" t="s">
        <v>119</v>
      </c>
      <c r="C32" s="287"/>
      <c r="D32" s="287"/>
      <c r="E32" s="287"/>
      <c r="F32" s="288"/>
      <c r="G32" s="288"/>
      <c r="H32" s="26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</row>
    <row r="33" spans="1:16383" ht="28.8">
      <c r="A33" s="265"/>
      <c r="B33" s="268" t="s">
        <v>25</v>
      </c>
      <c r="C33" s="269"/>
      <c r="D33" s="269"/>
      <c r="E33" s="656"/>
      <c r="F33" s="269"/>
      <c r="G33" s="281"/>
      <c r="H33" s="26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</row>
    <row r="34" spans="1:16383" s="5" customFormat="1" ht="14.4">
      <c r="A34" s="289"/>
      <c r="B34" s="268" t="s">
        <v>120</v>
      </c>
      <c r="C34" s="269"/>
      <c r="D34" s="269"/>
      <c r="E34" s="657"/>
      <c r="F34" s="269"/>
      <c r="G34" s="269"/>
      <c r="H34" s="267"/>
    </row>
    <row r="35" spans="1:16383" s="5" customFormat="1" ht="14.4">
      <c r="A35" s="289"/>
      <c r="B35" s="268" t="s">
        <v>18</v>
      </c>
      <c r="C35" s="358"/>
      <c r="D35" s="358"/>
      <c r="E35" s="657"/>
      <c r="F35" s="358"/>
      <c r="G35" s="358"/>
      <c r="H35" s="267"/>
    </row>
    <row r="36" spans="1:16383" s="5" customFormat="1" ht="14.4">
      <c r="A36" s="289"/>
      <c r="B36" s="268" t="s">
        <v>19</v>
      </c>
      <c r="C36" s="281"/>
      <c r="D36" s="281"/>
      <c r="E36" s="657"/>
      <c r="F36" s="281"/>
      <c r="G36" s="281"/>
      <c r="H36" s="267"/>
    </row>
    <row r="37" spans="1:16383" s="5" customFormat="1" ht="14.4">
      <c r="A37" s="289"/>
      <c r="B37" s="268" t="s">
        <v>20</v>
      </c>
      <c r="C37" s="281"/>
      <c r="D37" s="281"/>
      <c r="E37" s="657"/>
      <c r="F37" s="281"/>
      <c r="G37" s="281"/>
      <c r="H37" s="267"/>
    </row>
    <row r="38" spans="1:16383" s="5" customFormat="1" ht="14.4">
      <c r="A38" s="289"/>
      <c r="B38" s="268" t="s">
        <v>121</v>
      </c>
      <c r="C38" s="281"/>
      <c r="D38" s="359"/>
      <c r="E38" s="657"/>
      <c r="F38" s="359"/>
      <c r="G38" s="281"/>
      <c r="H38" s="267"/>
    </row>
    <row r="39" spans="1:16383" s="5" customFormat="1" ht="14.4">
      <c r="A39" s="289"/>
      <c r="B39" s="268" t="s">
        <v>122</v>
      </c>
      <c r="C39" s="269"/>
      <c r="D39" s="269"/>
      <c r="E39" s="657"/>
      <c r="F39" s="269"/>
      <c r="G39" s="269"/>
      <c r="H39" s="267"/>
    </row>
    <row r="40" spans="1:16383" s="5" customFormat="1" ht="14.4">
      <c r="A40" s="289"/>
      <c r="B40" s="268" t="s">
        <v>132</v>
      </c>
      <c r="C40" s="497"/>
      <c r="D40" s="497"/>
      <c r="E40" s="658"/>
      <c r="F40" s="497"/>
      <c r="G40" s="497"/>
      <c r="H40" s="267"/>
    </row>
  </sheetData>
  <mergeCells count="3">
    <mergeCell ref="H5:H6"/>
    <mergeCell ref="E33:E40"/>
    <mergeCell ref="A1:G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0"/>
  <sheetViews>
    <sheetView tabSelected="1" topLeftCell="A33" zoomScale="85" zoomScaleNormal="85" zoomScaleSheetLayoutView="80" workbookViewId="0">
      <selection activeCell="L64" sqref="L64"/>
    </sheetView>
  </sheetViews>
  <sheetFormatPr defaultColWidth="9.109375" defaultRowHeight="14.4"/>
  <cols>
    <col min="1" max="1" width="13.44140625" style="217" bestFit="1" customWidth="1"/>
    <col min="2" max="2" width="19" style="217" customWidth="1"/>
    <col min="3" max="3" width="12.5546875" style="217" customWidth="1"/>
    <col min="4" max="4" width="21.6640625" style="217" customWidth="1"/>
    <col min="5" max="5" width="22.88671875" style="217" customWidth="1"/>
    <col min="6" max="6" width="19.33203125" style="217" customWidth="1"/>
    <col min="7" max="7" width="12.88671875" style="217" customWidth="1"/>
    <col min="8" max="8" width="10.33203125" style="217" customWidth="1"/>
    <col min="9" max="9" width="10" style="217" bestFit="1" customWidth="1"/>
    <col min="10" max="10" width="10" style="217" customWidth="1"/>
    <col min="11" max="11" width="16.33203125" style="217" customWidth="1"/>
    <col min="12" max="12" width="11.33203125" style="217" bestFit="1" customWidth="1"/>
    <col min="13" max="13" width="14.5546875" style="217" bestFit="1" customWidth="1"/>
    <col min="14" max="15" width="9.109375" style="217"/>
    <col min="16" max="16" width="18.109375" style="217" customWidth="1"/>
    <col min="17" max="16384" width="9.109375" style="217"/>
  </cols>
  <sheetData>
    <row r="1" spans="1:13">
      <c r="A1" s="216"/>
      <c r="B1" s="216"/>
      <c r="C1" s="216"/>
      <c r="D1" s="216"/>
      <c r="E1" s="216"/>
      <c r="F1" s="216"/>
      <c r="G1" s="216"/>
      <c r="H1" s="216"/>
    </row>
    <row r="2" spans="1:13" ht="15" thickBot="1">
      <c r="A2" s="725" t="s">
        <v>61</v>
      </c>
      <c r="B2" s="725"/>
      <c r="C2" s="218"/>
      <c r="D2" s="218"/>
      <c r="E2" s="218"/>
      <c r="F2" s="218"/>
      <c r="G2" s="724"/>
      <c r="H2" s="724"/>
    </row>
    <row r="3" spans="1:13">
      <c r="A3" s="726" t="s">
        <v>156</v>
      </c>
      <c r="B3" s="727"/>
      <c r="C3" s="728" t="s">
        <v>530</v>
      </c>
      <c r="D3" s="729"/>
      <c r="E3" s="727"/>
      <c r="F3" s="219" t="s">
        <v>11</v>
      </c>
      <c r="G3" s="742" t="s">
        <v>660</v>
      </c>
      <c r="H3" s="743"/>
      <c r="K3" s="522"/>
    </row>
    <row r="4" spans="1:13" ht="33" customHeight="1">
      <c r="A4" s="730" t="s">
        <v>154</v>
      </c>
      <c r="B4" s="731"/>
      <c r="C4" s="744" t="s">
        <v>665</v>
      </c>
      <c r="D4" s="745"/>
      <c r="E4" s="745"/>
      <c r="F4" s="745"/>
      <c r="G4" s="745"/>
      <c r="H4" s="746"/>
      <c r="K4" s="227"/>
    </row>
    <row r="5" spans="1:13" ht="62.25" customHeight="1">
      <c r="A5" s="730" t="s">
        <v>316</v>
      </c>
      <c r="B5" s="731"/>
      <c r="C5" s="732" t="s">
        <v>578</v>
      </c>
      <c r="D5" s="733"/>
      <c r="E5" s="733"/>
      <c r="F5" s="733"/>
      <c r="G5" s="733"/>
      <c r="H5" s="734"/>
      <c r="K5" s="227" t="s">
        <v>575</v>
      </c>
    </row>
    <row r="6" spans="1:13" ht="15" thickBot="1">
      <c r="A6" s="735" t="s">
        <v>62</v>
      </c>
      <c r="B6" s="736"/>
      <c r="C6" s="737" t="s">
        <v>662</v>
      </c>
      <c r="D6" s="738"/>
      <c r="E6" s="739" t="s">
        <v>153</v>
      </c>
      <c r="F6" s="739"/>
      <c r="G6" s="740" t="s">
        <v>663</v>
      </c>
      <c r="H6" s="741"/>
      <c r="K6" s="227" t="s">
        <v>661</v>
      </c>
      <c r="M6" s="375"/>
    </row>
    <row r="7" spans="1:13" ht="15" thickBot="1">
      <c r="A7" s="220"/>
      <c r="B7" s="220"/>
      <c r="C7" s="220"/>
      <c r="D7" s="221"/>
      <c r="E7" s="221"/>
      <c r="F7" s="221"/>
      <c r="G7" s="221"/>
      <c r="H7" s="222"/>
      <c r="K7" s="227"/>
      <c r="L7" s="227"/>
      <c r="M7" s="375"/>
    </row>
    <row r="8" spans="1:13">
      <c r="A8" s="698" t="s">
        <v>63</v>
      </c>
      <c r="B8" s="699"/>
      <c r="C8" s="699"/>
      <c r="D8" s="699"/>
      <c r="E8" s="699"/>
      <c r="F8" s="699"/>
      <c r="G8" s="699"/>
      <c r="H8" s="700"/>
      <c r="K8" s="522"/>
      <c r="M8" s="375"/>
    </row>
    <row r="9" spans="1:13" ht="43.2">
      <c r="A9" s="754" t="s">
        <v>357</v>
      </c>
      <c r="B9" s="755"/>
      <c r="C9" s="223" t="s">
        <v>64</v>
      </c>
      <c r="D9" s="223" t="s">
        <v>65</v>
      </c>
      <c r="E9" s="223" t="s">
        <v>151</v>
      </c>
      <c r="F9" s="223" t="s">
        <v>66</v>
      </c>
      <c r="G9" s="752" t="s">
        <v>150</v>
      </c>
      <c r="H9" s="753"/>
      <c r="M9" s="375"/>
    </row>
    <row r="10" spans="1:13">
      <c r="A10" s="763" t="s">
        <v>664</v>
      </c>
      <c r="B10" s="764" t="s">
        <v>152</v>
      </c>
      <c r="C10" s="410" t="s">
        <v>442</v>
      </c>
      <c r="D10" s="411">
        <v>16</v>
      </c>
      <c r="E10" s="412">
        <f>F10/D10</f>
        <v>714.25</v>
      </c>
      <c r="F10" s="413">
        <v>11428</v>
      </c>
      <c r="G10" s="756"/>
      <c r="H10" s="757"/>
    </row>
    <row r="11" spans="1:13">
      <c r="A11" s="763"/>
      <c r="B11" s="764"/>
      <c r="C11" s="410" t="s">
        <v>443</v>
      </c>
      <c r="D11" s="411">
        <v>40</v>
      </c>
      <c r="E11" s="412">
        <f t="shared" ref="E11:E12" si="0">F11/D11</f>
        <v>1040.2</v>
      </c>
      <c r="F11" s="413">
        <v>41608</v>
      </c>
      <c r="G11" s="756"/>
      <c r="H11" s="757"/>
    </row>
    <row r="12" spans="1:13">
      <c r="A12" s="763"/>
      <c r="B12" s="764"/>
      <c r="C12" s="410" t="s">
        <v>591</v>
      </c>
      <c r="D12" s="411">
        <v>8</v>
      </c>
      <c r="E12" s="412">
        <f t="shared" si="0"/>
        <v>1293.5</v>
      </c>
      <c r="F12" s="413">
        <v>10348</v>
      </c>
      <c r="G12" s="756"/>
      <c r="H12" s="757"/>
    </row>
    <row r="13" spans="1:13">
      <c r="A13" s="763"/>
      <c r="B13" s="765"/>
      <c r="C13" s="414"/>
      <c r="D13" s="415"/>
      <c r="E13" s="416"/>
      <c r="F13" s="417"/>
      <c r="G13" s="758"/>
      <c r="H13" s="759"/>
    </row>
    <row r="14" spans="1:13">
      <c r="A14" s="763"/>
      <c r="B14" s="765"/>
      <c r="C14" s="414"/>
      <c r="D14" s="415"/>
      <c r="E14" s="416"/>
      <c r="F14" s="417"/>
      <c r="G14" s="758"/>
      <c r="H14" s="759"/>
    </row>
    <row r="15" spans="1:13">
      <c r="A15" s="763"/>
      <c r="B15" s="765"/>
      <c r="C15" s="414"/>
      <c r="D15" s="415"/>
      <c r="E15" s="416"/>
      <c r="F15" s="417"/>
      <c r="G15" s="758"/>
      <c r="H15" s="759"/>
    </row>
    <row r="16" spans="1:13">
      <c r="A16" s="763"/>
      <c r="B16" s="764"/>
      <c r="C16" s="410"/>
      <c r="D16" s="411"/>
      <c r="E16" s="412"/>
      <c r="F16" s="413"/>
      <c r="G16" s="756"/>
      <c r="H16" s="757"/>
      <c r="L16" s="217">
        <v>52756</v>
      </c>
    </row>
    <row r="17" spans="1:16">
      <c r="A17" s="763"/>
      <c r="B17" s="764"/>
      <c r="C17" s="410"/>
      <c r="D17" s="411"/>
      <c r="E17" s="412"/>
      <c r="F17" s="413"/>
      <c r="G17" s="756"/>
      <c r="H17" s="757"/>
    </row>
    <row r="18" spans="1:16">
      <c r="A18" s="763"/>
      <c r="B18" s="764"/>
      <c r="C18" s="410"/>
      <c r="D18" s="411"/>
      <c r="E18" s="412"/>
      <c r="F18" s="413"/>
      <c r="G18" s="756"/>
      <c r="H18" s="757"/>
    </row>
    <row r="19" spans="1:16">
      <c r="A19" s="763"/>
      <c r="B19" s="765"/>
      <c r="C19" s="414"/>
      <c r="D19" s="415"/>
      <c r="E19" s="416"/>
      <c r="F19" s="417"/>
      <c r="G19" s="758"/>
      <c r="H19" s="759"/>
    </row>
    <row r="20" spans="1:16">
      <c r="A20" s="763"/>
      <c r="B20" s="765"/>
      <c r="C20" s="414"/>
      <c r="D20" s="415"/>
      <c r="E20" s="416"/>
      <c r="F20" s="417"/>
      <c r="G20" s="758"/>
      <c r="H20" s="759"/>
    </row>
    <row r="21" spans="1:16">
      <c r="A21" s="763"/>
      <c r="B21" s="765"/>
      <c r="C21" s="414"/>
      <c r="D21" s="415"/>
      <c r="E21" s="416"/>
      <c r="F21" s="417"/>
      <c r="G21" s="758"/>
      <c r="H21" s="759"/>
    </row>
    <row r="22" spans="1:16">
      <c r="A22" s="763"/>
      <c r="B22" s="762"/>
      <c r="C22" s="406"/>
      <c r="D22" s="407"/>
      <c r="E22" s="408"/>
      <c r="F22" s="409"/>
      <c r="G22" s="756"/>
      <c r="H22" s="757"/>
    </row>
    <row r="23" spans="1:16">
      <c r="A23" s="763"/>
      <c r="B23" s="762"/>
      <c r="C23" s="406"/>
      <c r="D23" s="407"/>
      <c r="E23" s="408"/>
      <c r="F23" s="409"/>
      <c r="G23" s="756"/>
      <c r="H23" s="757"/>
    </row>
    <row r="24" spans="1:16">
      <c r="A24" s="763"/>
      <c r="B24" s="762"/>
      <c r="C24" s="406"/>
      <c r="D24" s="407"/>
      <c r="E24" s="408"/>
      <c r="F24" s="409"/>
      <c r="G24" s="756"/>
      <c r="H24" s="757"/>
    </row>
    <row r="25" spans="1:16">
      <c r="A25" s="766"/>
      <c r="B25" s="767"/>
      <c r="C25" s="707"/>
      <c r="D25" s="708"/>
      <c r="E25" s="418"/>
      <c r="F25" s="419"/>
      <c r="G25" s="709"/>
      <c r="H25" s="710"/>
      <c r="K25" s="217" t="s">
        <v>712</v>
      </c>
    </row>
    <row r="26" spans="1:16">
      <c r="A26" s="718"/>
      <c r="B26" s="719"/>
      <c r="C26" s="228" t="s">
        <v>10</v>
      </c>
      <c r="D26" s="229">
        <f>SUM(D10:D25)</f>
        <v>64</v>
      </c>
      <c r="E26" s="230"/>
      <c r="F26" s="231">
        <f>SUM(F10:F25)</f>
        <v>63384</v>
      </c>
      <c r="G26" s="711" t="s">
        <v>67</v>
      </c>
      <c r="H26" s="712"/>
      <c r="J26" s="622">
        <f>Area!K68</f>
        <v>62779.599999999991</v>
      </c>
      <c r="K26" s="540">
        <f>8567.8667*10.764</f>
        <v>92224.517158799994</v>
      </c>
      <c r="P26" s="373"/>
    </row>
    <row r="27" spans="1:16">
      <c r="A27" s="720"/>
      <c r="B27" s="721"/>
      <c r="C27" s="224" t="s">
        <v>68</v>
      </c>
      <c r="D27" s="713" t="s">
        <v>69</v>
      </c>
      <c r="E27" s="713"/>
      <c r="F27" s="225">
        <v>0</v>
      </c>
      <c r="G27" s="713" t="s">
        <v>67</v>
      </c>
      <c r="H27" s="714"/>
      <c r="K27" s="227"/>
    </row>
    <row r="28" spans="1:16" ht="15" thickBot="1">
      <c r="A28" s="722"/>
      <c r="B28" s="723"/>
      <c r="C28" s="715" t="s">
        <v>70</v>
      </c>
      <c r="D28" s="715"/>
      <c r="E28" s="715"/>
      <c r="F28" s="232">
        <f>F26-F27</f>
        <v>63384</v>
      </c>
      <c r="G28" s="716" t="s">
        <v>67</v>
      </c>
      <c r="H28" s="717"/>
    </row>
    <row r="29" spans="1:16" ht="15" thickBot="1">
      <c r="A29" s="234"/>
      <c r="B29" s="234"/>
      <c r="C29" s="235"/>
      <c r="D29" s="235"/>
      <c r="E29" s="235"/>
      <c r="F29" s="236"/>
      <c r="G29" s="237"/>
      <c r="H29" s="237"/>
      <c r="K29" s="261"/>
    </row>
    <row r="30" spans="1:16">
      <c r="A30" s="698" t="s">
        <v>149</v>
      </c>
      <c r="B30" s="699"/>
      <c r="C30" s="699"/>
      <c r="D30" s="699"/>
      <c r="E30" s="699"/>
      <c r="F30" s="699"/>
      <c r="G30" s="699"/>
      <c r="H30" s="700"/>
      <c r="M30" s="870"/>
    </row>
    <row r="31" spans="1:16" ht="28.8">
      <c r="A31" s="663" t="s">
        <v>71</v>
      </c>
      <c r="B31" s="664"/>
      <c r="C31" s="238" t="s">
        <v>72</v>
      </c>
      <c r="D31" s="238" t="s">
        <v>419</v>
      </c>
      <c r="E31" s="223" t="s">
        <v>73</v>
      </c>
      <c r="F31" s="223" t="s">
        <v>74</v>
      </c>
      <c r="G31" s="223" t="s">
        <v>75</v>
      </c>
      <c r="H31" s="239" t="s">
        <v>76</v>
      </c>
    </row>
    <row r="32" spans="1:16" ht="34.200000000000003" customHeight="1">
      <c r="A32" s="665" t="s">
        <v>451</v>
      </c>
      <c r="B32" s="666"/>
      <c r="C32" s="226">
        <v>0</v>
      </c>
      <c r="D32" s="226">
        <f>'Till date Cost'!E39</f>
        <v>1.41</v>
      </c>
      <c r="E32" s="240" t="s">
        <v>77</v>
      </c>
      <c r="F32" s="241">
        <f>F38</f>
        <v>2.5548370999999999</v>
      </c>
      <c r="G32" s="241">
        <v>4</v>
      </c>
      <c r="H32" s="405">
        <f>G32/$G$38</f>
        <v>0.17777523251949895</v>
      </c>
      <c r="J32" s="650"/>
      <c r="L32" s="872">
        <f>G32/(G32+G34)</f>
        <v>0.36363636363636365</v>
      </c>
      <c r="M32" s="872">
        <f>G34/(G32+G34)</f>
        <v>0.63636363636363635</v>
      </c>
      <c r="N32" s="261"/>
    </row>
    <row r="33" spans="1:12" ht="33" customHeight="1">
      <c r="A33" s="665" t="s">
        <v>174</v>
      </c>
      <c r="B33" s="666"/>
      <c r="C33" s="226">
        <f>K26*1975/10^7-0.08</f>
        <v>18.134342138863001</v>
      </c>
      <c r="D33" s="242">
        <f>'Till date Cost'!F39</f>
        <v>4.7759299999999998E-2</v>
      </c>
      <c r="E33" s="240" t="s">
        <v>78</v>
      </c>
      <c r="F33" s="226"/>
      <c r="G33" s="226">
        <f>G38-G32-G34</f>
        <v>11.500322138863002</v>
      </c>
      <c r="H33" s="405">
        <f>G33/$G$38</f>
        <v>0.5111181105713779</v>
      </c>
      <c r="I33" s="243"/>
      <c r="J33" s="652">
        <f>G33/H56</f>
        <v>0.25499831791995942</v>
      </c>
      <c r="L33" s="261"/>
    </row>
    <row r="34" spans="1:12" ht="15.75" customHeight="1">
      <c r="A34" s="665" t="s">
        <v>657</v>
      </c>
      <c r="B34" s="666"/>
      <c r="C34" s="226">
        <f>0.42+0.13</f>
        <v>0.55000000000000004</v>
      </c>
      <c r="D34" s="226">
        <f>'Till date Cost'!G39+'Till date Cost'!H39+'Till date Cost'!I39+'Till date Cost'!K39</f>
        <v>0.46995690000000001</v>
      </c>
      <c r="E34" s="240" t="s">
        <v>431</v>
      </c>
      <c r="F34" s="226"/>
      <c r="G34" s="226">
        <v>7</v>
      </c>
      <c r="H34" s="405">
        <f>G34/$G$38</f>
        <v>0.31110665690912315</v>
      </c>
      <c r="J34" s="261"/>
      <c r="K34" s="540"/>
      <c r="L34" s="261">
        <f>G32/G34</f>
        <v>0.5714285714285714</v>
      </c>
    </row>
    <row r="35" spans="1:12" ht="15.75" customHeight="1">
      <c r="A35" s="665" t="s">
        <v>461</v>
      </c>
      <c r="B35" s="666"/>
      <c r="C35" s="226">
        <f>H56*3%</f>
        <v>1.3529879999999999</v>
      </c>
      <c r="D35" s="226">
        <f>'Till date Cost'!J39+'Till date Cost'!L39</f>
        <v>0.62712089999999998</v>
      </c>
      <c r="E35" s="240" t="s">
        <v>420</v>
      </c>
      <c r="F35" s="226"/>
      <c r="G35" s="226"/>
      <c r="H35" s="405"/>
      <c r="J35" s="261"/>
      <c r="K35" s="244"/>
      <c r="L35" s="651"/>
    </row>
    <row r="36" spans="1:12" ht="15.75" customHeight="1">
      <c r="A36" s="665" t="s">
        <v>452</v>
      </c>
      <c r="B36" s="666"/>
      <c r="C36" s="226">
        <f>H56*2%</f>
        <v>0.9019919999999999</v>
      </c>
      <c r="D36" s="226">
        <v>0</v>
      </c>
      <c r="E36" s="240"/>
      <c r="F36" s="226"/>
      <c r="G36" s="226"/>
      <c r="H36" s="405"/>
      <c r="J36" s="261"/>
      <c r="K36" s="244"/>
    </row>
    <row r="37" spans="1:12">
      <c r="A37" s="665" t="s">
        <v>175</v>
      </c>
      <c r="B37" s="666"/>
      <c r="C37" s="226">
        <f>Interest!F32</f>
        <v>1.5609999999999999</v>
      </c>
      <c r="D37" s="226">
        <v>0</v>
      </c>
      <c r="E37" s="245"/>
      <c r="F37" s="246"/>
      <c r="G37" s="246"/>
      <c r="H37" s="246"/>
      <c r="J37" s="261"/>
      <c r="K37" s="244"/>
    </row>
    <row r="38" spans="1:12">
      <c r="A38" s="668" t="s">
        <v>79</v>
      </c>
      <c r="B38" s="668"/>
      <c r="C38" s="230">
        <f>SUM(C32:C37)</f>
        <v>22.500322138863002</v>
      </c>
      <c r="D38" s="230">
        <f>SUM(D32:D37)</f>
        <v>2.5548370999999999</v>
      </c>
      <c r="E38" s="438" t="s">
        <v>80</v>
      </c>
      <c r="F38" s="230">
        <f>D38</f>
        <v>2.5548370999999999</v>
      </c>
      <c r="G38" s="230">
        <f>C38</f>
        <v>22.500322138863002</v>
      </c>
      <c r="H38" s="439">
        <f>SUM(H32:H37)</f>
        <v>1</v>
      </c>
      <c r="I38" s="247"/>
      <c r="J38" s="261"/>
      <c r="K38" s="244"/>
      <c r="L38" s="261"/>
    </row>
    <row r="39" spans="1:12">
      <c r="A39" s="436"/>
      <c r="B39" s="436"/>
      <c r="C39" s="236"/>
      <c r="D39" s="236"/>
      <c r="E39" s="436"/>
      <c r="F39" s="236"/>
      <c r="G39" s="236"/>
      <c r="H39" s="437"/>
      <c r="I39" s="247"/>
      <c r="J39" s="247"/>
      <c r="K39" s="244"/>
    </row>
    <row r="40" spans="1:12">
      <c r="A40" s="667" t="s">
        <v>148</v>
      </c>
      <c r="B40" s="667"/>
      <c r="C40" s="242" t="s">
        <v>27</v>
      </c>
      <c r="D40" s="571">
        <f>(C38*10000000)/J26</f>
        <v>3584.0180789401338</v>
      </c>
      <c r="E40" s="747" t="s">
        <v>147</v>
      </c>
      <c r="F40" s="747"/>
      <c r="G40" s="242" t="s">
        <v>27</v>
      </c>
      <c r="H40" s="443">
        <f>C33*10000000/J26</f>
        <v>2888.5724246193035</v>
      </c>
      <c r="K40" s="261"/>
    </row>
    <row r="41" spans="1:12" ht="15" thickBot="1">
      <c r="A41" s="440"/>
      <c r="B41" s="221"/>
      <c r="C41" s="441"/>
      <c r="D41" s="221"/>
      <c r="E41" s="220"/>
      <c r="F41" s="220"/>
      <c r="G41" s="441"/>
      <c r="H41" s="442"/>
    </row>
    <row r="42" spans="1:12">
      <c r="A42" s="698" t="s">
        <v>81</v>
      </c>
      <c r="B42" s="699"/>
      <c r="C42" s="699"/>
      <c r="D42" s="699"/>
      <c r="E42" s="699"/>
      <c r="F42" s="699"/>
      <c r="G42" s="699"/>
      <c r="H42" s="700"/>
    </row>
    <row r="43" spans="1:12">
      <c r="A43" s="748" t="s">
        <v>82</v>
      </c>
      <c r="B43" s="749"/>
      <c r="C43" s="752" t="s">
        <v>83</v>
      </c>
      <c r="D43" s="752" t="s">
        <v>84</v>
      </c>
      <c r="E43" s="752" t="s">
        <v>85</v>
      </c>
      <c r="F43" s="768" t="s">
        <v>146</v>
      </c>
      <c r="G43" s="769"/>
      <c r="H43" s="770"/>
      <c r="L43" s="373"/>
    </row>
    <row r="44" spans="1:12">
      <c r="A44" s="750"/>
      <c r="B44" s="751"/>
      <c r="C44" s="752"/>
      <c r="D44" s="752"/>
      <c r="E44" s="752"/>
      <c r="F44" s="228" t="s">
        <v>86</v>
      </c>
      <c r="G44" s="228" t="s">
        <v>87</v>
      </c>
      <c r="H44" s="248" t="s">
        <v>10</v>
      </c>
    </row>
    <row r="45" spans="1:12">
      <c r="A45" s="673" t="s">
        <v>253</v>
      </c>
      <c r="B45" s="449"/>
      <c r="C45" s="450"/>
      <c r="D45" s="450"/>
      <c r="E45" s="450"/>
      <c r="F45" s="451"/>
      <c r="G45" s="451"/>
      <c r="H45" s="452"/>
    </row>
    <row r="46" spans="1:12">
      <c r="A46" s="674"/>
      <c r="B46" s="449"/>
      <c r="C46" s="450"/>
      <c r="D46" s="450"/>
      <c r="E46" s="450"/>
      <c r="F46" s="451"/>
      <c r="G46" s="451"/>
      <c r="H46" s="452"/>
    </row>
    <row r="47" spans="1:12">
      <c r="A47" s="675"/>
      <c r="B47" s="449"/>
      <c r="C47" s="450"/>
      <c r="D47" s="450"/>
      <c r="E47" s="450"/>
      <c r="F47" s="451"/>
      <c r="G47" s="451"/>
      <c r="H47" s="452"/>
    </row>
    <row r="48" spans="1:12">
      <c r="A48" s="676" t="s">
        <v>254</v>
      </c>
      <c r="B48" s="524" t="s">
        <v>442</v>
      </c>
      <c r="C48" s="529">
        <f>D10</f>
        <v>16</v>
      </c>
      <c r="D48" s="529">
        <f>F10</f>
        <v>11428</v>
      </c>
      <c r="E48" s="529">
        <v>6500</v>
      </c>
      <c r="F48" s="228"/>
      <c r="G48" s="228">
        <f>(E48*D48)/10000000</f>
        <v>7.4282000000000004</v>
      </c>
      <c r="H48" s="530">
        <f t="shared" ref="H48:H53" si="1">G48+F48</f>
        <v>7.4282000000000004</v>
      </c>
    </row>
    <row r="49" spans="1:13">
      <c r="A49" s="677"/>
      <c r="B49" s="524" t="s">
        <v>443</v>
      </c>
      <c r="C49" s="529">
        <f t="shared" ref="C49:C50" si="2">D11</f>
        <v>40</v>
      </c>
      <c r="D49" s="529">
        <f t="shared" ref="D49:D50" si="3">F11</f>
        <v>41608</v>
      </c>
      <c r="E49" s="529">
        <v>6500</v>
      </c>
      <c r="F49" s="228"/>
      <c r="G49" s="228">
        <f t="shared" ref="G49:G53" si="4">(E49*D49)/10000000</f>
        <v>27.045200000000001</v>
      </c>
      <c r="H49" s="530">
        <f t="shared" si="1"/>
        <v>27.045200000000001</v>
      </c>
    </row>
    <row r="50" spans="1:13">
      <c r="A50" s="677"/>
      <c r="B50" s="524" t="s">
        <v>591</v>
      </c>
      <c r="C50" s="529">
        <f t="shared" si="2"/>
        <v>8</v>
      </c>
      <c r="D50" s="529">
        <f t="shared" si="3"/>
        <v>10348</v>
      </c>
      <c r="E50" s="529">
        <v>6500</v>
      </c>
      <c r="F50" s="228"/>
      <c r="G50" s="228">
        <f t="shared" si="4"/>
        <v>6.7262000000000004</v>
      </c>
      <c r="H50" s="530">
        <f t="shared" si="1"/>
        <v>6.7262000000000004</v>
      </c>
    </row>
    <row r="51" spans="1:13">
      <c r="A51" s="677"/>
      <c r="B51" s="524"/>
      <c r="C51" s="529"/>
      <c r="D51" s="529"/>
      <c r="E51" s="529"/>
      <c r="F51" s="228"/>
      <c r="G51" s="228">
        <f t="shared" si="4"/>
        <v>0</v>
      </c>
      <c r="H51" s="530">
        <f t="shared" si="1"/>
        <v>0</v>
      </c>
    </row>
    <row r="52" spans="1:13">
      <c r="A52" s="677"/>
      <c r="B52" s="524"/>
      <c r="C52" s="529"/>
      <c r="D52" s="529"/>
      <c r="E52" s="529"/>
      <c r="F52" s="228"/>
      <c r="G52" s="228">
        <f t="shared" si="4"/>
        <v>0</v>
      </c>
      <c r="H52" s="530">
        <f t="shared" si="1"/>
        <v>0</v>
      </c>
    </row>
    <row r="53" spans="1:13">
      <c r="A53" s="677"/>
      <c r="B53" s="524" t="s">
        <v>450</v>
      </c>
      <c r="C53" s="228"/>
      <c r="D53" s="529">
        <f>F25</f>
        <v>0</v>
      </c>
      <c r="E53" s="529"/>
      <c r="F53" s="228"/>
      <c r="G53" s="228">
        <f t="shared" si="4"/>
        <v>0</v>
      </c>
      <c r="H53" s="530">
        <f t="shared" si="1"/>
        <v>0</v>
      </c>
    </row>
    <row r="54" spans="1:13">
      <c r="A54" s="677"/>
      <c r="B54" s="524" t="s">
        <v>453</v>
      </c>
      <c r="C54" s="529">
        <v>50</v>
      </c>
      <c r="D54" s="529"/>
      <c r="E54" s="529">
        <v>600000</v>
      </c>
      <c r="F54" s="228"/>
      <c r="G54" s="228">
        <f>H54</f>
        <v>3</v>
      </c>
      <c r="H54" s="530">
        <f>C54*E54/10000000</f>
        <v>3</v>
      </c>
      <c r="J54" s="261"/>
    </row>
    <row r="55" spans="1:13">
      <c r="A55" s="677"/>
      <c r="B55" s="524" t="s">
        <v>454</v>
      </c>
      <c r="C55" s="231">
        <v>18</v>
      </c>
      <c r="D55" s="231">
        <v>0</v>
      </c>
      <c r="E55" s="531">
        <v>500000</v>
      </c>
      <c r="F55" s="230"/>
      <c r="G55" s="249">
        <f>H55</f>
        <v>0.9</v>
      </c>
      <c r="H55" s="530">
        <f>C55*E55/10000000</f>
        <v>0.9</v>
      </c>
      <c r="K55" s="373"/>
      <c r="M55" s="373"/>
    </row>
    <row r="56" spans="1:13">
      <c r="A56" s="685" t="s">
        <v>10</v>
      </c>
      <c r="B56" s="686"/>
      <c r="C56" s="251">
        <f>SUM(C45:C52)</f>
        <v>64</v>
      </c>
      <c r="D56" s="252">
        <f>SUM(D45:D55)</f>
        <v>63384</v>
      </c>
      <c r="E56" s="252"/>
      <c r="F56" s="249">
        <f>SUM(F45:F55)</f>
        <v>0</v>
      </c>
      <c r="G56" s="249">
        <f>SUM(G45:G55)</f>
        <v>45.099599999999995</v>
      </c>
      <c r="H56" s="250">
        <f>SUM(H45:H55)</f>
        <v>45.099599999999995</v>
      </c>
      <c r="J56" s="261"/>
      <c r="M56" s="253"/>
    </row>
    <row r="57" spans="1:13">
      <c r="A57" s="687" t="s">
        <v>88</v>
      </c>
      <c r="B57" s="254"/>
      <c r="C57" s="690" t="s">
        <v>89</v>
      </c>
      <c r="D57" s="691"/>
      <c r="E57" s="692"/>
      <c r="F57" s="224" t="s">
        <v>593</v>
      </c>
      <c r="G57" s="224"/>
      <c r="H57" s="224">
        <f>H56*37%</f>
        <v>16.686851999999998</v>
      </c>
    </row>
    <row r="58" spans="1:13">
      <c r="A58" s="688"/>
      <c r="B58" s="623"/>
      <c r="C58" s="690" t="s">
        <v>659</v>
      </c>
      <c r="D58" s="691"/>
      <c r="E58" s="692"/>
      <c r="F58" s="624"/>
      <c r="G58" s="624"/>
      <c r="H58" s="624">
        <v>1.75</v>
      </c>
    </row>
    <row r="59" spans="1:13">
      <c r="A59" s="688"/>
      <c r="B59" s="623"/>
      <c r="C59" s="690" t="s">
        <v>658</v>
      </c>
      <c r="D59" s="691"/>
      <c r="E59" s="692"/>
      <c r="F59" s="624"/>
      <c r="G59" s="624"/>
      <c r="H59" s="624">
        <f>H57-H58</f>
        <v>14.936851999999998</v>
      </c>
    </row>
    <row r="60" spans="1:13">
      <c r="A60" s="689"/>
      <c r="B60" s="255"/>
      <c r="C60" s="678" t="s">
        <v>91</v>
      </c>
      <c r="D60" s="679"/>
      <c r="E60" s="679"/>
      <c r="F60" s="679"/>
      <c r="G60" s="680"/>
      <c r="H60" s="233">
        <f>H56-H59</f>
        <v>30.162747999999997</v>
      </c>
      <c r="J60" s="261"/>
      <c r="K60" s="261"/>
    </row>
    <row r="61" spans="1:13" ht="15" thickBot="1">
      <c r="A61" s="693" t="s">
        <v>92</v>
      </c>
      <c r="B61" s="694"/>
      <c r="C61" s="695"/>
      <c r="D61" s="256" t="s">
        <v>93</v>
      </c>
      <c r="E61" s="257">
        <f>H61/H60</f>
        <v>0.25403606664541956</v>
      </c>
      <c r="F61" s="696" t="s">
        <v>111</v>
      </c>
      <c r="G61" s="697"/>
      <c r="H61" s="258">
        <f>H60-C38</f>
        <v>7.6624258611369953</v>
      </c>
    </row>
    <row r="62" spans="1:13" ht="15" thickBot="1">
      <c r="A62" s="237"/>
      <c r="B62" s="237"/>
      <c r="C62" s="237"/>
      <c r="D62" s="235"/>
      <c r="E62" s="259"/>
      <c r="F62" s="235"/>
      <c r="G62" s="235"/>
      <c r="H62" s="260"/>
      <c r="K62" s="261"/>
    </row>
    <row r="63" spans="1:13">
      <c r="A63" s="698" t="s">
        <v>94</v>
      </c>
      <c r="B63" s="699"/>
      <c r="C63" s="699"/>
      <c r="D63" s="699"/>
      <c r="E63" s="699"/>
      <c r="F63" s="699"/>
      <c r="G63" s="699"/>
      <c r="H63" s="700"/>
    </row>
    <row r="64" spans="1:13">
      <c r="A64" s="659" t="s">
        <v>95</v>
      </c>
      <c r="B64" s="660"/>
      <c r="C64" s="661">
        <v>44652</v>
      </c>
      <c r="D64" s="662"/>
      <c r="E64" s="760" t="s">
        <v>96</v>
      </c>
      <c r="F64" s="761"/>
      <c r="G64" s="701">
        <v>45536</v>
      </c>
      <c r="H64" s="702"/>
    </row>
    <row r="65" spans="1:10" ht="15" thickBot="1">
      <c r="A65" s="703" t="s">
        <v>97</v>
      </c>
      <c r="B65" s="704"/>
      <c r="C65" s="705"/>
      <c r="D65" s="706"/>
      <c r="E65" s="681" t="s">
        <v>98</v>
      </c>
      <c r="F65" s="682"/>
      <c r="G65" s="683">
        <f>D33/C33</f>
        <v>2.6336384101659197E-3</v>
      </c>
      <c r="H65" s="684"/>
    </row>
    <row r="66" spans="1:10">
      <c r="A66" s="216"/>
      <c r="B66" s="216"/>
      <c r="C66" s="216"/>
      <c r="D66" s="216"/>
      <c r="E66" s="216"/>
      <c r="F66" s="216"/>
      <c r="G66" s="216"/>
      <c r="H66" s="216"/>
    </row>
    <row r="67" spans="1:10">
      <c r="A67" s="670" t="s">
        <v>390</v>
      </c>
      <c r="B67" s="671"/>
      <c r="C67" s="671"/>
      <c r="D67" s="672"/>
      <c r="F67" s="290"/>
      <c r="G67" s="290"/>
      <c r="H67" s="290"/>
      <c r="I67" s="290"/>
      <c r="J67" s="290"/>
    </row>
    <row r="68" spans="1:10">
      <c r="A68" s="669" t="s">
        <v>393</v>
      </c>
      <c r="B68" s="453" t="s">
        <v>391</v>
      </c>
      <c r="C68" s="453" t="s">
        <v>392</v>
      </c>
      <c r="D68" s="453" t="s">
        <v>10</v>
      </c>
      <c r="F68" s="290"/>
      <c r="G68" s="290"/>
      <c r="H68" s="290"/>
      <c r="I68" s="290"/>
      <c r="J68" s="290"/>
    </row>
    <row r="69" spans="1:10">
      <c r="A69" s="669"/>
      <c r="B69" s="446"/>
      <c r="C69" s="446"/>
      <c r="D69" s="446"/>
    </row>
    <row r="70" spans="1:10">
      <c r="A70" s="453" t="s">
        <v>254</v>
      </c>
      <c r="B70" s="446">
        <v>50</v>
      </c>
      <c r="C70" s="446">
        <v>18</v>
      </c>
      <c r="D70" s="446">
        <f>B70+C70</f>
        <v>68</v>
      </c>
    </row>
  </sheetData>
  <mergeCells count="84">
    <mergeCell ref="E64:F64"/>
    <mergeCell ref="C59:E59"/>
    <mergeCell ref="G10:H10"/>
    <mergeCell ref="G11:H11"/>
    <mergeCell ref="A36:B36"/>
    <mergeCell ref="B22:B24"/>
    <mergeCell ref="A10:A24"/>
    <mergeCell ref="B10:B12"/>
    <mergeCell ref="B13:B15"/>
    <mergeCell ref="B16:B18"/>
    <mergeCell ref="B19:B21"/>
    <mergeCell ref="C58:E58"/>
    <mergeCell ref="A33:B33"/>
    <mergeCell ref="A34:B34"/>
    <mergeCell ref="A25:B25"/>
    <mergeCell ref="F43:H43"/>
    <mergeCell ref="G9:H9"/>
    <mergeCell ref="A9:B9"/>
    <mergeCell ref="G22:H22"/>
    <mergeCell ref="G23:H23"/>
    <mergeCell ref="G24:H24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E40:F40"/>
    <mergeCell ref="A42:H42"/>
    <mergeCell ref="A43:B44"/>
    <mergeCell ref="C43:C44"/>
    <mergeCell ref="D43:D44"/>
    <mergeCell ref="E43:E44"/>
    <mergeCell ref="G2:H2"/>
    <mergeCell ref="A8:H8"/>
    <mergeCell ref="A2:B2"/>
    <mergeCell ref="A3:B3"/>
    <mergeCell ref="C3:E3"/>
    <mergeCell ref="A5:B5"/>
    <mergeCell ref="C5:H5"/>
    <mergeCell ref="A6:B6"/>
    <mergeCell ref="C6:D6"/>
    <mergeCell ref="E6:F6"/>
    <mergeCell ref="G6:H6"/>
    <mergeCell ref="G3:H3"/>
    <mergeCell ref="A4:B4"/>
    <mergeCell ref="C4:H4"/>
    <mergeCell ref="C25:D25"/>
    <mergeCell ref="A30:H30"/>
    <mergeCell ref="G25:H25"/>
    <mergeCell ref="G26:H26"/>
    <mergeCell ref="D27:E27"/>
    <mergeCell ref="G27:H27"/>
    <mergeCell ref="C28:E28"/>
    <mergeCell ref="G28:H28"/>
    <mergeCell ref="A26:B28"/>
    <mergeCell ref="A68:A69"/>
    <mergeCell ref="A67:D67"/>
    <mergeCell ref="A45:A47"/>
    <mergeCell ref="A48:A55"/>
    <mergeCell ref="C60:G60"/>
    <mergeCell ref="E65:F65"/>
    <mergeCell ref="G65:H65"/>
    <mergeCell ref="A56:B56"/>
    <mergeCell ref="A57:A60"/>
    <mergeCell ref="C57:E57"/>
    <mergeCell ref="A61:C61"/>
    <mergeCell ref="F61:G61"/>
    <mergeCell ref="A63:H63"/>
    <mergeCell ref="G64:H64"/>
    <mergeCell ref="A65:B65"/>
    <mergeCell ref="C65:D65"/>
    <mergeCell ref="A64:B64"/>
    <mergeCell ref="C64:D64"/>
    <mergeCell ref="A31:B31"/>
    <mergeCell ref="A32:B32"/>
    <mergeCell ref="A35:B35"/>
    <mergeCell ref="A40:B40"/>
    <mergeCell ref="A37:B37"/>
    <mergeCell ref="A38:B38"/>
  </mergeCells>
  <pageMargins left="0.75" right="0.48" top="1" bottom="1" header="0.5" footer="0.5"/>
  <pageSetup scale="56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4" workbookViewId="0">
      <selection sqref="A1:J35"/>
    </sheetView>
  </sheetViews>
  <sheetFormatPr defaultRowHeight="13.2"/>
  <sheetData>
    <row r="1" spans="1:10" ht="13.8">
      <c r="A1" s="771" t="s">
        <v>432</v>
      </c>
      <c r="B1" s="772"/>
      <c r="C1" s="772"/>
      <c r="D1" s="772"/>
      <c r="E1" s="772"/>
      <c r="F1" s="773"/>
      <c r="G1" s="371"/>
      <c r="H1" s="541"/>
      <c r="I1" s="541"/>
      <c r="J1" s="541"/>
    </row>
    <row r="2" spans="1:10" ht="13.8">
      <c r="A2" s="542"/>
      <c r="B2" s="543"/>
      <c r="C2" s="543"/>
      <c r="D2" s="543"/>
      <c r="E2" s="543"/>
      <c r="F2" s="544"/>
      <c r="G2" s="371"/>
      <c r="H2" s="541"/>
      <c r="I2" s="541"/>
      <c r="J2" s="541"/>
    </row>
    <row r="3" spans="1:10" ht="41.4">
      <c r="A3" s="545" t="s">
        <v>433</v>
      </c>
      <c r="B3" s="546" t="s">
        <v>434</v>
      </c>
      <c r="C3" s="546" t="s">
        <v>435</v>
      </c>
      <c r="D3" s="546" t="s">
        <v>436</v>
      </c>
      <c r="E3" s="546" t="s">
        <v>713</v>
      </c>
      <c r="F3" s="547" t="s">
        <v>437</v>
      </c>
      <c r="G3" s="371"/>
      <c r="H3" s="541"/>
      <c r="I3" s="541"/>
      <c r="J3" s="541"/>
    </row>
    <row r="4" spans="1:10" ht="13.8">
      <c r="A4" s="548" t="s">
        <v>358</v>
      </c>
      <c r="B4" s="549">
        <v>0</v>
      </c>
      <c r="C4" s="550"/>
      <c r="D4" s="551">
        <f>+B4-C4</f>
        <v>0</v>
      </c>
      <c r="E4" s="871">
        <f>11.15/400</f>
        <v>2.7875E-2</v>
      </c>
      <c r="F4" s="553">
        <f>+D4*E4</f>
        <v>0</v>
      </c>
      <c r="G4" s="554">
        <f t="shared" ref="G4:G31" si="0">F4/10000000</f>
        <v>0</v>
      </c>
      <c r="H4" s="555"/>
      <c r="I4" s="541"/>
      <c r="J4" s="570"/>
    </row>
    <row r="5" spans="1:10" ht="13.8">
      <c r="A5" s="548" t="s">
        <v>359</v>
      </c>
      <c r="B5" s="549">
        <v>0</v>
      </c>
      <c r="C5" s="557"/>
      <c r="D5" s="551">
        <f t="shared" ref="D5:D31" si="1">+D4+B5-C5</f>
        <v>0</v>
      </c>
      <c r="E5" s="871">
        <f t="shared" ref="E5:E31" si="2">11.15/400</f>
        <v>2.7875E-2</v>
      </c>
      <c r="F5" s="553">
        <f t="shared" ref="F5:F31" si="3">+((D4+D5)/2)*E5</f>
        <v>0</v>
      </c>
      <c r="G5" s="554">
        <f t="shared" si="0"/>
        <v>0</v>
      </c>
      <c r="H5" s="555"/>
      <c r="I5" s="541"/>
      <c r="J5" s="556"/>
    </row>
    <row r="6" spans="1:10" ht="13.8">
      <c r="A6" s="548" t="s">
        <v>360</v>
      </c>
      <c r="B6" s="549">
        <v>1.75</v>
      </c>
      <c r="C6" s="557"/>
      <c r="D6" s="551">
        <f t="shared" si="1"/>
        <v>1.75</v>
      </c>
      <c r="E6" s="871">
        <f t="shared" si="2"/>
        <v>2.7875E-2</v>
      </c>
      <c r="F6" s="553">
        <f t="shared" si="3"/>
        <v>2.4390624999999999E-2</v>
      </c>
      <c r="G6" s="554">
        <f t="shared" si="0"/>
        <v>2.4390625E-9</v>
      </c>
      <c r="H6" s="555">
        <v>1</v>
      </c>
      <c r="I6" s="541"/>
      <c r="J6" s="556">
        <v>44896</v>
      </c>
    </row>
    <row r="7" spans="1:10" ht="13.8">
      <c r="A7" s="548" t="s">
        <v>361</v>
      </c>
      <c r="B7" s="549">
        <v>1.75</v>
      </c>
      <c r="C7" s="557"/>
      <c r="D7" s="551">
        <f t="shared" si="1"/>
        <v>3.5</v>
      </c>
      <c r="E7" s="871">
        <f t="shared" si="2"/>
        <v>2.7875E-2</v>
      </c>
      <c r="F7" s="553">
        <f t="shared" si="3"/>
        <v>7.3171874999999997E-2</v>
      </c>
      <c r="G7" s="554">
        <f t="shared" si="0"/>
        <v>7.3171874999999997E-9</v>
      </c>
      <c r="H7" s="555">
        <v>2</v>
      </c>
      <c r="I7" s="541"/>
      <c r="J7" s="556">
        <v>44986</v>
      </c>
    </row>
    <row r="8" spans="1:10" ht="13.8">
      <c r="A8" s="548" t="s">
        <v>358</v>
      </c>
      <c r="B8" s="549">
        <v>1.75</v>
      </c>
      <c r="C8" s="557"/>
      <c r="D8" s="551">
        <f t="shared" si="1"/>
        <v>5.25</v>
      </c>
      <c r="E8" s="871">
        <f t="shared" si="2"/>
        <v>2.7875E-2</v>
      </c>
      <c r="F8" s="553">
        <f t="shared" si="3"/>
        <v>0.121953125</v>
      </c>
      <c r="G8" s="554">
        <f t="shared" si="0"/>
        <v>1.21953125E-8</v>
      </c>
      <c r="H8" s="555">
        <v>3</v>
      </c>
      <c r="I8" s="541"/>
      <c r="J8" s="556">
        <v>45078</v>
      </c>
    </row>
    <row r="9" spans="1:10" ht="13.8">
      <c r="A9" s="548" t="s">
        <v>359</v>
      </c>
      <c r="B9" s="549">
        <v>1.75</v>
      </c>
      <c r="C9" s="557"/>
      <c r="D9" s="551">
        <f t="shared" si="1"/>
        <v>7</v>
      </c>
      <c r="E9" s="871">
        <f t="shared" si="2"/>
        <v>2.7875E-2</v>
      </c>
      <c r="F9" s="553">
        <f t="shared" si="3"/>
        <v>0.17073437499999999</v>
      </c>
      <c r="G9" s="554">
        <f t="shared" si="0"/>
        <v>1.7073437499999999E-8</v>
      </c>
      <c r="H9" s="555">
        <v>4</v>
      </c>
      <c r="I9" s="541"/>
      <c r="J9" s="556">
        <v>45170</v>
      </c>
    </row>
    <row r="10" spans="1:10" ht="13.8">
      <c r="A10" s="548" t="s">
        <v>360</v>
      </c>
      <c r="B10" s="549">
        <v>0</v>
      </c>
      <c r="C10" s="557"/>
      <c r="D10" s="551">
        <f t="shared" si="1"/>
        <v>7</v>
      </c>
      <c r="E10" s="871">
        <f t="shared" si="2"/>
        <v>2.7875E-2</v>
      </c>
      <c r="F10" s="553">
        <f t="shared" si="3"/>
        <v>0.19512499999999999</v>
      </c>
      <c r="G10" s="554">
        <f t="shared" si="0"/>
        <v>1.95125E-8</v>
      </c>
      <c r="H10" s="555">
        <v>5</v>
      </c>
      <c r="I10" s="541"/>
      <c r="J10" s="556">
        <v>45261</v>
      </c>
    </row>
    <row r="11" spans="1:10" ht="13.8">
      <c r="A11" s="548" t="s">
        <v>361</v>
      </c>
      <c r="B11" s="549">
        <v>0</v>
      </c>
      <c r="C11" s="557"/>
      <c r="D11" s="551">
        <f t="shared" si="1"/>
        <v>7</v>
      </c>
      <c r="E11" s="871">
        <f t="shared" si="2"/>
        <v>2.7875E-2</v>
      </c>
      <c r="F11" s="553">
        <f t="shared" si="3"/>
        <v>0.19512499999999999</v>
      </c>
      <c r="G11" s="554">
        <f t="shared" si="0"/>
        <v>1.95125E-8</v>
      </c>
      <c r="H11" s="555">
        <v>6</v>
      </c>
      <c r="I11" s="541"/>
      <c r="J11" s="556">
        <v>45352</v>
      </c>
    </row>
    <row r="12" spans="1:10" ht="13.8">
      <c r="A12" s="548" t="s">
        <v>358</v>
      </c>
      <c r="B12" s="558"/>
      <c r="C12" s="557">
        <v>0</v>
      </c>
      <c r="D12" s="551">
        <f t="shared" si="1"/>
        <v>7</v>
      </c>
      <c r="E12" s="871">
        <f t="shared" si="2"/>
        <v>2.7875E-2</v>
      </c>
      <c r="F12" s="553">
        <f t="shared" si="3"/>
        <v>0.19512499999999999</v>
      </c>
      <c r="G12" s="554">
        <f t="shared" si="0"/>
        <v>1.95125E-8</v>
      </c>
      <c r="H12" s="555">
        <v>7</v>
      </c>
      <c r="I12" s="541"/>
      <c r="J12" s="556">
        <v>45444</v>
      </c>
    </row>
    <row r="13" spans="1:10" ht="13.8">
      <c r="A13" s="548" t="s">
        <v>359</v>
      </c>
      <c r="B13" s="558">
        <v>0</v>
      </c>
      <c r="C13" s="557">
        <v>0</v>
      </c>
      <c r="D13" s="551">
        <f t="shared" si="1"/>
        <v>7</v>
      </c>
      <c r="E13" s="871">
        <f t="shared" si="2"/>
        <v>2.7875E-2</v>
      </c>
      <c r="F13" s="553">
        <f t="shared" si="3"/>
        <v>0.19512499999999999</v>
      </c>
      <c r="G13" s="554">
        <f t="shared" si="0"/>
        <v>1.95125E-8</v>
      </c>
      <c r="H13" s="555">
        <v>8</v>
      </c>
      <c r="I13" s="541"/>
      <c r="J13" s="556">
        <v>45536</v>
      </c>
    </row>
    <row r="14" spans="1:10" ht="13.8">
      <c r="A14" s="548" t="s">
        <v>360</v>
      </c>
      <c r="B14" s="558"/>
      <c r="C14" s="557">
        <v>1.75</v>
      </c>
      <c r="D14" s="551">
        <f t="shared" si="1"/>
        <v>5.25</v>
      </c>
      <c r="E14" s="871">
        <f t="shared" si="2"/>
        <v>2.7875E-2</v>
      </c>
      <c r="F14" s="553">
        <f t="shared" si="3"/>
        <v>0.17073437499999999</v>
      </c>
      <c r="G14" s="554">
        <f t="shared" si="0"/>
        <v>1.7073437499999999E-8</v>
      </c>
      <c r="H14" s="555">
        <v>9</v>
      </c>
      <c r="I14" s="541"/>
      <c r="J14" s="556">
        <v>45627</v>
      </c>
    </row>
    <row r="15" spans="1:10" ht="13.8">
      <c r="A15" s="548" t="s">
        <v>361</v>
      </c>
      <c r="B15" s="558"/>
      <c r="C15" s="557">
        <v>1.75</v>
      </c>
      <c r="D15" s="551">
        <f t="shared" si="1"/>
        <v>3.5</v>
      </c>
      <c r="E15" s="871">
        <f t="shared" si="2"/>
        <v>2.7875E-2</v>
      </c>
      <c r="F15" s="553">
        <f t="shared" si="3"/>
        <v>0.121953125</v>
      </c>
      <c r="G15" s="554">
        <f t="shared" si="0"/>
        <v>1.21953125E-8</v>
      </c>
      <c r="H15" s="555">
        <v>10</v>
      </c>
      <c r="I15" s="541"/>
      <c r="J15" s="556">
        <v>45717</v>
      </c>
    </row>
    <row r="16" spans="1:10" ht="13.8">
      <c r="A16" s="548" t="s">
        <v>358</v>
      </c>
      <c r="B16" s="549"/>
      <c r="C16" s="557">
        <v>1.75</v>
      </c>
      <c r="D16" s="551">
        <f t="shared" si="1"/>
        <v>1.75</v>
      </c>
      <c r="E16" s="871">
        <f t="shared" si="2"/>
        <v>2.7875E-2</v>
      </c>
      <c r="F16" s="553">
        <f t="shared" si="3"/>
        <v>7.3171874999999997E-2</v>
      </c>
      <c r="G16" s="554">
        <f t="shared" si="0"/>
        <v>7.3171874999999997E-9</v>
      </c>
      <c r="H16" s="555">
        <v>11</v>
      </c>
      <c r="I16" s="541"/>
      <c r="J16" s="556">
        <v>45809</v>
      </c>
    </row>
    <row r="17" spans="1:10" ht="13.8">
      <c r="A17" s="548" t="s">
        <v>359</v>
      </c>
      <c r="B17" s="549"/>
      <c r="C17" s="557">
        <v>1.75</v>
      </c>
      <c r="D17" s="551">
        <f t="shared" si="1"/>
        <v>0</v>
      </c>
      <c r="E17" s="871">
        <f t="shared" si="2"/>
        <v>2.7875E-2</v>
      </c>
      <c r="F17" s="553">
        <f>+((D16+D17)/2)*E17</f>
        <v>2.4390624999999999E-2</v>
      </c>
      <c r="G17" s="554">
        <f t="shared" si="0"/>
        <v>2.4390625E-9</v>
      </c>
      <c r="H17" s="555">
        <v>12</v>
      </c>
      <c r="I17" s="541"/>
      <c r="J17" s="556">
        <v>45901</v>
      </c>
    </row>
    <row r="18" spans="1:10" ht="13.8">
      <c r="A18" s="548" t="s">
        <v>360</v>
      </c>
      <c r="B18" s="549"/>
      <c r="C18" s="557">
        <v>0</v>
      </c>
      <c r="D18" s="551">
        <f t="shared" si="1"/>
        <v>0</v>
      </c>
      <c r="E18" s="871">
        <f t="shared" si="2"/>
        <v>2.7875E-2</v>
      </c>
      <c r="F18" s="553">
        <f t="shared" si="3"/>
        <v>0</v>
      </c>
      <c r="G18" s="554">
        <f t="shared" si="0"/>
        <v>0</v>
      </c>
      <c r="H18" s="555"/>
      <c r="I18" s="541"/>
      <c r="J18" s="556"/>
    </row>
    <row r="19" spans="1:10" ht="13.8">
      <c r="A19" s="548" t="s">
        <v>361</v>
      </c>
      <c r="B19" s="549"/>
      <c r="C19" s="557">
        <v>0</v>
      </c>
      <c r="D19" s="551">
        <f t="shared" si="1"/>
        <v>0</v>
      </c>
      <c r="E19" s="871">
        <f t="shared" si="2"/>
        <v>2.7875E-2</v>
      </c>
      <c r="F19" s="553">
        <f>+((D18+D19)/2)*E19</f>
        <v>0</v>
      </c>
      <c r="G19" s="554">
        <f t="shared" si="0"/>
        <v>0</v>
      </c>
      <c r="H19" s="555"/>
      <c r="I19" s="541"/>
      <c r="J19" s="556"/>
    </row>
    <row r="20" spans="1:10" ht="13.8">
      <c r="A20" s="548" t="s">
        <v>358</v>
      </c>
      <c r="B20" s="549"/>
      <c r="C20" s="557">
        <v>0</v>
      </c>
      <c r="D20" s="551">
        <f t="shared" si="1"/>
        <v>0</v>
      </c>
      <c r="E20" s="871">
        <f t="shared" si="2"/>
        <v>2.7875E-2</v>
      </c>
      <c r="F20" s="553">
        <f>+((D19+D20)/2)*E20</f>
        <v>0</v>
      </c>
      <c r="G20" s="554">
        <f t="shared" si="0"/>
        <v>0</v>
      </c>
      <c r="H20" s="555"/>
      <c r="I20" s="541"/>
    </row>
    <row r="21" spans="1:10" ht="13.8">
      <c r="A21" s="548" t="s">
        <v>359</v>
      </c>
      <c r="B21" s="549"/>
      <c r="C21" s="557"/>
      <c r="D21" s="551">
        <f t="shared" si="1"/>
        <v>0</v>
      </c>
      <c r="E21" s="871">
        <f t="shared" si="2"/>
        <v>2.7875E-2</v>
      </c>
      <c r="F21" s="553">
        <f t="shared" si="3"/>
        <v>0</v>
      </c>
      <c r="G21" s="554">
        <f t="shared" si="0"/>
        <v>0</v>
      </c>
      <c r="H21" s="555"/>
      <c r="I21" s="541"/>
      <c r="J21" s="556"/>
    </row>
    <row r="22" spans="1:10" ht="13.8">
      <c r="A22" s="548" t="s">
        <v>360</v>
      </c>
      <c r="B22" s="549"/>
      <c r="C22" s="557"/>
      <c r="D22" s="551">
        <f t="shared" si="1"/>
        <v>0</v>
      </c>
      <c r="E22" s="871">
        <f t="shared" si="2"/>
        <v>2.7875E-2</v>
      </c>
      <c r="F22" s="553">
        <f t="shared" si="3"/>
        <v>0</v>
      </c>
      <c r="G22" s="554">
        <f t="shared" si="0"/>
        <v>0</v>
      </c>
      <c r="H22" s="555"/>
      <c r="I22" s="541"/>
      <c r="J22" s="556"/>
    </row>
    <row r="23" spans="1:10" ht="13.8">
      <c r="A23" s="548" t="s">
        <v>361</v>
      </c>
      <c r="B23" s="549"/>
      <c r="C23" s="557"/>
      <c r="D23" s="551">
        <f t="shared" si="1"/>
        <v>0</v>
      </c>
      <c r="E23" s="871">
        <f t="shared" si="2"/>
        <v>2.7875E-2</v>
      </c>
      <c r="F23" s="553">
        <f>+((D22+D23)/2)*E23</f>
        <v>0</v>
      </c>
      <c r="G23" s="554">
        <f t="shared" si="0"/>
        <v>0</v>
      </c>
      <c r="H23" s="555"/>
      <c r="I23" s="541"/>
    </row>
    <row r="24" spans="1:10" ht="13.8">
      <c r="A24" s="548" t="s">
        <v>358</v>
      </c>
      <c r="B24" s="549"/>
      <c r="C24" s="557"/>
      <c r="D24" s="551">
        <f t="shared" si="1"/>
        <v>0</v>
      </c>
      <c r="E24" s="871">
        <f t="shared" si="2"/>
        <v>2.7875E-2</v>
      </c>
      <c r="F24" s="553">
        <f t="shared" si="3"/>
        <v>0</v>
      </c>
      <c r="G24" s="554">
        <f t="shared" si="0"/>
        <v>0</v>
      </c>
      <c r="H24" s="555"/>
      <c r="I24" s="541"/>
      <c r="J24" s="556"/>
    </row>
    <row r="25" spans="1:10" ht="13.8">
      <c r="A25" s="548" t="s">
        <v>359</v>
      </c>
      <c r="B25" s="549"/>
      <c r="C25" s="557"/>
      <c r="D25" s="551">
        <f t="shared" si="1"/>
        <v>0</v>
      </c>
      <c r="E25" s="871">
        <f t="shared" si="2"/>
        <v>2.7875E-2</v>
      </c>
      <c r="F25" s="553">
        <f t="shared" si="3"/>
        <v>0</v>
      </c>
      <c r="G25" s="554">
        <f t="shared" si="0"/>
        <v>0</v>
      </c>
      <c r="H25" s="555"/>
      <c r="I25" s="541"/>
      <c r="J25" s="556"/>
    </row>
    <row r="26" spans="1:10" ht="13.8">
      <c r="A26" s="548" t="s">
        <v>360</v>
      </c>
      <c r="B26" s="549"/>
      <c r="C26" s="549"/>
      <c r="D26" s="551">
        <f t="shared" si="1"/>
        <v>0</v>
      </c>
      <c r="E26" s="871">
        <f t="shared" si="2"/>
        <v>2.7875E-2</v>
      </c>
      <c r="F26" s="553">
        <f t="shared" si="3"/>
        <v>0</v>
      </c>
      <c r="G26" s="554">
        <f t="shared" si="0"/>
        <v>0</v>
      </c>
      <c r="H26" s="555"/>
      <c r="I26" s="541"/>
      <c r="J26" s="556"/>
    </row>
    <row r="27" spans="1:10" ht="13.8">
      <c r="A27" s="548" t="s">
        <v>361</v>
      </c>
      <c r="B27" s="549"/>
      <c r="C27" s="549"/>
      <c r="D27" s="551">
        <f t="shared" si="1"/>
        <v>0</v>
      </c>
      <c r="E27" s="871">
        <f t="shared" si="2"/>
        <v>2.7875E-2</v>
      </c>
      <c r="F27" s="553">
        <f t="shared" si="3"/>
        <v>0</v>
      </c>
      <c r="G27" s="554">
        <f t="shared" si="0"/>
        <v>0</v>
      </c>
      <c r="H27" s="555"/>
      <c r="I27" s="541"/>
      <c r="J27" s="556"/>
    </row>
    <row r="28" spans="1:10" ht="13.8">
      <c r="A28" s="548" t="s">
        <v>358</v>
      </c>
      <c r="B28" s="549"/>
      <c r="C28" s="549"/>
      <c r="D28" s="551">
        <f t="shared" si="1"/>
        <v>0</v>
      </c>
      <c r="E28" s="871">
        <f t="shared" si="2"/>
        <v>2.7875E-2</v>
      </c>
      <c r="F28" s="553">
        <f t="shared" si="3"/>
        <v>0</v>
      </c>
      <c r="G28" s="554">
        <f t="shared" si="0"/>
        <v>0</v>
      </c>
      <c r="H28" s="555"/>
      <c r="I28" s="541"/>
      <c r="J28" s="556"/>
    </row>
    <row r="29" spans="1:10" ht="13.8">
      <c r="A29" s="548" t="s">
        <v>359</v>
      </c>
      <c r="B29" s="549"/>
      <c r="C29" s="549"/>
      <c r="D29" s="551">
        <f t="shared" si="1"/>
        <v>0</v>
      </c>
      <c r="E29" s="871">
        <f t="shared" si="2"/>
        <v>2.7875E-2</v>
      </c>
      <c r="F29" s="553">
        <f t="shared" si="3"/>
        <v>0</v>
      </c>
      <c r="G29" s="554">
        <f t="shared" si="0"/>
        <v>0</v>
      </c>
      <c r="H29" s="555"/>
      <c r="I29" s="541"/>
      <c r="J29" s="541"/>
    </row>
    <row r="30" spans="1:10" ht="13.8">
      <c r="A30" s="548" t="s">
        <v>360</v>
      </c>
      <c r="B30" s="549"/>
      <c r="C30" s="549"/>
      <c r="D30" s="551">
        <f t="shared" si="1"/>
        <v>0</v>
      </c>
      <c r="E30" s="871">
        <f t="shared" si="2"/>
        <v>2.7875E-2</v>
      </c>
      <c r="F30" s="553">
        <f t="shared" si="3"/>
        <v>0</v>
      </c>
      <c r="G30" s="554">
        <f t="shared" si="0"/>
        <v>0</v>
      </c>
      <c r="H30" s="555"/>
      <c r="I30" s="541"/>
      <c r="J30" s="541"/>
    </row>
    <row r="31" spans="1:10" ht="13.8">
      <c r="A31" s="548" t="s">
        <v>361</v>
      </c>
      <c r="B31" s="549"/>
      <c r="C31" s="549"/>
      <c r="D31" s="551">
        <f t="shared" si="1"/>
        <v>0</v>
      </c>
      <c r="E31" s="871">
        <f t="shared" si="2"/>
        <v>2.7875E-2</v>
      </c>
      <c r="F31" s="553">
        <f t="shared" si="3"/>
        <v>0</v>
      </c>
      <c r="G31" s="554">
        <f t="shared" si="0"/>
        <v>0</v>
      </c>
      <c r="H31" s="555"/>
      <c r="I31" s="541"/>
      <c r="J31" s="541"/>
    </row>
    <row r="32" spans="1:10" ht="13.8">
      <c r="A32" s="559" t="s">
        <v>10</v>
      </c>
      <c r="B32" s="560">
        <f>SUM(B4:B31)</f>
        <v>7</v>
      </c>
      <c r="C32" s="560">
        <f>SUM(C4:C31)</f>
        <v>7</v>
      </c>
      <c r="D32" s="561"/>
      <c r="E32" s="561"/>
      <c r="F32" s="562">
        <f>SUM(F4:F31)</f>
        <v>1.5609999999999999</v>
      </c>
      <c r="G32" s="562">
        <f>SUM(G4:G31)</f>
        <v>1.561E-7</v>
      </c>
      <c r="H32" s="555"/>
      <c r="I32" s="541"/>
      <c r="J32" s="541"/>
    </row>
    <row r="33" spans="1:10" ht="13.8">
      <c r="A33" s="563"/>
      <c r="B33" s="552"/>
      <c r="C33" s="552"/>
      <c r="D33" s="552"/>
      <c r="E33" s="552"/>
      <c r="F33" s="564"/>
      <c r="G33" s="371"/>
      <c r="H33" s="541"/>
      <c r="I33" s="541"/>
      <c r="J33" s="541"/>
    </row>
    <row r="34" spans="1:10" ht="13.8">
      <c r="A34" s="774" t="s">
        <v>438</v>
      </c>
      <c r="B34" s="775"/>
      <c r="C34" s="775"/>
      <c r="D34" s="775"/>
      <c r="E34" s="775"/>
      <c r="F34" s="776"/>
      <c r="G34" s="371"/>
      <c r="H34" s="541" t="s">
        <v>439</v>
      </c>
      <c r="I34" s="541"/>
      <c r="J34" s="541"/>
    </row>
    <row r="35" spans="1:10" ht="14.4" thickBot="1">
      <c r="A35" s="777" t="s">
        <v>440</v>
      </c>
      <c r="B35" s="778"/>
      <c r="C35" s="778"/>
      <c r="D35" s="778"/>
      <c r="E35" s="778"/>
      <c r="F35" s="779"/>
      <c r="G35" s="371"/>
      <c r="H35" s="541"/>
      <c r="I35" s="541"/>
      <c r="J35" s="541"/>
    </row>
  </sheetData>
  <mergeCells count="3">
    <mergeCell ref="A1:F1"/>
    <mergeCell ref="A34:F34"/>
    <mergeCell ref="A35:F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opLeftCell="A4" zoomScale="80" zoomScaleNormal="80" zoomScaleSheetLayoutView="70" workbookViewId="0">
      <selection activeCell="L30" sqref="L30"/>
    </sheetView>
  </sheetViews>
  <sheetFormatPr defaultRowHeight="14.4"/>
  <cols>
    <col min="1" max="1" width="42.6640625" style="380" customWidth="1"/>
    <col min="2" max="2" width="15.88671875" style="380" customWidth="1"/>
    <col min="3" max="14" width="10.6640625" style="380" customWidth="1"/>
    <col min="15" max="19" width="10.6640625" style="380" hidden="1" customWidth="1"/>
    <col min="20" max="20" width="14.88671875" style="380" customWidth="1"/>
    <col min="21" max="21" width="10.44140625" style="380" bestFit="1" customWidth="1"/>
    <col min="22" max="22" width="12" style="380" customWidth="1"/>
    <col min="23" max="24" width="11.5546875" style="380" bestFit="1" customWidth="1"/>
    <col min="25" max="252" width="9.109375" style="380"/>
    <col min="253" max="253" width="4.109375" style="380" customWidth="1"/>
    <col min="254" max="254" width="19.44140625" style="380" customWidth="1"/>
    <col min="255" max="255" width="11" style="380" bestFit="1" customWidth="1"/>
    <col min="256" max="260" width="9.5546875" style="380" bestFit="1" customWidth="1"/>
    <col min="261" max="274" width="10" style="380" bestFit="1" customWidth="1"/>
    <col min="275" max="275" width="10" style="380" customWidth="1"/>
    <col min="276" max="276" width="13.6640625" style="380" bestFit="1" customWidth="1"/>
    <col min="277" max="277" width="10" style="380" bestFit="1" customWidth="1"/>
    <col min="278" max="278" width="12" style="380" customWidth="1"/>
    <col min="279" max="279" width="10.44140625" style="380" bestFit="1" customWidth="1"/>
    <col min="280" max="280" width="10.33203125" style="380" bestFit="1" customWidth="1"/>
    <col min="281" max="508" width="9.109375" style="380"/>
    <col min="509" max="509" width="4.109375" style="380" customWidth="1"/>
    <col min="510" max="510" width="19.44140625" style="380" customWidth="1"/>
    <col min="511" max="511" width="11" style="380" bestFit="1" customWidth="1"/>
    <col min="512" max="516" width="9.5546875" style="380" bestFit="1" customWidth="1"/>
    <col min="517" max="530" width="10" style="380" bestFit="1" customWidth="1"/>
    <col min="531" max="531" width="10" style="380" customWidth="1"/>
    <col min="532" max="532" width="13.6640625" style="380" bestFit="1" customWidth="1"/>
    <col min="533" max="533" width="10" style="380" bestFit="1" customWidth="1"/>
    <col min="534" max="534" width="12" style="380" customWidth="1"/>
    <col min="535" max="535" width="10.44140625" style="380" bestFit="1" customWidth="1"/>
    <col min="536" max="536" width="10.33203125" style="380" bestFit="1" customWidth="1"/>
    <col min="537" max="764" width="9.109375" style="380"/>
    <col min="765" max="765" width="4.109375" style="380" customWidth="1"/>
    <col min="766" max="766" width="19.44140625" style="380" customWidth="1"/>
    <col min="767" max="767" width="11" style="380" bestFit="1" customWidth="1"/>
    <col min="768" max="772" width="9.5546875" style="380" bestFit="1" customWidth="1"/>
    <col min="773" max="786" width="10" style="380" bestFit="1" customWidth="1"/>
    <col min="787" max="787" width="10" style="380" customWidth="1"/>
    <col min="788" max="788" width="13.6640625" style="380" bestFit="1" customWidth="1"/>
    <col min="789" max="789" width="10" style="380" bestFit="1" customWidth="1"/>
    <col min="790" max="790" width="12" style="380" customWidth="1"/>
    <col min="791" max="791" width="10.44140625" style="380" bestFit="1" customWidth="1"/>
    <col min="792" max="792" width="10.33203125" style="380" bestFit="1" customWidth="1"/>
    <col min="793" max="1020" width="9.109375" style="380"/>
    <col min="1021" max="1021" width="4.109375" style="380" customWidth="1"/>
    <col min="1022" max="1022" width="19.44140625" style="380" customWidth="1"/>
    <col min="1023" max="1023" width="11" style="380" bestFit="1" customWidth="1"/>
    <col min="1024" max="1028" width="9.5546875" style="380" bestFit="1" customWidth="1"/>
    <col min="1029" max="1042" width="10" style="380" bestFit="1" customWidth="1"/>
    <col min="1043" max="1043" width="10" style="380" customWidth="1"/>
    <col min="1044" max="1044" width="13.6640625" style="380" bestFit="1" customWidth="1"/>
    <col min="1045" max="1045" width="10" style="380" bestFit="1" customWidth="1"/>
    <col min="1046" max="1046" width="12" style="380" customWidth="1"/>
    <col min="1047" max="1047" width="10.44140625" style="380" bestFit="1" customWidth="1"/>
    <col min="1048" max="1048" width="10.33203125" style="380" bestFit="1" customWidth="1"/>
    <col min="1049" max="1276" width="9.109375" style="380"/>
    <col min="1277" max="1277" width="4.109375" style="380" customWidth="1"/>
    <col min="1278" max="1278" width="19.44140625" style="380" customWidth="1"/>
    <col min="1279" max="1279" width="11" style="380" bestFit="1" customWidth="1"/>
    <col min="1280" max="1284" width="9.5546875" style="380" bestFit="1" customWidth="1"/>
    <col min="1285" max="1298" width="10" style="380" bestFit="1" customWidth="1"/>
    <col min="1299" max="1299" width="10" style="380" customWidth="1"/>
    <col min="1300" max="1300" width="13.6640625" style="380" bestFit="1" customWidth="1"/>
    <col min="1301" max="1301" width="10" style="380" bestFit="1" customWidth="1"/>
    <col min="1302" max="1302" width="12" style="380" customWidth="1"/>
    <col min="1303" max="1303" width="10.44140625" style="380" bestFit="1" customWidth="1"/>
    <col min="1304" max="1304" width="10.33203125" style="380" bestFit="1" customWidth="1"/>
    <col min="1305" max="1532" width="9.109375" style="380"/>
    <col min="1533" max="1533" width="4.109375" style="380" customWidth="1"/>
    <col min="1534" max="1534" width="19.44140625" style="380" customWidth="1"/>
    <col min="1535" max="1535" width="11" style="380" bestFit="1" customWidth="1"/>
    <col min="1536" max="1540" width="9.5546875" style="380" bestFit="1" customWidth="1"/>
    <col min="1541" max="1554" width="10" style="380" bestFit="1" customWidth="1"/>
    <col min="1555" max="1555" width="10" style="380" customWidth="1"/>
    <col min="1556" max="1556" width="13.6640625" style="380" bestFit="1" customWidth="1"/>
    <col min="1557" max="1557" width="10" style="380" bestFit="1" customWidth="1"/>
    <col min="1558" max="1558" width="12" style="380" customWidth="1"/>
    <col min="1559" max="1559" width="10.44140625" style="380" bestFit="1" customWidth="1"/>
    <col min="1560" max="1560" width="10.33203125" style="380" bestFit="1" customWidth="1"/>
    <col min="1561" max="1788" width="9.109375" style="380"/>
    <col min="1789" max="1789" width="4.109375" style="380" customWidth="1"/>
    <col min="1790" max="1790" width="19.44140625" style="380" customWidth="1"/>
    <col min="1791" max="1791" width="11" style="380" bestFit="1" customWidth="1"/>
    <col min="1792" max="1796" width="9.5546875" style="380" bestFit="1" customWidth="1"/>
    <col min="1797" max="1810" width="10" style="380" bestFit="1" customWidth="1"/>
    <col min="1811" max="1811" width="10" style="380" customWidth="1"/>
    <col min="1812" max="1812" width="13.6640625" style="380" bestFit="1" customWidth="1"/>
    <col min="1813" max="1813" width="10" style="380" bestFit="1" customWidth="1"/>
    <col min="1814" max="1814" width="12" style="380" customWidth="1"/>
    <col min="1815" max="1815" width="10.44140625" style="380" bestFit="1" customWidth="1"/>
    <col min="1816" max="1816" width="10.33203125" style="380" bestFit="1" customWidth="1"/>
    <col min="1817" max="2044" width="9.109375" style="380"/>
    <col min="2045" max="2045" width="4.109375" style="380" customWidth="1"/>
    <col min="2046" max="2046" width="19.44140625" style="380" customWidth="1"/>
    <col min="2047" max="2047" width="11" style="380" bestFit="1" customWidth="1"/>
    <col min="2048" max="2052" width="9.5546875" style="380" bestFit="1" customWidth="1"/>
    <col min="2053" max="2066" width="10" style="380" bestFit="1" customWidth="1"/>
    <col min="2067" max="2067" width="10" style="380" customWidth="1"/>
    <col min="2068" max="2068" width="13.6640625" style="380" bestFit="1" customWidth="1"/>
    <col min="2069" max="2069" width="10" style="380" bestFit="1" customWidth="1"/>
    <col min="2070" max="2070" width="12" style="380" customWidth="1"/>
    <col min="2071" max="2071" width="10.44140625" style="380" bestFit="1" customWidth="1"/>
    <col min="2072" max="2072" width="10.33203125" style="380" bestFit="1" customWidth="1"/>
    <col min="2073" max="2300" width="9.109375" style="380"/>
    <col min="2301" max="2301" width="4.109375" style="380" customWidth="1"/>
    <col min="2302" max="2302" width="19.44140625" style="380" customWidth="1"/>
    <col min="2303" max="2303" width="11" style="380" bestFit="1" customWidth="1"/>
    <col min="2304" max="2308" width="9.5546875" style="380" bestFit="1" customWidth="1"/>
    <col min="2309" max="2322" width="10" style="380" bestFit="1" customWidth="1"/>
    <col min="2323" max="2323" width="10" style="380" customWidth="1"/>
    <col min="2324" max="2324" width="13.6640625" style="380" bestFit="1" customWidth="1"/>
    <col min="2325" max="2325" width="10" style="380" bestFit="1" customWidth="1"/>
    <col min="2326" max="2326" width="12" style="380" customWidth="1"/>
    <col min="2327" max="2327" width="10.44140625" style="380" bestFit="1" customWidth="1"/>
    <col min="2328" max="2328" width="10.33203125" style="380" bestFit="1" customWidth="1"/>
    <col min="2329" max="2556" width="9.109375" style="380"/>
    <col min="2557" max="2557" width="4.109375" style="380" customWidth="1"/>
    <col min="2558" max="2558" width="19.44140625" style="380" customWidth="1"/>
    <col min="2559" max="2559" width="11" style="380" bestFit="1" customWidth="1"/>
    <col min="2560" max="2564" width="9.5546875" style="380" bestFit="1" customWidth="1"/>
    <col min="2565" max="2578" width="10" style="380" bestFit="1" customWidth="1"/>
    <col min="2579" max="2579" width="10" style="380" customWidth="1"/>
    <col min="2580" max="2580" width="13.6640625" style="380" bestFit="1" customWidth="1"/>
    <col min="2581" max="2581" width="10" style="380" bestFit="1" customWidth="1"/>
    <col min="2582" max="2582" width="12" style="380" customWidth="1"/>
    <col min="2583" max="2583" width="10.44140625" style="380" bestFit="1" customWidth="1"/>
    <col min="2584" max="2584" width="10.33203125" style="380" bestFit="1" customWidth="1"/>
    <col min="2585" max="2812" width="9.109375" style="380"/>
    <col min="2813" max="2813" width="4.109375" style="380" customWidth="1"/>
    <col min="2814" max="2814" width="19.44140625" style="380" customWidth="1"/>
    <col min="2815" max="2815" width="11" style="380" bestFit="1" customWidth="1"/>
    <col min="2816" max="2820" width="9.5546875" style="380" bestFit="1" customWidth="1"/>
    <col min="2821" max="2834" width="10" style="380" bestFit="1" customWidth="1"/>
    <col min="2835" max="2835" width="10" style="380" customWidth="1"/>
    <col min="2836" max="2836" width="13.6640625" style="380" bestFit="1" customWidth="1"/>
    <col min="2837" max="2837" width="10" style="380" bestFit="1" customWidth="1"/>
    <col min="2838" max="2838" width="12" style="380" customWidth="1"/>
    <col min="2839" max="2839" width="10.44140625" style="380" bestFit="1" customWidth="1"/>
    <col min="2840" max="2840" width="10.33203125" style="380" bestFit="1" customWidth="1"/>
    <col min="2841" max="3068" width="9.109375" style="380"/>
    <col min="3069" max="3069" width="4.109375" style="380" customWidth="1"/>
    <col min="3070" max="3070" width="19.44140625" style="380" customWidth="1"/>
    <col min="3071" max="3071" width="11" style="380" bestFit="1" customWidth="1"/>
    <col min="3072" max="3076" width="9.5546875" style="380" bestFit="1" customWidth="1"/>
    <col min="3077" max="3090" width="10" style="380" bestFit="1" customWidth="1"/>
    <col min="3091" max="3091" width="10" style="380" customWidth="1"/>
    <col min="3092" max="3092" width="13.6640625" style="380" bestFit="1" customWidth="1"/>
    <col min="3093" max="3093" width="10" style="380" bestFit="1" customWidth="1"/>
    <col min="3094" max="3094" width="12" style="380" customWidth="1"/>
    <col min="3095" max="3095" width="10.44140625" style="380" bestFit="1" customWidth="1"/>
    <col min="3096" max="3096" width="10.33203125" style="380" bestFit="1" customWidth="1"/>
    <col min="3097" max="3324" width="9.109375" style="380"/>
    <col min="3325" max="3325" width="4.109375" style="380" customWidth="1"/>
    <col min="3326" max="3326" width="19.44140625" style="380" customWidth="1"/>
    <col min="3327" max="3327" width="11" style="380" bestFit="1" customWidth="1"/>
    <col min="3328" max="3332" width="9.5546875" style="380" bestFit="1" customWidth="1"/>
    <col min="3333" max="3346" width="10" style="380" bestFit="1" customWidth="1"/>
    <col min="3347" max="3347" width="10" style="380" customWidth="1"/>
    <col min="3348" max="3348" width="13.6640625" style="380" bestFit="1" customWidth="1"/>
    <col min="3349" max="3349" width="10" style="380" bestFit="1" customWidth="1"/>
    <col min="3350" max="3350" width="12" style="380" customWidth="1"/>
    <col min="3351" max="3351" width="10.44140625" style="380" bestFit="1" customWidth="1"/>
    <col min="3352" max="3352" width="10.33203125" style="380" bestFit="1" customWidth="1"/>
    <col min="3353" max="3580" width="9.109375" style="380"/>
    <col min="3581" max="3581" width="4.109375" style="380" customWidth="1"/>
    <col min="3582" max="3582" width="19.44140625" style="380" customWidth="1"/>
    <col min="3583" max="3583" width="11" style="380" bestFit="1" customWidth="1"/>
    <col min="3584" max="3588" width="9.5546875" style="380" bestFit="1" customWidth="1"/>
    <col min="3589" max="3602" width="10" style="380" bestFit="1" customWidth="1"/>
    <col min="3603" max="3603" width="10" style="380" customWidth="1"/>
    <col min="3604" max="3604" width="13.6640625" style="380" bestFit="1" customWidth="1"/>
    <col min="3605" max="3605" width="10" style="380" bestFit="1" customWidth="1"/>
    <col min="3606" max="3606" width="12" style="380" customWidth="1"/>
    <col min="3607" max="3607" width="10.44140625" style="380" bestFit="1" customWidth="1"/>
    <col min="3608" max="3608" width="10.33203125" style="380" bestFit="1" customWidth="1"/>
    <col min="3609" max="3836" width="9.109375" style="380"/>
    <col min="3837" max="3837" width="4.109375" style="380" customWidth="1"/>
    <col min="3838" max="3838" width="19.44140625" style="380" customWidth="1"/>
    <col min="3839" max="3839" width="11" style="380" bestFit="1" customWidth="1"/>
    <col min="3840" max="3844" width="9.5546875" style="380" bestFit="1" customWidth="1"/>
    <col min="3845" max="3858" width="10" style="380" bestFit="1" customWidth="1"/>
    <col min="3859" max="3859" width="10" style="380" customWidth="1"/>
    <col min="3860" max="3860" width="13.6640625" style="380" bestFit="1" customWidth="1"/>
    <col min="3861" max="3861" width="10" style="380" bestFit="1" customWidth="1"/>
    <col min="3862" max="3862" width="12" style="380" customWidth="1"/>
    <col min="3863" max="3863" width="10.44140625" style="380" bestFit="1" customWidth="1"/>
    <col min="3864" max="3864" width="10.33203125" style="380" bestFit="1" customWidth="1"/>
    <col min="3865" max="4092" width="9.109375" style="380"/>
    <col min="4093" max="4093" width="4.109375" style="380" customWidth="1"/>
    <col min="4094" max="4094" width="19.44140625" style="380" customWidth="1"/>
    <col min="4095" max="4095" width="11" style="380" bestFit="1" customWidth="1"/>
    <col min="4096" max="4100" width="9.5546875" style="380" bestFit="1" customWidth="1"/>
    <col min="4101" max="4114" width="10" style="380" bestFit="1" customWidth="1"/>
    <col min="4115" max="4115" width="10" style="380" customWidth="1"/>
    <col min="4116" max="4116" width="13.6640625" style="380" bestFit="1" customWidth="1"/>
    <col min="4117" max="4117" width="10" style="380" bestFit="1" customWidth="1"/>
    <col min="4118" max="4118" width="12" style="380" customWidth="1"/>
    <col min="4119" max="4119" width="10.44140625" style="380" bestFit="1" customWidth="1"/>
    <col min="4120" max="4120" width="10.33203125" style="380" bestFit="1" customWidth="1"/>
    <col min="4121" max="4348" width="9.109375" style="380"/>
    <col min="4349" max="4349" width="4.109375" style="380" customWidth="1"/>
    <col min="4350" max="4350" width="19.44140625" style="380" customWidth="1"/>
    <col min="4351" max="4351" width="11" style="380" bestFit="1" customWidth="1"/>
    <col min="4352" max="4356" width="9.5546875" style="380" bestFit="1" customWidth="1"/>
    <col min="4357" max="4370" width="10" style="380" bestFit="1" customWidth="1"/>
    <col min="4371" max="4371" width="10" style="380" customWidth="1"/>
    <col min="4372" max="4372" width="13.6640625" style="380" bestFit="1" customWidth="1"/>
    <col min="4373" max="4373" width="10" style="380" bestFit="1" customWidth="1"/>
    <col min="4374" max="4374" width="12" style="380" customWidth="1"/>
    <col min="4375" max="4375" width="10.44140625" style="380" bestFit="1" customWidth="1"/>
    <col min="4376" max="4376" width="10.33203125" style="380" bestFit="1" customWidth="1"/>
    <col min="4377" max="4604" width="9.109375" style="380"/>
    <col min="4605" max="4605" width="4.109375" style="380" customWidth="1"/>
    <col min="4606" max="4606" width="19.44140625" style="380" customWidth="1"/>
    <col min="4607" max="4607" width="11" style="380" bestFit="1" customWidth="1"/>
    <col min="4608" max="4612" width="9.5546875" style="380" bestFit="1" customWidth="1"/>
    <col min="4613" max="4626" width="10" style="380" bestFit="1" customWidth="1"/>
    <col min="4627" max="4627" width="10" style="380" customWidth="1"/>
    <col min="4628" max="4628" width="13.6640625" style="380" bestFit="1" customWidth="1"/>
    <col min="4629" max="4629" width="10" style="380" bestFit="1" customWidth="1"/>
    <col min="4630" max="4630" width="12" style="380" customWidth="1"/>
    <col min="4631" max="4631" width="10.44140625" style="380" bestFit="1" customWidth="1"/>
    <col min="4632" max="4632" width="10.33203125" style="380" bestFit="1" customWidth="1"/>
    <col min="4633" max="4860" width="9.109375" style="380"/>
    <col min="4861" max="4861" width="4.109375" style="380" customWidth="1"/>
    <col min="4862" max="4862" width="19.44140625" style="380" customWidth="1"/>
    <col min="4863" max="4863" width="11" style="380" bestFit="1" customWidth="1"/>
    <col min="4864" max="4868" width="9.5546875" style="380" bestFit="1" customWidth="1"/>
    <col min="4869" max="4882" width="10" style="380" bestFit="1" customWidth="1"/>
    <col min="4883" max="4883" width="10" style="380" customWidth="1"/>
    <col min="4884" max="4884" width="13.6640625" style="380" bestFit="1" customWidth="1"/>
    <col min="4885" max="4885" width="10" style="380" bestFit="1" customWidth="1"/>
    <col min="4886" max="4886" width="12" style="380" customWidth="1"/>
    <col min="4887" max="4887" width="10.44140625" style="380" bestFit="1" customWidth="1"/>
    <col min="4888" max="4888" width="10.33203125" style="380" bestFit="1" customWidth="1"/>
    <col min="4889" max="5116" width="9.109375" style="380"/>
    <col min="5117" max="5117" width="4.109375" style="380" customWidth="1"/>
    <col min="5118" max="5118" width="19.44140625" style="380" customWidth="1"/>
    <col min="5119" max="5119" width="11" style="380" bestFit="1" customWidth="1"/>
    <col min="5120" max="5124" width="9.5546875" style="380" bestFit="1" customWidth="1"/>
    <col min="5125" max="5138" width="10" style="380" bestFit="1" customWidth="1"/>
    <col min="5139" max="5139" width="10" style="380" customWidth="1"/>
    <col min="5140" max="5140" width="13.6640625" style="380" bestFit="1" customWidth="1"/>
    <col min="5141" max="5141" width="10" style="380" bestFit="1" customWidth="1"/>
    <col min="5142" max="5142" width="12" style="380" customWidth="1"/>
    <col min="5143" max="5143" width="10.44140625" style="380" bestFit="1" customWidth="1"/>
    <col min="5144" max="5144" width="10.33203125" style="380" bestFit="1" customWidth="1"/>
    <col min="5145" max="5372" width="9.109375" style="380"/>
    <col min="5373" max="5373" width="4.109375" style="380" customWidth="1"/>
    <col min="5374" max="5374" width="19.44140625" style="380" customWidth="1"/>
    <col min="5375" max="5375" width="11" style="380" bestFit="1" customWidth="1"/>
    <col min="5376" max="5380" width="9.5546875" style="380" bestFit="1" customWidth="1"/>
    <col min="5381" max="5394" width="10" style="380" bestFit="1" customWidth="1"/>
    <col min="5395" max="5395" width="10" style="380" customWidth="1"/>
    <col min="5396" max="5396" width="13.6640625" style="380" bestFit="1" customWidth="1"/>
    <col min="5397" max="5397" width="10" style="380" bestFit="1" customWidth="1"/>
    <col min="5398" max="5398" width="12" style="380" customWidth="1"/>
    <col min="5399" max="5399" width="10.44140625" style="380" bestFit="1" customWidth="1"/>
    <col min="5400" max="5400" width="10.33203125" style="380" bestFit="1" customWidth="1"/>
    <col min="5401" max="5628" width="9.109375" style="380"/>
    <col min="5629" max="5629" width="4.109375" style="380" customWidth="1"/>
    <col min="5630" max="5630" width="19.44140625" style="380" customWidth="1"/>
    <col min="5631" max="5631" width="11" style="380" bestFit="1" customWidth="1"/>
    <col min="5632" max="5636" width="9.5546875" style="380" bestFit="1" customWidth="1"/>
    <col min="5637" max="5650" width="10" style="380" bestFit="1" customWidth="1"/>
    <col min="5651" max="5651" width="10" style="380" customWidth="1"/>
    <col min="5652" max="5652" width="13.6640625" style="380" bestFit="1" customWidth="1"/>
    <col min="5653" max="5653" width="10" style="380" bestFit="1" customWidth="1"/>
    <col min="5654" max="5654" width="12" style="380" customWidth="1"/>
    <col min="5655" max="5655" width="10.44140625" style="380" bestFit="1" customWidth="1"/>
    <col min="5656" max="5656" width="10.33203125" style="380" bestFit="1" customWidth="1"/>
    <col min="5657" max="5884" width="9.109375" style="380"/>
    <col min="5885" max="5885" width="4.109375" style="380" customWidth="1"/>
    <col min="5886" max="5886" width="19.44140625" style="380" customWidth="1"/>
    <col min="5887" max="5887" width="11" style="380" bestFit="1" customWidth="1"/>
    <col min="5888" max="5892" width="9.5546875" style="380" bestFit="1" customWidth="1"/>
    <col min="5893" max="5906" width="10" style="380" bestFit="1" customWidth="1"/>
    <col min="5907" max="5907" width="10" style="380" customWidth="1"/>
    <col min="5908" max="5908" width="13.6640625" style="380" bestFit="1" customWidth="1"/>
    <col min="5909" max="5909" width="10" style="380" bestFit="1" customWidth="1"/>
    <col min="5910" max="5910" width="12" style="380" customWidth="1"/>
    <col min="5911" max="5911" width="10.44140625" style="380" bestFit="1" customWidth="1"/>
    <col min="5912" max="5912" width="10.33203125" style="380" bestFit="1" customWidth="1"/>
    <col min="5913" max="6140" width="9.109375" style="380"/>
    <col min="6141" max="6141" width="4.109375" style="380" customWidth="1"/>
    <col min="6142" max="6142" width="19.44140625" style="380" customWidth="1"/>
    <col min="6143" max="6143" width="11" style="380" bestFit="1" customWidth="1"/>
    <col min="6144" max="6148" width="9.5546875" style="380" bestFit="1" customWidth="1"/>
    <col min="6149" max="6162" width="10" style="380" bestFit="1" customWidth="1"/>
    <col min="6163" max="6163" width="10" style="380" customWidth="1"/>
    <col min="6164" max="6164" width="13.6640625" style="380" bestFit="1" customWidth="1"/>
    <col min="6165" max="6165" width="10" style="380" bestFit="1" customWidth="1"/>
    <col min="6166" max="6166" width="12" style="380" customWidth="1"/>
    <col min="6167" max="6167" width="10.44140625" style="380" bestFit="1" customWidth="1"/>
    <col min="6168" max="6168" width="10.33203125" style="380" bestFit="1" customWidth="1"/>
    <col min="6169" max="6396" width="9.109375" style="380"/>
    <col min="6397" max="6397" width="4.109375" style="380" customWidth="1"/>
    <col min="6398" max="6398" width="19.44140625" style="380" customWidth="1"/>
    <col min="6399" max="6399" width="11" style="380" bestFit="1" customWidth="1"/>
    <col min="6400" max="6404" width="9.5546875" style="380" bestFit="1" customWidth="1"/>
    <col min="6405" max="6418" width="10" style="380" bestFit="1" customWidth="1"/>
    <col min="6419" max="6419" width="10" style="380" customWidth="1"/>
    <col min="6420" max="6420" width="13.6640625" style="380" bestFit="1" customWidth="1"/>
    <col min="6421" max="6421" width="10" style="380" bestFit="1" customWidth="1"/>
    <col min="6422" max="6422" width="12" style="380" customWidth="1"/>
    <col min="6423" max="6423" width="10.44140625" style="380" bestFit="1" customWidth="1"/>
    <col min="6424" max="6424" width="10.33203125" style="380" bestFit="1" customWidth="1"/>
    <col min="6425" max="6652" width="9.109375" style="380"/>
    <col min="6653" max="6653" width="4.109375" style="380" customWidth="1"/>
    <col min="6654" max="6654" width="19.44140625" style="380" customWidth="1"/>
    <col min="6655" max="6655" width="11" style="380" bestFit="1" customWidth="1"/>
    <col min="6656" max="6660" width="9.5546875" style="380" bestFit="1" customWidth="1"/>
    <col min="6661" max="6674" width="10" style="380" bestFit="1" customWidth="1"/>
    <col min="6675" max="6675" width="10" style="380" customWidth="1"/>
    <col min="6676" max="6676" width="13.6640625" style="380" bestFit="1" customWidth="1"/>
    <col min="6677" max="6677" width="10" style="380" bestFit="1" customWidth="1"/>
    <col min="6678" max="6678" width="12" style="380" customWidth="1"/>
    <col min="6679" max="6679" width="10.44140625" style="380" bestFit="1" customWidth="1"/>
    <col min="6680" max="6680" width="10.33203125" style="380" bestFit="1" customWidth="1"/>
    <col min="6681" max="6908" width="9.109375" style="380"/>
    <col min="6909" max="6909" width="4.109375" style="380" customWidth="1"/>
    <col min="6910" max="6910" width="19.44140625" style="380" customWidth="1"/>
    <col min="6911" max="6911" width="11" style="380" bestFit="1" customWidth="1"/>
    <col min="6912" max="6916" width="9.5546875" style="380" bestFit="1" customWidth="1"/>
    <col min="6917" max="6930" width="10" style="380" bestFit="1" customWidth="1"/>
    <col min="6931" max="6931" width="10" style="380" customWidth="1"/>
    <col min="6932" max="6932" width="13.6640625" style="380" bestFit="1" customWidth="1"/>
    <col min="6933" max="6933" width="10" style="380" bestFit="1" customWidth="1"/>
    <col min="6934" max="6934" width="12" style="380" customWidth="1"/>
    <col min="6935" max="6935" width="10.44140625" style="380" bestFit="1" customWidth="1"/>
    <col min="6936" max="6936" width="10.33203125" style="380" bestFit="1" customWidth="1"/>
    <col min="6937" max="7164" width="9.109375" style="380"/>
    <col min="7165" max="7165" width="4.109375" style="380" customWidth="1"/>
    <col min="7166" max="7166" width="19.44140625" style="380" customWidth="1"/>
    <col min="7167" max="7167" width="11" style="380" bestFit="1" customWidth="1"/>
    <col min="7168" max="7172" width="9.5546875" style="380" bestFit="1" customWidth="1"/>
    <col min="7173" max="7186" width="10" style="380" bestFit="1" customWidth="1"/>
    <col min="7187" max="7187" width="10" style="380" customWidth="1"/>
    <col min="7188" max="7188" width="13.6640625" style="380" bestFit="1" customWidth="1"/>
    <col min="7189" max="7189" width="10" style="380" bestFit="1" customWidth="1"/>
    <col min="7190" max="7190" width="12" style="380" customWidth="1"/>
    <col min="7191" max="7191" width="10.44140625" style="380" bestFit="1" customWidth="1"/>
    <col min="7192" max="7192" width="10.33203125" style="380" bestFit="1" customWidth="1"/>
    <col min="7193" max="7420" width="9.109375" style="380"/>
    <col min="7421" max="7421" width="4.109375" style="380" customWidth="1"/>
    <col min="7422" max="7422" width="19.44140625" style="380" customWidth="1"/>
    <col min="7423" max="7423" width="11" style="380" bestFit="1" customWidth="1"/>
    <col min="7424" max="7428" width="9.5546875" style="380" bestFit="1" customWidth="1"/>
    <col min="7429" max="7442" width="10" style="380" bestFit="1" customWidth="1"/>
    <col min="7443" max="7443" width="10" style="380" customWidth="1"/>
    <col min="7444" max="7444" width="13.6640625" style="380" bestFit="1" customWidth="1"/>
    <col min="7445" max="7445" width="10" style="380" bestFit="1" customWidth="1"/>
    <col min="7446" max="7446" width="12" style="380" customWidth="1"/>
    <col min="7447" max="7447" width="10.44140625" style="380" bestFit="1" customWidth="1"/>
    <col min="7448" max="7448" width="10.33203125" style="380" bestFit="1" customWidth="1"/>
    <col min="7449" max="7676" width="9.109375" style="380"/>
    <col min="7677" max="7677" width="4.109375" style="380" customWidth="1"/>
    <col min="7678" max="7678" width="19.44140625" style="380" customWidth="1"/>
    <col min="7679" max="7679" width="11" style="380" bestFit="1" customWidth="1"/>
    <col min="7680" max="7684" width="9.5546875" style="380" bestFit="1" customWidth="1"/>
    <col min="7685" max="7698" width="10" style="380" bestFit="1" customWidth="1"/>
    <col min="7699" max="7699" width="10" style="380" customWidth="1"/>
    <col min="7700" max="7700" width="13.6640625" style="380" bestFit="1" customWidth="1"/>
    <col min="7701" max="7701" width="10" style="380" bestFit="1" customWidth="1"/>
    <col min="7702" max="7702" width="12" style="380" customWidth="1"/>
    <col min="7703" max="7703" width="10.44140625" style="380" bestFit="1" customWidth="1"/>
    <col min="7704" max="7704" width="10.33203125" style="380" bestFit="1" customWidth="1"/>
    <col min="7705" max="7932" width="9.109375" style="380"/>
    <col min="7933" max="7933" width="4.109375" style="380" customWidth="1"/>
    <col min="7934" max="7934" width="19.44140625" style="380" customWidth="1"/>
    <col min="7935" max="7935" width="11" style="380" bestFit="1" customWidth="1"/>
    <col min="7936" max="7940" width="9.5546875" style="380" bestFit="1" customWidth="1"/>
    <col min="7941" max="7954" width="10" style="380" bestFit="1" customWidth="1"/>
    <col min="7955" max="7955" width="10" style="380" customWidth="1"/>
    <col min="7956" max="7956" width="13.6640625" style="380" bestFit="1" customWidth="1"/>
    <col min="7957" max="7957" width="10" style="380" bestFit="1" customWidth="1"/>
    <col min="7958" max="7958" width="12" style="380" customWidth="1"/>
    <col min="7959" max="7959" width="10.44140625" style="380" bestFit="1" customWidth="1"/>
    <col min="7960" max="7960" width="10.33203125" style="380" bestFit="1" customWidth="1"/>
    <col min="7961" max="8188" width="9.109375" style="380"/>
    <col min="8189" max="8189" width="4.109375" style="380" customWidth="1"/>
    <col min="8190" max="8190" width="19.44140625" style="380" customWidth="1"/>
    <col min="8191" max="8191" width="11" style="380" bestFit="1" customWidth="1"/>
    <col min="8192" max="8196" width="9.5546875" style="380" bestFit="1" customWidth="1"/>
    <col min="8197" max="8210" width="10" style="380" bestFit="1" customWidth="1"/>
    <col min="8211" max="8211" width="10" style="380" customWidth="1"/>
    <col min="8212" max="8212" width="13.6640625" style="380" bestFit="1" customWidth="1"/>
    <col min="8213" max="8213" width="10" style="380" bestFit="1" customWidth="1"/>
    <col min="8214" max="8214" width="12" style="380" customWidth="1"/>
    <col min="8215" max="8215" width="10.44140625" style="380" bestFit="1" customWidth="1"/>
    <col min="8216" max="8216" width="10.33203125" style="380" bestFit="1" customWidth="1"/>
    <col min="8217" max="8444" width="9.109375" style="380"/>
    <col min="8445" max="8445" width="4.109375" style="380" customWidth="1"/>
    <col min="8446" max="8446" width="19.44140625" style="380" customWidth="1"/>
    <col min="8447" max="8447" width="11" style="380" bestFit="1" customWidth="1"/>
    <col min="8448" max="8452" width="9.5546875" style="380" bestFit="1" customWidth="1"/>
    <col min="8453" max="8466" width="10" style="380" bestFit="1" customWidth="1"/>
    <col min="8467" max="8467" width="10" style="380" customWidth="1"/>
    <col min="8468" max="8468" width="13.6640625" style="380" bestFit="1" customWidth="1"/>
    <col min="8469" max="8469" width="10" style="380" bestFit="1" customWidth="1"/>
    <col min="8470" max="8470" width="12" style="380" customWidth="1"/>
    <col min="8471" max="8471" width="10.44140625" style="380" bestFit="1" customWidth="1"/>
    <col min="8472" max="8472" width="10.33203125" style="380" bestFit="1" customWidth="1"/>
    <col min="8473" max="8700" width="9.109375" style="380"/>
    <col min="8701" max="8701" width="4.109375" style="380" customWidth="1"/>
    <col min="8702" max="8702" width="19.44140625" style="380" customWidth="1"/>
    <col min="8703" max="8703" width="11" style="380" bestFit="1" customWidth="1"/>
    <col min="8704" max="8708" width="9.5546875" style="380" bestFit="1" customWidth="1"/>
    <col min="8709" max="8722" width="10" style="380" bestFit="1" customWidth="1"/>
    <col min="8723" max="8723" width="10" style="380" customWidth="1"/>
    <col min="8724" max="8724" width="13.6640625" style="380" bestFit="1" customWidth="1"/>
    <col min="8725" max="8725" width="10" style="380" bestFit="1" customWidth="1"/>
    <col min="8726" max="8726" width="12" style="380" customWidth="1"/>
    <col min="8727" max="8727" width="10.44140625" style="380" bestFit="1" customWidth="1"/>
    <col min="8728" max="8728" width="10.33203125" style="380" bestFit="1" customWidth="1"/>
    <col min="8729" max="8956" width="9.109375" style="380"/>
    <col min="8957" max="8957" width="4.109375" style="380" customWidth="1"/>
    <col min="8958" max="8958" width="19.44140625" style="380" customWidth="1"/>
    <col min="8959" max="8959" width="11" style="380" bestFit="1" customWidth="1"/>
    <col min="8960" max="8964" width="9.5546875" style="380" bestFit="1" customWidth="1"/>
    <col min="8965" max="8978" width="10" style="380" bestFit="1" customWidth="1"/>
    <col min="8979" max="8979" width="10" style="380" customWidth="1"/>
    <col min="8980" max="8980" width="13.6640625" style="380" bestFit="1" customWidth="1"/>
    <col min="8981" max="8981" width="10" style="380" bestFit="1" customWidth="1"/>
    <col min="8982" max="8982" width="12" style="380" customWidth="1"/>
    <col min="8983" max="8983" width="10.44140625" style="380" bestFit="1" customWidth="1"/>
    <col min="8984" max="8984" width="10.33203125" style="380" bestFit="1" customWidth="1"/>
    <col min="8985" max="9212" width="9.109375" style="380"/>
    <col min="9213" max="9213" width="4.109375" style="380" customWidth="1"/>
    <col min="9214" max="9214" width="19.44140625" style="380" customWidth="1"/>
    <col min="9215" max="9215" width="11" style="380" bestFit="1" customWidth="1"/>
    <col min="9216" max="9220" width="9.5546875" style="380" bestFit="1" customWidth="1"/>
    <col min="9221" max="9234" width="10" style="380" bestFit="1" customWidth="1"/>
    <col min="9235" max="9235" width="10" style="380" customWidth="1"/>
    <col min="9236" max="9236" width="13.6640625" style="380" bestFit="1" customWidth="1"/>
    <col min="9237" max="9237" width="10" style="380" bestFit="1" customWidth="1"/>
    <col min="9238" max="9238" width="12" style="380" customWidth="1"/>
    <col min="9239" max="9239" width="10.44140625" style="380" bestFit="1" customWidth="1"/>
    <col min="9240" max="9240" width="10.33203125" style="380" bestFit="1" customWidth="1"/>
    <col min="9241" max="9468" width="9.109375" style="380"/>
    <col min="9469" max="9469" width="4.109375" style="380" customWidth="1"/>
    <col min="9470" max="9470" width="19.44140625" style="380" customWidth="1"/>
    <col min="9471" max="9471" width="11" style="380" bestFit="1" customWidth="1"/>
    <col min="9472" max="9476" width="9.5546875" style="380" bestFit="1" customWidth="1"/>
    <col min="9477" max="9490" width="10" style="380" bestFit="1" customWidth="1"/>
    <col min="9491" max="9491" width="10" style="380" customWidth="1"/>
    <col min="9492" max="9492" width="13.6640625" style="380" bestFit="1" customWidth="1"/>
    <col min="9493" max="9493" width="10" style="380" bestFit="1" customWidth="1"/>
    <col min="9494" max="9494" width="12" style="380" customWidth="1"/>
    <col min="9495" max="9495" width="10.44140625" style="380" bestFit="1" customWidth="1"/>
    <col min="9496" max="9496" width="10.33203125" style="380" bestFit="1" customWidth="1"/>
    <col min="9497" max="9724" width="9.109375" style="380"/>
    <col min="9725" max="9725" width="4.109375" style="380" customWidth="1"/>
    <col min="9726" max="9726" width="19.44140625" style="380" customWidth="1"/>
    <col min="9727" max="9727" width="11" style="380" bestFit="1" customWidth="1"/>
    <col min="9728" max="9732" width="9.5546875" style="380" bestFit="1" customWidth="1"/>
    <col min="9733" max="9746" width="10" style="380" bestFit="1" customWidth="1"/>
    <col min="9747" max="9747" width="10" style="380" customWidth="1"/>
    <col min="9748" max="9748" width="13.6640625" style="380" bestFit="1" customWidth="1"/>
    <col min="9749" max="9749" width="10" style="380" bestFit="1" customWidth="1"/>
    <col min="9750" max="9750" width="12" style="380" customWidth="1"/>
    <col min="9751" max="9751" width="10.44140625" style="380" bestFit="1" customWidth="1"/>
    <col min="9752" max="9752" width="10.33203125" style="380" bestFit="1" customWidth="1"/>
    <col min="9753" max="9980" width="9.109375" style="380"/>
    <col min="9981" max="9981" width="4.109375" style="380" customWidth="1"/>
    <col min="9982" max="9982" width="19.44140625" style="380" customWidth="1"/>
    <col min="9983" max="9983" width="11" style="380" bestFit="1" customWidth="1"/>
    <col min="9984" max="9988" width="9.5546875" style="380" bestFit="1" customWidth="1"/>
    <col min="9989" max="10002" width="10" style="380" bestFit="1" customWidth="1"/>
    <col min="10003" max="10003" width="10" style="380" customWidth="1"/>
    <col min="10004" max="10004" width="13.6640625" style="380" bestFit="1" customWidth="1"/>
    <col min="10005" max="10005" width="10" style="380" bestFit="1" customWidth="1"/>
    <col min="10006" max="10006" width="12" style="380" customWidth="1"/>
    <col min="10007" max="10007" width="10.44140625" style="380" bestFit="1" customWidth="1"/>
    <col min="10008" max="10008" width="10.33203125" style="380" bestFit="1" customWidth="1"/>
    <col min="10009" max="10236" width="9.109375" style="380"/>
    <col min="10237" max="10237" width="4.109375" style="380" customWidth="1"/>
    <col min="10238" max="10238" width="19.44140625" style="380" customWidth="1"/>
    <col min="10239" max="10239" width="11" style="380" bestFit="1" customWidth="1"/>
    <col min="10240" max="10244" width="9.5546875" style="380" bestFit="1" customWidth="1"/>
    <col min="10245" max="10258" width="10" style="380" bestFit="1" customWidth="1"/>
    <col min="10259" max="10259" width="10" style="380" customWidth="1"/>
    <col min="10260" max="10260" width="13.6640625" style="380" bestFit="1" customWidth="1"/>
    <col min="10261" max="10261" width="10" style="380" bestFit="1" customWidth="1"/>
    <col min="10262" max="10262" width="12" style="380" customWidth="1"/>
    <col min="10263" max="10263" width="10.44140625" style="380" bestFit="1" customWidth="1"/>
    <col min="10264" max="10264" width="10.33203125" style="380" bestFit="1" customWidth="1"/>
    <col min="10265" max="10492" width="9.109375" style="380"/>
    <col min="10493" max="10493" width="4.109375" style="380" customWidth="1"/>
    <col min="10494" max="10494" width="19.44140625" style="380" customWidth="1"/>
    <col min="10495" max="10495" width="11" style="380" bestFit="1" customWidth="1"/>
    <col min="10496" max="10500" width="9.5546875" style="380" bestFit="1" customWidth="1"/>
    <col min="10501" max="10514" width="10" style="380" bestFit="1" customWidth="1"/>
    <col min="10515" max="10515" width="10" style="380" customWidth="1"/>
    <col min="10516" max="10516" width="13.6640625" style="380" bestFit="1" customWidth="1"/>
    <col min="10517" max="10517" width="10" style="380" bestFit="1" customWidth="1"/>
    <col min="10518" max="10518" width="12" style="380" customWidth="1"/>
    <col min="10519" max="10519" width="10.44140625" style="380" bestFit="1" customWidth="1"/>
    <col min="10520" max="10520" width="10.33203125" style="380" bestFit="1" customWidth="1"/>
    <col min="10521" max="10748" width="9.109375" style="380"/>
    <col min="10749" max="10749" width="4.109375" style="380" customWidth="1"/>
    <col min="10750" max="10750" width="19.44140625" style="380" customWidth="1"/>
    <col min="10751" max="10751" width="11" style="380" bestFit="1" customWidth="1"/>
    <col min="10752" max="10756" width="9.5546875" style="380" bestFit="1" customWidth="1"/>
    <col min="10757" max="10770" width="10" style="380" bestFit="1" customWidth="1"/>
    <col min="10771" max="10771" width="10" style="380" customWidth="1"/>
    <col min="10772" max="10772" width="13.6640625" style="380" bestFit="1" customWidth="1"/>
    <col min="10773" max="10773" width="10" style="380" bestFit="1" customWidth="1"/>
    <col min="10774" max="10774" width="12" style="380" customWidth="1"/>
    <col min="10775" max="10775" width="10.44140625" style="380" bestFit="1" customWidth="1"/>
    <col min="10776" max="10776" width="10.33203125" style="380" bestFit="1" customWidth="1"/>
    <col min="10777" max="11004" width="9.109375" style="380"/>
    <col min="11005" max="11005" width="4.109375" style="380" customWidth="1"/>
    <col min="11006" max="11006" width="19.44140625" style="380" customWidth="1"/>
    <col min="11007" max="11007" width="11" style="380" bestFit="1" customWidth="1"/>
    <col min="11008" max="11012" width="9.5546875" style="380" bestFit="1" customWidth="1"/>
    <col min="11013" max="11026" width="10" style="380" bestFit="1" customWidth="1"/>
    <col min="11027" max="11027" width="10" style="380" customWidth="1"/>
    <col min="11028" max="11028" width="13.6640625" style="380" bestFit="1" customWidth="1"/>
    <col min="11029" max="11029" width="10" style="380" bestFit="1" customWidth="1"/>
    <col min="11030" max="11030" width="12" style="380" customWidth="1"/>
    <col min="11031" max="11031" width="10.44140625" style="380" bestFit="1" customWidth="1"/>
    <col min="11032" max="11032" width="10.33203125" style="380" bestFit="1" customWidth="1"/>
    <col min="11033" max="11260" width="9.109375" style="380"/>
    <col min="11261" max="11261" width="4.109375" style="380" customWidth="1"/>
    <col min="11262" max="11262" width="19.44140625" style="380" customWidth="1"/>
    <col min="11263" max="11263" width="11" style="380" bestFit="1" customWidth="1"/>
    <col min="11264" max="11268" width="9.5546875" style="380" bestFit="1" customWidth="1"/>
    <col min="11269" max="11282" width="10" style="380" bestFit="1" customWidth="1"/>
    <col min="11283" max="11283" width="10" style="380" customWidth="1"/>
    <col min="11284" max="11284" width="13.6640625" style="380" bestFit="1" customWidth="1"/>
    <col min="11285" max="11285" width="10" style="380" bestFit="1" customWidth="1"/>
    <col min="11286" max="11286" width="12" style="380" customWidth="1"/>
    <col min="11287" max="11287" width="10.44140625" style="380" bestFit="1" customWidth="1"/>
    <col min="11288" max="11288" width="10.33203125" style="380" bestFit="1" customWidth="1"/>
    <col min="11289" max="11516" width="9.109375" style="380"/>
    <col min="11517" max="11517" width="4.109375" style="380" customWidth="1"/>
    <col min="11518" max="11518" width="19.44140625" style="380" customWidth="1"/>
    <col min="11519" max="11519" width="11" style="380" bestFit="1" customWidth="1"/>
    <col min="11520" max="11524" width="9.5546875" style="380" bestFit="1" customWidth="1"/>
    <col min="11525" max="11538" width="10" style="380" bestFit="1" customWidth="1"/>
    <col min="11539" max="11539" width="10" style="380" customWidth="1"/>
    <col min="11540" max="11540" width="13.6640625" style="380" bestFit="1" customWidth="1"/>
    <col min="11541" max="11541" width="10" style="380" bestFit="1" customWidth="1"/>
    <col min="11542" max="11542" width="12" style="380" customWidth="1"/>
    <col min="11543" max="11543" width="10.44140625" style="380" bestFit="1" customWidth="1"/>
    <col min="11544" max="11544" width="10.33203125" style="380" bestFit="1" customWidth="1"/>
    <col min="11545" max="11772" width="9.109375" style="380"/>
    <col min="11773" max="11773" width="4.109375" style="380" customWidth="1"/>
    <col min="11774" max="11774" width="19.44140625" style="380" customWidth="1"/>
    <col min="11775" max="11775" width="11" style="380" bestFit="1" customWidth="1"/>
    <col min="11776" max="11780" width="9.5546875" style="380" bestFit="1" customWidth="1"/>
    <col min="11781" max="11794" width="10" style="380" bestFit="1" customWidth="1"/>
    <col min="11795" max="11795" width="10" style="380" customWidth="1"/>
    <col min="11796" max="11796" width="13.6640625" style="380" bestFit="1" customWidth="1"/>
    <col min="11797" max="11797" width="10" style="380" bestFit="1" customWidth="1"/>
    <col min="11798" max="11798" width="12" style="380" customWidth="1"/>
    <col min="11799" max="11799" width="10.44140625" style="380" bestFit="1" customWidth="1"/>
    <col min="11800" max="11800" width="10.33203125" style="380" bestFit="1" customWidth="1"/>
    <col min="11801" max="12028" width="9.109375" style="380"/>
    <col min="12029" max="12029" width="4.109375" style="380" customWidth="1"/>
    <col min="12030" max="12030" width="19.44140625" style="380" customWidth="1"/>
    <col min="12031" max="12031" width="11" style="380" bestFit="1" customWidth="1"/>
    <col min="12032" max="12036" width="9.5546875" style="380" bestFit="1" customWidth="1"/>
    <col min="12037" max="12050" width="10" style="380" bestFit="1" customWidth="1"/>
    <col min="12051" max="12051" width="10" style="380" customWidth="1"/>
    <col min="12052" max="12052" width="13.6640625" style="380" bestFit="1" customWidth="1"/>
    <col min="12053" max="12053" width="10" style="380" bestFit="1" customWidth="1"/>
    <col min="12054" max="12054" width="12" style="380" customWidth="1"/>
    <col min="12055" max="12055" width="10.44140625" style="380" bestFit="1" customWidth="1"/>
    <col min="12056" max="12056" width="10.33203125" style="380" bestFit="1" customWidth="1"/>
    <col min="12057" max="12284" width="9.109375" style="380"/>
    <col min="12285" max="12285" width="4.109375" style="380" customWidth="1"/>
    <col min="12286" max="12286" width="19.44140625" style="380" customWidth="1"/>
    <col min="12287" max="12287" width="11" style="380" bestFit="1" customWidth="1"/>
    <col min="12288" max="12292" width="9.5546875" style="380" bestFit="1" customWidth="1"/>
    <col min="12293" max="12306" width="10" style="380" bestFit="1" customWidth="1"/>
    <col min="12307" max="12307" width="10" style="380" customWidth="1"/>
    <col min="12308" max="12308" width="13.6640625" style="380" bestFit="1" customWidth="1"/>
    <col min="12309" max="12309" width="10" style="380" bestFit="1" customWidth="1"/>
    <col min="12310" max="12310" width="12" style="380" customWidth="1"/>
    <col min="12311" max="12311" width="10.44140625" style="380" bestFit="1" customWidth="1"/>
    <col min="12312" max="12312" width="10.33203125" style="380" bestFit="1" customWidth="1"/>
    <col min="12313" max="12540" width="9.109375" style="380"/>
    <col min="12541" max="12541" width="4.109375" style="380" customWidth="1"/>
    <col min="12542" max="12542" width="19.44140625" style="380" customWidth="1"/>
    <col min="12543" max="12543" width="11" style="380" bestFit="1" customWidth="1"/>
    <col min="12544" max="12548" width="9.5546875" style="380" bestFit="1" customWidth="1"/>
    <col min="12549" max="12562" width="10" style="380" bestFit="1" customWidth="1"/>
    <col min="12563" max="12563" width="10" style="380" customWidth="1"/>
    <col min="12564" max="12564" width="13.6640625" style="380" bestFit="1" customWidth="1"/>
    <col min="12565" max="12565" width="10" style="380" bestFit="1" customWidth="1"/>
    <col min="12566" max="12566" width="12" style="380" customWidth="1"/>
    <col min="12567" max="12567" width="10.44140625" style="380" bestFit="1" customWidth="1"/>
    <col min="12568" max="12568" width="10.33203125" style="380" bestFit="1" customWidth="1"/>
    <col min="12569" max="12796" width="9.109375" style="380"/>
    <col min="12797" max="12797" width="4.109375" style="380" customWidth="1"/>
    <col min="12798" max="12798" width="19.44140625" style="380" customWidth="1"/>
    <col min="12799" max="12799" width="11" style="380" bestFit="1" customWidth="1"/>
    <col min="12800" max="12804" width="9.5546875" style="380" bestFit="1" customWidth="1"/>
    <col min="12805" max="12818" width="10" style="380" bestFit="1" customWidth="1"/>
    <col min="12819" max="12819" width="10" style="380" customWidth="1"/>
    <col min="12820" max="12820" width="13.6640625" style="380" bestFit="1" customWidth="1"/>
    <col min="12821" max="12821" width="10" style="380" bestFit="1" customWidth="1"/>
    <col min="12822" max="12822" width="12" style="380" customWidth="1"/>
    <col min="12823" max="12823" width="10.44140625" style="380" bestFit="1" customWidth="1"/>
    <col min="12824" max="12824" width="10.33203125" style="380" bestFit="1" customWidth="1"/>
    <col min="12825" max="13052" width="9.109375" style="380"/>
    <col min="13053" max="13053" width="4.109375" style="380" customWidth="1"/>
    <col min="13054" max="13054" width="19.44140625" style="380" customWidth="1"/>
    <col min="13055" max="13055" width="11" style="380" bestFit="1" customWidth="1"/>
    <col min="13056" max="13060" width="9.5546875" style="380" bestFit="1" customWidth="1"/>
    <col min="13061" max="13074" width="10" style="380" bestFit="1" customWidth="1"/>
    <col min="13075" max="13075" width="10" style="380" customWidth="1"/>
    <col min="13076" max="13076" width="13.6640625" style="380" bestFit="1" customWidth="1"/>
    <col min="13077" max="13077" width="10" style="380" bestFit="1" customWidth="1"/>
    <col min="13078" max="13078" width="12" style="380" customWidth="1"/>
    <col min="13079" max="13079" width="10.44140625" style="380" bestFit="1" customWidth="1"/>
    <col min="13080" max="13080" width="10.33203125" style="380" bestFit="1" customWidth="1"/>
    <col min="13081" max="13308" width="9.109375" style="380"/>
    <col min="13309" max="13309" width="4.109375" style="380" customWidth="1"/>
    <col min="13310" max="13310" width="19.44140625" style="380" customWidth="1"/>
    <col min="13311" max="13311" width="11" style="380" bestFit="1" customWidth="1"/>
    <col min="13312" max="13316" width="9.5546875" style="380" bestFit="1" customWidth="1"/>
    <col min="13317" max="13330" width="10" style="380" bestFit="1" customWidth="1"/>
    <col min="13331" max="13331" width="10" style="380" customWidth="1"/>
    <col min="13332" max="13332" width="13.6640625" style="380" bestFit="1" customWidth="1"/>
    <col min="13333" max="13333" width="10" style="380" bestFit="1" customWidth="1"/>
    <col min="13334" max="13334" width="12" style="380" customWidth="1"/>
    <col min="13335" max="13335" width="10.44140625" style="380" bestFit="1" customWidth="1"/>
    <col min="13336" max="13336" width="10.33203125" style="380" bestFit="1" customWidth="1"/>
    <col min="13337" max="13564" width="9.109375" style="380"/>
    <col min="13565" max="13565" width="4.109375" style="380" customWidth="1"/>
    <col min="13566" max="13566" width="19.44140625" style="380" customWidth="1"/>
    <col min="13567" max="13567" width="11" style="380" bestFit="1" customWidth="1"/>
    <col min="13568" max="13572" width="9.5546875" style="380" bestFit="1" customWidth="1"/>
    <col min="13573" max="13586" width="10" style="380" bestFit="1" customWidth="1"/>
    <col min="13587" max="13587" width="10" style="380" customWidth="1"/>
    <col min="13588" max="13588" width="13.6640625" style="380" bestFit="1" customWidth="1"/>
    <col min="13589" max="13589" width="10" style="380" bestFit="1" customWidth="1"/>
    <col min="13590" max="13590" width="12" style="380" customWidth="1"/>
    <col min="13591" max="13591" width="10.44140625" style="380" bestFit="1" customWidth="1"/>
    <col min="13592" max="13592" width="10.33203125" style="380" bestFit="1" customWidth="1"/>
    <col min="13593" max="13820" width="9.109375" style="380"/>
    <col min="13821" max="13821" width="4.109375" style="380" customWidth="1"/>
    <col min="13822" max="13822" width="19.44140625" style="380" customWidth="1"/>
    <col min="13823" max="13823" width="11" style="380" bestFit="1" customWidth="1"/>
    <col min="13824" max="13828" width="9.5546875" style="380" bestFit="1" customWidth="1"/>
    <col min="13829" max="13842" width="10" style="380" bestFit="1" customWidth="1"/>
    <col min="13843" max="13843" width="10" style="380" customWidth="1"/>
    <col min="13844" max="13844" width="13.6640625" style="380" bestFit="1" customWidth="1"/>
    <col min="13845" max="13845" width="10" style="380" bestFit="1" customWidth="1"/>
    <col min="13846" max="13846" width="12" style="380" customWidth="1"/>
    <col min="13847" max="13847" width="10.44140625" style="380" bestFit="1" customWidth="1"/>
    <col min="13848" max="13848" width="10.33203125" style="380" bestFit="1" customWidth="1"/>
    <col min="13849" max="14076" width="9.109375" style="380"/>
    <col min="14077" max="14077" width="4.109375" style="380" customWidth="1"/>
    <col min="14078" max="14078" width="19.44140625" style="380" customWidth="1"/>
    <col min="14079" max="14079" width="11" style="380" bestFit="1" customWidth="1"/>
    <col min="14080" max="14084" width="9.5546875" style="380" bestFit="1" customWidth="1"/>
    <col min="14085" max="14098" width="10" style="380" bestFit="1" customWidth="1"/>
    <col min="14099" max="14099" width="10" style="380" customWidth="1"/>
    <col min="14100" max="14100" width="13.6640625" style="380" bestFit="1" customWidth="1"/>
    <col min="14101" max="14101" width="10" style="380" bestFit="1" customWidth="1"/>
    <col min="14102" max="14102" width="12" style="380" customWidth="1"/>
    <col min="14103" max="14103" width="10.44140625" style="380" bestFit="1" customWidth="1"/>
    <col min="14104" max="14104" width="10.33203125" style="380" bestFit="1" customWidth="1"/>
    <col min="14105" max="14332" width="9.109375" style="380"/>
    <col min="14333" max="14333" width="4.109375" style="380" customWidth="1"/>
    <col min="14334" max="14334" width="19.44140625" style="380" customWidth="1"/>
    <col min="14335" max="14335" width="11" style="380" bestFit="1" customWidth="1"/>
    <col min="14336" max="14340" width="9.5546875" style="380" bestFit="1" customWidth="1"/>
    <col min="14341" max="14354" width="10" style="380" bestFit="1" customWidth="1"/>
    <col min="14355" max="14355" width="10" style="380" customWidth="1"/>
    <col min="14356" max="14356" width="13.6640625" style="380" bestFit="1" customWidth="1"/>
    <col min="14357" max="14357" width="10" style="380" bestFit="1" customWidth="1"/>
    <col min="14358" max="14358" width="12" style="380" customWidth="1"/>
    <col min="14359" max="14359" width="10.44140625" style="380" bestFit="1" customWidth="1"/>
    <col min="14360" max="14360" width="10.33203125" style="380" bestFit="1" customWidth="1"/>
    <col min="14361" max="14588" width="9.109375" style="380"/>
    <col min="14589" max="14589" width="4.109375" style="380" customWidth="1"/>
    <col min="14590" max="14590" width="19.44140625" style="380" customWidth="1"/>
    <col min="14591" max="14591" width="11" style="380" bestFit="1" customWidth="1"/>
    <col min="14592" max="14596" width="9.5546875" style="380" bestFit="1" customWidth="1"/>
    <col min="14597" max="14610" width="10" style="380" bestFit="1" customWidth="1"/>
    <col min="14611" max="14611" width="10" style="380" customWidth="1"/>
    <col min="14612" max="14612" width="13.6640625" style="380" bestFit="1" customWidth="1"/>
    <col min="14613" max="14613" width="10" style="380" bestFit="1" customWidth="1"/>
    <col min="14614" max="14614" width="12" style="380" customWidth="1"/>
    <col min="14615" max="14615" width="10.44140625" style="380" bestFit="1" customWidth="1"/>
    <col min="14616" max="14616" width="10.33203125" style="380" bestFit="1" customWidth="1"/>
    <col min="14617" max="14844" width="9.109375" style="380"/>
    <col min="14845" max="14845" width="4.109375" style="380" customWidth="1"/>
    <col min="14846" max="14846" width="19.44140625" style="380" customWidth="1"/>
    <col min="14847" max="14847" width="11" style="380" bestFit="1" customWidth="1"/>
    <col min="14848" max="14852" width="9.5546875" style="380" bestFit="1" customWidth="1"/>
    <col min="14853" max="14866" width="10" style="380" bestFit="1" customWidth="1"/>
    <col min="14867" max="14867" width="10" style="380" customWidth="1"/>
    <col min="14868" max="14868" width="13.6640625" style="380" bestFit="1" customWidth="1"/>
    <col min="14869" max="14869" width="10" style="380" bestFit="1" customWidth="1"/>
    <col min="14870" max="14870" width="12" style="380" customWidth="1"/>
    <col min="14871" max="14871" width="10.44140625" style="380" bestFit="1" customWidth="1"/>
    <col min="14872" max="14872" width="10.33203125" style="380" bestFit="1" customWidth="1"/>
    <col min="14873" max="15100" width="9.109375" style="380"/>
    <col min="15101" max="15101" width="4.109375" style="380" customWidth="1"/>
    <col min="15102" max="15102" width="19.44140625" style="380" customWidth="1"/>
    <col min="15103" max="15103" width="11" style="380" bestFit="1" customWidth="1"/>
    <col min="15104" max="15108" width="9.5546875" style="380" bestFit="1" customWidth="1"/>
    <col min="15109" max="15122" width="10" style="380" bestFit="1" customWidth="1"/>
    <col min="15123" max="15123" width="10" style="380" customWidth="1"/>
    <col min="15124" max="15124" width="13.6640625" style="380" bestFit="1" customWidth="1"/>
    <col min="15125" max="15125" width="10" style="380" bestFit="1" customWidth="1"/>
    <col min="15126" max="15126" width="12" style="380" customWidth="1"/>
    <col min="15127" max="15127" width="10.44140625" style="380" bestFit="1" customWidth="1"/>
    <col min="15128" max="15128" width="10.33203125" style="380" bestFit="1" customWidth="1"/>
    <col min="15129" max="15356" width="9.109375" style="380"/>
    <col min="15357" max="15357" width="4.109375" style="380" customWidth="1"/>
    <col min="15358" max="15358" width="19.44140625" style="380" customWidth="1"/>
    <col min="15359" max="15359" width="11" style="380" bestFit="1" customWidth="1"/>
    <col min="15360" max="15364" width="9.5546875" style="380" bestFit="1" customWidth="1"/>
    <col min="15365" max="15378" width="10" style="380" bestFit="1" customWidth="1"/>
    <col min="15379" max="15379" width="10" style="380" customWidth="1"/>
    <col min="15380" max="15380" width="13.6640625" style="380" bestFit="1" customWidth="1"/>
    <col min="15381" max="15381" width="10" style="380" bestFit="1" customWidth="1"/>
    <col min="15382" max="15382" width="12" style="380" customWidth="1"/>
    <col min="15383" max="15383" width="10.44140625" style="380" bestFit="1" customWidth="1"/>
    <col min="15384" max="15384" width="10.33203125" style="380" bestFit="1" customWidth="1"/>
    <col min="15385" max="15612" width="9.109375" style="380"/>
    <col min="15613" max="15613" width="4.109375" style="380" customWidth="1"/>
    <col min="15614" max="15614" width="19.44140625" style="380" customWidth="1"/>
    <col min="15615" max="15615" width="11" style="380" bestFit="1" customWidth="1"/>
    <col min="15616" max="15620" width="9.5546875" style="380" bestFit="1" customWidth="1"/>
    <col min="15621" max="15634" width="10" style="380" bestFit="1" customWidth="1"/>
    <col min="15635" max="15635" width="10" style="380" customWidth="1"/>
    <col min="15636" max="15636" width="13.6640625" style="380" bestFit="1" customWidth="1"/>
    <col min="15637" max="15637" width="10" style="380" bestFit="1" customWidth="1"/>
    <col min="15638" max="15638" width="12" style="380" customWidth="1"/>
    <col min="15639" max="15639" width="10.44140625" style="380" bestFit="1" customWidth="1"/>
    <col min="15640" max="15640" width="10.33203125" style="380" bestFit="1" customWidth="1"/>
    <col min="15641" max="15868" width="9.109375" style="380"/>
    <col min="15869" max="15869" width="4.109375" style="380" customWidth="1"/>
    <col min="15870" max="15870" width="19.44140625" style="380" customWidth="1"/>
    <col min="15871" max="15871" width="11" style="380" bestFit="1" customWidth="1"/>
    <col min="15872" max="15876" width="9.5546875" style="380" bestFit="1" customWidth="1"/>
    <col min="15877" max="15890" width="10" style="380" bestFit="1" customWidth="1"/>
    <col min="15891" max="15891" width="10" style="380" customWidth="1"/>
    <col min="15892" max="15892" width="13.6640625" style="380" bestFit="1" customWidth="1"/>
    <col min="15893" max="15893" width="10" style="380" bestFit="1" customWidth="1"/>
    <col min="15894" max="15894" width="12" style="380" customWidth="1"/>
    <col min="15895" max="15895" width="10.44140625" style="380" bestFit="1" customWidth="1"/>
    <col min="15896" max="15896" width="10.33203125" style="380" bestFit="1" customWidth="1"/>
    <col min="15897" max="16124" width="9.109375" style="380"/>
    <col min="16125" max="16125" width="4.109375" style="380" customWidth="1"/>
    <col min="16126" max="16126" width="19.44140625" style="380" customWidth="1"/>
    <col min="16127" max="16127" width="11" style="380" bestFit="1" customWidth="1"/>
    <col min="16128" max="16132" width="9.5546875" style="380" bestFit="1" customWidth="1"/>
    <col min="16133" max="16146" width="10" style="380" bestFit="1" customWidth="1"/>
    <col min="16147" max="16147" width="10" style="380" customWidth="1"/>
    <col min="16148" max="16148" width="13.6640625" style="380" bestFit="1" customWidth="1"/>
    <col min="16149" max="16149" width="10" style="380" bestFit="1" customWidth="1"/>
    <col min="16150" max="16150" width="12" style="380" customWidth="1"/>
    <col min="16151" max="16151" width="10.44140625" style="380" bestFit="1" customWidth="1"/>
    <col min="16152" max="16152" width="10.33203125" style="380" bestFit="1" customWidth="1"/>
    <col min="16153" max="16384" width="9.109375" style="380"/>
  </cols>
  <sheetData>
    <row r="1" spans="1:25">
      <c r="A1" s="518"/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781" t="s">
        <v>389</v>
      </c>
      <c r="S1" s="781"/>
      <c r="T1" s="781"/>
      <c r="U1" s="382"/>
      <c r="V1" s="382"/>
      <c r="W1" s="382"/>
    </row>
    <row r="2" spans="1:25">
      <c r="A2" s="780" t="s">
        <v>353</v>
      </c>
      <c r="B2" s="780"/>
      <c r="C2" s="782" t="s">
        <v>362</v>
      </c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527"/>
      <c r="T2" s="397" t="s">
        <v>373</v>
      </c>
      <c r="U2" s="382"/>
      <c r="V2" s="382"/>
      <c r="W2" s="382"/>
    </row>
    <row r="3" spans="1:25">
      <c r="A3" s="398" t="s">
        <v>99</v>
      </c>
      <c r="B3" s="526"/>
      <c r="C3" s="784" t="s">
        <v>466</v>
      </c>
      <c r="D3" s="785"/>
      <c r="E3" s="785"/>
      <c r="F3" s="786"/>
      <c r="G3" s="784" t="s">
        <v>467</v>
      </c>
      <c r="H3" s="785"/>
      <c r="I3" s="785"/>
      <c r="J3" s="786"/>
      <c r="K3" s="784" t="s">
        <v>468</v>
      </c>
      <c r="L3" s="785"/>
      <c r="M3" s="785"/>
      <c r="N3" s="786"/>
      <c r="O3" s="784" t="s">
        <v>409</v>
      </c>
      <c r="P3" s="785"/>
      <c r="Q3" s="785"/>
      <c r="R3" s="786"/>
      <c r="S3" s="528" t="s">
        <v>410</v>
      </c>
      <c r="T3" s="398" t="s">
        <v>100</v>
      </c>
      <c r="U3" s="382"/>
      <c r="V3" s="382"/>
      <c r="W3" s="382"/>
    </row>
    <row r="4" spans="1:25">
      <c r="A4" s="398"/>
      <c r="B4" s="565"/>
      <c r="C4" s="568" t="s">
        <v>462</v>
      </c>
      <c r="D4" s="568" t="s">
        <v>463</v>
      </c>
      <c r="E4" s="568" t="s">
        <v>464</v>
      </c>
      <c r="F4" s="568" t="s">
        <v>465</v>
      </c>
      <c r="G4" s="568" t="s">
        <v>462</v>
      </c>
      <c r="H4" s="568" t="s">
        <v>463</v>
      </c>
      <c r="I4" s="568" t="s">
        <v>464</v>
      </c>
      <c r="J4" s="568" t="s">
        <v>465</v>
      </c>
      <c r="K4" s="568" t="s">
        <v>462</v>
      </c>
      <c r="L4" s="568" t="s">
        <v>463</v>
      </c>
      <c r="M4" s="568" t="s">
        <v>464</v>
      </c>
      <c r="N4" s="568" t="s">
        <v>465</v>
      </c>
      <c r="O4" s="568"/>
      <c r="P4" s="568"/>
      <c r="Q4" s="568"/>
      <c r="R4" s="568"/>
      <c r="S4" s="568"/>
      <c r="T4" s="398"/>
      <c r="U4" s="382"/>
      <c r="V4" s="382"/>
      <c r="W4" s="382"/>
    </row>
    <row r="5" spans="1:25">
      <c r="A5" s="398"/>
      <c r="B5" s="523" t="s">
        <v>408</v>
      </c>
      <c r="C5" s="517" t="s">
        <v>358</v>
      </c>
      <c r="D5" s="517" t="s">
        <v>359</v>
      </c>
      <c r="E5" s="517" t="s">
        <v>360</v>
      </c>
      <c r="F5" s="517" t="s">
        <v>361</v>
      </c>
      <c r="G5" s="517" t="s">
        <v>358</v>
      </c>
      <c r="H5" s="517" t="s">
        <v>359</v>
      </c>
      <c r="I5" s="517" t="s">
        <v>360</v>
      </c>
      <c r="J5" s="517" t="s">
        <v>361</v>
      </c>
      <c r="K5" s="517" t="s">
        <v>358</v>
      </c>
      <c r="L5" s="517" t="s">
        <v>359</v>
      </c>
      <c r="M5" s="517" t="s">
        <v>360</v>
      </c>
      <c r="N5" s="517" t="s">
        <v>361</v>
      </c>
      <c r="O5" s="517" t="s">
        <v>358</v>
      </c>
      <c r="P5" s="517" t="s">
        <v>359</v>
      </c>
      <c r="Q5" s="517" t="s">
        <v>360</v>
      </c>
      <c r="R5" s="517" t="s">
        <v>361</v>
      </c>
      <c r="S5" s="517" t="s">
        <v>358</v>
      </c>
      <c r="T5" s="398"/>
      <c r="U5" s="382"/>
      <c r="V5" s="382"/>
      <c r="W5" s="382"/>
    </row>
    <row r="6" spans="1:25">
      <c r="A6" s="391" t="s">
        <v>352</v>
      </c>
      <c r="B6" s="396"/>
      <c r="C6" s="396">
        <f t="shared" ref="C6:R6" si="0">+B22</f>
        <v>0</v>
      </c>
      <c r="D6" s="396">
        <f t="shared" si="0"/>
        <v>-1.9400000000000002</v>
      </c>
      <c r="E6" s="396">
        <f t="shared" si="0"/>
        <v>-3.86</v>
      </c>
      <c r="F6" s="396">
        <f t="shared" si="0"/>
        <v>-3.9943906249999994</v>
      </c>
      <c r="G6" s="396">
        <f t="shared" si="0"/>
        <v>-3.1375624999999996</v>
      </c>
      <c r="H6" s="396">
        <f t="shared" si="0"/>
        <v>-1.2895156249999997</v>
      </c>
      <c r="I6" s="396">
        <f t="shared" si="0"/>
        <v>-0.8202499999999997</v>
      </c>
      <c r="J6" s="396">
        <f t="shared" si="0"/>
        <v>-4.537499999999961E-2</v>
      </c>
      <c r="K6" s="396">
        <f t="shared" si="0"/>
        <v>0.96950000000000025</v>
      </c>
      <c r="L6" s="396">
        <f t="shared" si="0"/>
        <v>2.2743750000000005</v>
      </c>
      <c r="M6" s="396">
        <f t="shared" si="0"/>
        <v>4.4092500000000001</v>
      </c>
      <c r="N6" s="396">
        <f t="shared" si="0"/>
        <v>6.3885156249999993</v>
      </c>
      <c r="O6" s="396">
        <f t="shared" si="0"/>
        <v>11.126562499999999</v>
      </c>
      <c r="P6" s="396">
        <f t="shared" si="0"/>
        <v>11.126562499999999</v>
      </c>
      <c r="Q6" s="396">
        <f t="shared" si="0"/>
        <v>11.126562499999999</v>
      </c>
      <c r="R6" s="396">
        <f t="shared" si="0"/>
        <v>11.126562499999999</v>
      </c>
      <c r="S6" s="396">
        <f t="shared" ref="S6" si="1">+R22</f>
        <v>11.126562499999999</v>
      </c>
      <c r="T6" s="396">
        <f t="shared" ref="T6" si="2">+S22</f>
        <v>11.126562499999999</v>
      </c>
      <c r="U6" s="382"/>
      <c r="V6" s="382"/>
      <c r="W6" s="382"/>
    </row>
    <row r="7" spans="1:25">
      <c r="A7" s="391" t="s">
        <v>351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1"/>
      <c r="U7" s="382"/>
      <c r="V7" s="382"/>
      <c r="W7" s="382"/>
    </row>
    <row r="8" spans="1:25">
      <c r="A8" s="399" t="s">
        <v>102</v>
      </c>
      <c r="B8" s="393">
        <f>Project!F32</f>
        <v>2.5548370999999999</v>
      </c>
      <c r="C8" s="386">
        <v>0.37</v>
      </c>
      <c r="D8" s="386">
        <v>2</v>
      </c>
      <c r="E8" s="386">
        <v>2</v>
      </c>
      <c r="F8" s="386">
        <v>1</v>
      </c>
      <c r="G8" s="386"/>
      <c r="H8" s="386"/>
      <c r="L8" s="386"/>
      <c r="M8" s="386"/>
      <c r="N8" s="386"/>
      <c r="O8" s="386"/>
      <c r="P8" s="386"/>
      <c r="Q8" s="386"/>
      <c r="R8" s="386"/>
      <c r="S8" s="386"/>
      <c r="T8" s="456">
        <f>SUM(B8:S8)</f>
        <v>7.9248370999999995</v>
      </c>
      <c r="U8" s="382"/>
      <c r="V8" s="520"/>
      <c r="W8" s="382"/>
      <c r="X8" s="381"/>
    </row>
    <row r="9" spans="1:25">
      <c r="A9" s="393" t="s">
        <v>458</v>
      </c>
      <c r="B9" s="393">
        <v>0</v>
      </c>
      <c r="C9" s="386">
        <f>Interest!B4</f>
        <v>0</v>
      </c>
      <c r="D9" s="386">
        <f>Interest!B5</f>
        <v>0</v>
      </c>
      <c r="E9" s="386">
        <f>Interest!B6</f>
        <v>1.75</v>
      </c>
      <c r="F9" s="386">
        <f>Interest!B7</f>
        <v>1.75</v>
      </c>
      <c r="G9" s="386">
        <f>Interest!B8</f>
        <v>1.75</v>
      </c>
      <c r="H9" s="386"/>
      <c r="I9" s="386"/>
      <c r="J9" s="386"/>
      <c r="K9" s="386"/>
      <c r="L9" s="386"/>
      <c r="M9" s="386"/>
      <c r="N9" s="386"/>
      <c r="O9" s="386">
        <f>'[46]Interest calculation'!N9</f>
        <v>0</v>
      </c>
      <c r="P9" s="386">
        <f>'[46]Interest calculation'!O9</f>
        <v>0</v>
      </c>
      <c r="Q9" s="386">
        <f>'[46]Interest calculation'!P9</f>
        <v>0</v>
      </c>
      <c r="R9" s="386">
        <f>'[46]Interest calculation'!Q9</f>
        <v>0</v>
      </c>
      <c r="S9" s="386"/>
      <c r="T9" s="456">
        <f>SUM(B9:S9)</f>
        <v>5.25</v>
      </c>
      <c r="U9" s="382"/>
      <c r="V9" s="520"/>
      <c r="W9" s="382"/>
      <c r="X9" s="381"/>
    </row>
    <row r="10" spans="1:25">
      <c r="A10" s="393" t="s">
        <v>469</v>
      </c>
      <c r="B10" s="535">
        <v>0</v>
      </c>
      <c r="C10" s="536">
        <v>0.18</v>
      </c>
      <c r="D10" s="536">
        <v>0.22</v>
      </c>
      <c r="E10" s="536">
        <v>0.35</v>
      </c>
      <c r="F10" s="536">
        <v>0.56000000000000005</v>
      </c>
      <c r="G10" s="536">
        <v>0.84</v>
      </c>
      <c r="H10" s="536">
        <v>0.98</v>
      </c>
      <c r="I10" s="536">
        <v>1.1000000000000001</v>
      </c>
      <c r="J10" s="536">
        <v>1.28</v>
      </c>
      <c r="K10" s="536">
        <v>1.56</v>
      </c>
      <c r="L10" s="536">
        <v>2.38</v>
      </c>
      <c r="M10" s="536">
        <v>3.95</v>
      </c>
      <c r="N10" s="536">
        <v>5.76</v>
      </c>
      <c r="O10" s="536"/>
      <c r="P10" s="536"/>
      <c r="Q10" s="536"/>
      <c r="R10" s="536"/>
      <c r="S10" s="536"/>
      <c r="T10" s="456">
        <f>SUM(B10:S10)</f>
        <v>19.159999999999997</v>
      </c>
      <c r="U10" s="382">
        <f>T10-V10</f>
        <v>-11.002748</v>
      </c>
      <c r="V10" s="382">
        <f>Project!H60</f>
        <v>30.162747999999997</v>
      </c>
      <c r="W10" s="382"/>
      <c r="X10" s="381"/>
      <c r="Y10" s="381"/>
    </row>
    <row r="11" spans="1:25">
      <c r="A11" s="401" t="s">
        <v>350</v>
      </c>
      <c r="B11" s="402">
        <f>SUM(B6:B10)</f>
        <v>2.5548370999999999</v>
      </c>
      <c r="C11" s="402">
        <f>SUM(C6:C10)</f>
        <v>0.55000000000000004</v>
      </c>
      <c r="D11" s="402">
        <f t="shared" ref="D11:S11" si="3">SUM(D6:D10)</f>
        <v>0.2799999999999998</v>
      </c>
      <c r="E11" s="402">
        <f t="shared" si="3"/>
        <v>0.2400000000000001</v>
      </c>
      <c r="F11" s="402">
        <f t="shared" si="3"/>
        <v>-0.68439062499999936</v>
      </c>
      <c r="G11" s="402">
        <f t="shared" si="3"/>
        <v>-0.54756249999999962</v>
      </c>
      <c r="H11" s="402">
        <f t="shared" si="3"/>
        <v>-0.30951562499999974</v>
      </c>
      <c r="I11" s="402">
        <f t="shared" si="3"/>
        <v>0.27975000000000039</v>
      </c>
      <c r="J11" s="402">
        <f t="shared" si="3"/>
        <v>1.2346250000000003</v>
      </c>
      <c r="K11" s="402">
        <f t="shared" si="3"/>
        <v>2.5295000000000005</v>
      </c>
      <c r="L11" s="402">
        <f t="shared" si="3"/>
        <v>4.6543749999999999</v>
      </c>
      <c r="M11" s="402">
        <f t="shared" si="3"/>
        <v>8.3592499999999994</v>
      </c>
      <c r="N11" s="402">
        <f t="shared" si="3"/>
        <v>12.148515624999998</v>
      </c>
      <c r="O11" s="402">
        <f t="shared" si="3"/>
        <v>11.126562499999999</v>
      </c>
      <c r="P11" s="402">
        <f t="shared" si="3"/>
        <v>11.126562499999999</v>
      </c>
      <c r="Q11" s="402">
        <f t="shared" si="3"/>
        <v>11.126562499999999</v>
      </c>
      <c r="R11" s="402">
        <f t="shared" si="3"/>
        <v>11.126562499999999</v>
      </c>
      <c r="S11" s="402">
        <f t="shared" si="3"/>
        <v>11.126562499999999</v>
      </c>
      <c r="T11" s="402">
        <f>SUM(B11:S11)</f>
        <v>86.922196474999993</v>
      </c>
      <c r="U11" s="395"/>
      <c r="V11" s="382"/>
    </row>
    <row r="12" spans="1:25">
      <c r="A12" s="391" t="s">
        <v>349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456"/>
      <c r="U12" s="382"/>
      <c r="V12" s="520"/>
    </row>
    <row r="13" spans="1:25" ht="28.8">
      <c r="A13" s="566" t="str">
        <f>Project!A32</f>
        <v>Land Cost - Advance payment against Development agreement</v>
      </c>
      <c r="B13" s="400">
        <f>Project!D32</f>
        <v>1.41</v>
      </c>
      <c r="C13" s="393">
        <v>0</v>
      </c>
      <c r="D13" s="393">
        <v>0</v>
      </c>
      <c r="E13" s="393">
        <v>0</v>
      </c>
      <c r="F13" s="393">
        <v>0</v>
      </c>
      <c r="G13" s="393">
        <v>0</v>
      </c>
      <c r="H13" s="393">
        <v>0</v>
      </c>
      <c r="I13" s="393">
        <v>0</v>
      </c>
      <c r="J13" s="393">
        <v>0</v>
      </c>
      <c r="K13" s="393">
        <v>0</v>
      </c>
      <c r="L13" s="393">
        <v>0</v>
      </c>
      <c r="M13" s="393">
        <v>0</v>
      </c>
      <c r="N13" s="393">
        <v>-0.9</v>
      </c>
      <c r="O13" s="393"/>
      <c r="P13" s="393"/>
      <c r="Q13" s="393"/>
      <c r="R13" s="393"/>
      <c r="S13" s="393"/>
      <c r="T13" s="456">
        <f>SUM(B13:S13)</f>
        <v>0.5099999999999999</v>
      </c>
      <c r="U13" s="382"/>
      <c r="V13" s="520"/>
      <c r="X13" s="381"/>
    </row>
    <row r="14" spans="1:25">
      <c r="A14" s="567" t="str">
        <f>Project!A33</f>
        <v>Construction Cost</v>
      </c>
      <c r="B14" s="400">
        <f>Project!D33</f>
        <v>4.7759299999999998E-2</v>
      </c>
      <c r="C14" s="393">
        <v>2.33</v>
      </c>
      <c r="D14" s="393">
        <v>3.98</v>
      </c>
      <c r="E14" s="393">
        <v>4.05</v>
      </c>
      <c r="F14" s="393">
        <v>2.2200000000000002</v>
      </c>
      <c r="G14" s="393">
        <v>0.52</v>
      </c>
      <c r="H14" s="393">
        <v>0.24</v>
      </c>
      <c r="I14" s="393">
        <v>0.06</v>
      </c>
      <c r="J14" s="393">
        <v>0</v>
      </c>
      <c r="K14" s="393">
        <v>0</v>
      </c>
      <c r="L14" s="393">
        <v>0</v>
      </c>
      <c r="M14" s="393">
        <v>0</v>
      </c>
      <c r="N14" s="393">
        <v>0</v>
      </c>
      <c r="O14" s="393"/>
      <c r="P14" s="393"/>
      <c r="Q14" s="393"/>
      <c r="R14" s="393"/>
      <c r="S14" s="393"/>
      <c r="T14" s="456">
        <f t="shared" ref="T14:T17" si="4">SUM(B14:S14)</f>
        <v>13.4477593</v>
      </c>
      <c r="U14" s="382">
        <f>T14-V14</f>
        <v>-4.6865828388630018</v>
      </c>
      <c r="V14" s="520">
        <f>Project!C33</f>
        <v>18.134342138863001</v>
      </c>
      <c r="X14" s="381"/>
    </row>
    <row r="15" spans="1:25">
      <c r="A15" s="567" t="str">
        <f>Project!A34</f>
        <v xml:space="preserve">Sanction, Consultancy , Govt. Fees </v>
      </c>
      <c r="B15" s="400">
        <f>Project!D34</f>
        <v>0.46995690000000001</v>
      </c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456">
        <f t="shared" si="4"/>
        <v>0.46995690000000001</v>
      </c>
      <c r="U15" s="382">
        <f t="shared" ref="U15:U18" si="5">T15-V15</f>
        <v>-8.0043100000000034E-2</v>
      </c>
      <c r="V15" s="520">
        <f>Project!C34</f>
        <v>0.55000000000000004</v>
      </c>
      <c r="X15" s="381"/>
    </row>
    <row r="16" spans="1:25">
      <c r="A16" s="567" t="str">
        <f>Project!A35</f>
        <v>Admin and Marketing Expenses</v>
      </c>
      <c r="B16" s="400">
        <f>Project!D35</f>
        <v>0.62712089999999998</v>
      </c>
      <c r="C16" s="393">
        <v>0.04</v>
      </c>
      <c r="D16" s="393">
        <v>0.04</v>
      </c>
      <c r="E16" s="393">
        <v>0.04</v>
      </c>
      <c r="F16" s="393">
        <v>0.04</v>
      </c>
      <c r="G16" s="393">
        <v>0.04</v>
      </c>
      <c r="H16" s="393">
        <v>0.04</v>
      </c>
      <c r="I16" s="393">
        <v>0.04</v>
      </c>
      <c r="J16" s="393">
        <v>0.04</v>
      </c>
      <c r="K16" s="393">
        <v>0.04</v>
      </c>
      <c r="L16" s="393">
        <v>0.03</v>
      </c>
      <c r="M16" s="393">
        <v>0.03</v>
      </c>
      <c r="N16" s="393">
        <v>0.03</v>
      </c>
      <c r="O16" s="393"/>
      <c r="P16" s="393"/>
      <c r="Q16" s="393"/>
      <c r="R16" s="393"/>
      <c r="S16" s="393"/>
      <c r="T16" s="456">
        <f t="shared" si="4"/>
        <v>1.0771209000000004</v>
      </c>
      <c r="U16" s="382">
        <f t="shared" si="5"/>
        <v>-0.27586709999999948</v>
      </c>
      <c r="V16" s="520">
        <f>Project!C35</f>
        <v>1.3529879999999999</v>
      </c>
      <c r="X16" s="381"/>
    </row>
    <row r="17" spans="1:24">
      <c r="A17" s="567" t="str">
        <f>Project!A36</f>
        <v>Contingencies</v>
      </c>
      <c r="B17" s="400">
        <f>Project!D36</f>
        <v>0</v>
      </c>
      <c r="C17" s="393">
        <v>0.12</v>
      </c>
      <c r="D17" s="393">
        <v>0.12</v>
      </c>
      <c r="E17" s="393">
        <v>0.12</v>
      </c>
      <c r="F17" s="393">
        <v>0.12</v>
      </c>
      <c r="G17" s="393">
        <v>0.06</v>
      </c>
      <c r="H17" s="393">
        <v>0.06</v>
      </c>
      <c r="I17" s="393">
        <v>0.03</v>
      </c>
      <c r="J17" s="393">
        <v>0.03</v>
      </c>
      <c r="K17" s="393">
        <v>0.02</v>
      </c>
      <c r="L17" s="393">
        <v>0.02</v>
      </c>
      <c r="M17" s="393">
        <v>0.02</v>
      </c>
      <c r="N17" s="393">
        <v>0.02</v>
      </c>
      <c r="O17" s="393"/>
      <c r="P17" s="393"/>
      <c r="Q17" s="393"/>
      <c r="R17" s="393"/>
      <c r="S17" s="393"/>
      <c r="T17" s="456">
        <f t="shared" si="4"/>
        <v>0.74000000000000021</v>
      </c>
      <c r="U17" s="382">
        <f t="shared" si="5"/>
        <v>-0.16199199999999969</v>
      </c>
      <c r="V17" s="520">
        <f>Project!C36</f>
        <v>0.9019919999999999</v>
      </c>
      <c r="X17" s="381"/>
    </row>
    <row r="18" spans="1:24">
      <c r="A18" s="567" t="str">
        <f>Project!A37</f>
        <v>Finance Cost</v>
      </c>
      <c r="B18" s="400">
        <f>Project!D37</f>
        <v>0</v>
      </c>
      <c r="C18" s="569">
        <f>Interest!F4</f>
        <v>0</v>
      </c>
      <c r="D18" s="569">
        <f>Interest!F5</f>
        <v>0</v>
      </c>
      <c r="E18" s="569">
        <f>Interest!F6</f>
        <v>2.4390624999999999E-2</v>
      </c>
      <c r="F18" s="569">
        <f>Interest!F7</f>
        <v>7.3171874999999997E-2</v>
      </c>
      <c r="G18" s="569">
        <f>Interest!F8</f>
        <v>0.121953125</v>
      </c>
      <c r="H18" s="569">
        <f>Interest!F9</f>
        <v>0.17073437499999999</v>
      </c>
      <c r="I18" s="569">
        <f>Interest!F10</f>
        <v>0.19512499999999999</v>
      </c>
      <c r="J18" s="569">
        <f>Interest!F11</f>
        <v>0.19512499999999999</v>
      </c>
      <c r="K18" s="569">
        <f>Interest!F12</f>
        <v>0.19512499999999999</v>
      </c>
      <c r="L18" s="569">
        <f>Interest!F13</f>
        <v>0.19512499999999999</v>
      </c>
      <c r="M18" s="569">
        <f>Interest!F14</f>
        <v>0.17073437499999999</v>
      </c>
      <c r="N18" s="569">
        <f>Interest!F15</f>
        <v>0.121953125</v>
      </c>
      <c r="O18" s="537"/>
      <c r="P18" s="537"/>
      <c r="Q18" s="537"/>
      <c r="R18" s="537"/>
      <c r="S18" s="537"/>
      <c r="T18" s="456">
        <f t="shared" ref="T18:T23" si="6">SUM(B18:S18)</f>
        <v>1.4634374999999999</v>
      </c>
      <c r="U18" s="382">
        <f t="shared" si="5"/>
        <v>-9.7562499999999996E-2</v>
      </c>
      <c r="V18" s="520">
        <f>Project!C37</f>
        <v>1.5609999999999999</v>
      </c>
      <c r="X18" s="381"/>
    </row>
    <row r="19" spans="1:24">
      <c r="A19" s="401" t="s">
        <v>348</v>
      </c>
      <c r="B19" s="401">
        <f t="shared" ref="B19:T19" si="7">SUM(B13:B18)</f>
        <v>2.5548370999999999</v>
      </c>
      <c r="C19" s="401">
        <f t="shared" si="7"/>
        <v>2.4900000000000002</v>
      </c>
      <c r="D19" s="401">
        <f t="shared" si="7"/>
        <v>4.1399999999999997</v>
      </c>
      <c r="E19" s="401">
        <f t="shared" si="7"/>
        <v>4.2343906249999996</v>
      </c>
      <c r="F19" s="401">
        <f t="shared" si="7"/>
        <v>2.4531718750000002</v>
      </c>
      <c r="G19" s="401">
        <f t="shared" si="7"/>
        <v>0.7419531250000001</v>
      </c>
      <c r="H19" s="401">
        <f t="shared" si="7"/>
        <v>0.51073437499999996</v>
      </c>
      <c r="I19" s="401">
        <f t="shared" si="7"/>
        <v>0.325125</v>
      </c>
      <c r="J19" s="401">
        <f t="shared" si="7"/>
        <v>0.265125</v>
      </c>
      <c r="K19" s="401">
        <f t="shared" si="7"/>
        <v>0.25512499999999999</v>
      </c>
      <c r="L19" s="401">
        <f t="shared" si="7"/>
        <v>0.24512499999999998</v>
      </c>
      <c r="M19" s="401">
        <f t="shared" si="7"/>
        <v>0.22073437499999998</v>
      </c>
      <c r="N19" s="401">
        <f t="shared" si="7"/>
        <v>-0.72804687499999998</v>
      </c>
      <c r="O19" s="401">
        <f t="shared" si="7"/>
        <v>0</v>
      </c>
      <c r="P19" s="401">
        <f t="shared" si="7"/>
        <v>0</v>
      </c>
      <c r="Q19" s="401">
        <f t="shared" si="7"/>
        <v>0</v>
      </c>
      <c r="R19" s="401">
        <f t="shared" si="7"/>
        <v>0</v>
      </c>
      <c r="S19" s="401">
        <f t="shared" si="7"/>
        <v>0</v>
      </c>
      <c r="T19" s="402">
        <f t="shared" si="7"/>
        <v>17.708274599999999</v>
      </c>
      <c r="U19" s="382"/>
      <c r="V19" s="520"/>
      <c r="X19" s="381"/>
    </row>
    <row r="20" spans="1:24">
      <c r="A20" s="393" t="s">
        <v>347</v>
      </c>
      <c r="B20" s="393"/>
      <c r="C20" s="393"/>
      <c r="D20" s="393"/>
      <c r="E20" s="393"/>
      <c r="F20" s="393"/>
      <c r="G20" s="393"/>
      <c r="H20" s="393"/>
      <c r="I20" s="393"/>
      <c r="J20" s="393">
        <f>Interest!C11</f>
        <v>0</v>
      </c>
      <c r="K20" s="393">
        <f>Interest!C12</f>
        <v>0</v>
      </c>
      <c r="L20" s="393">
        <f>Interest!C13</f>
        <v>0</v>
      </c>
      <c r="M20" s="393">
        <f>Interest!C14</f>
        <v>1.75</v>
      </c>
      <c r="N20" s="393">
        <f>Interest!C15</f>
        <v>1.75</v>
      </c>
      <c r="O20" s="393"/>
      <c r="P20" s="393"/>
      <c r="Q20" s="393"/>
      <c r="R20" s="393"/>
      <c r="S20" s="393"/>
      <c r="T20" s="456">
        <f t="shared" si="6"/>
        <v>3.5</v>
      </c>
      <c r="U20" s="382"/>
      <c r="V20" s="382"/>
    </row>
    <row r="21" spans="1:24">
      <c r="A21" s="391" t="s">
        <v>10</v>
      </c>
      <c r="B21" s="398">
        <f>+B19+B20</f>
        <v>2.5548370999999999</v>
      </c>
      <c r="C21" s="398">
        <f t="shared" ref="C21:S21" si="8">+C19+C20</f>
        <v>2.4900000000000002</v>
      </c>
      <c r="D21" s="398">
        <f t="shared" si="8"/>
        <v>4.1399999999999997</v>
      </c>
      <c r="E21" s="398">
        <f t="shared" si="8"/>
        <v>4.2343906249999996</v>
      </c>
      <c r="F21" s="398">
        <f t="shared" si="8"/>
        <v>2.4531718750000002</v>
      </c>
      <c r="G21" s="398">
        <f t="shared" si="8"/>
        <v>0.7419531250000001</v>
      </c>
      <c r="H21" s="398">
        <f t="shared" si="8"/>
        <v>0.51073437499999996</v>
      </c>
      <c r="I21" s="398">
        <f t="shared" si="8"/>
        <v>0.325125</v>
      </c>
      <c r="J21" s="398">
        <f t="shared" si="8"/>
        <v>0.265125</v>
      </c>
      <c r="K21" s="398">
        <f>+K19+K20</f>
        <v>0.25512499999999999</v>
      </c>
      <c r="L21" s="398">
        <f t="shared" si="8"/>
        <v>0.24512499999999998</v>
      </c>
      <c r="M21" s="398">
        <f t="shared" si="8"/>
        <v>1.9707343749999999</v>
      </c>
      <c r="N21" s="398">
        <f t="shared" si="8"/>
        <v>1.021953125</v>
      </c>
      <c r="O21" s="398">
        <f t="shared" si="8"/>
        <v>0</v>
      </c>
      <c r="P21" s="398">
        <f t="shared" si="8"/>
        <v>0</v>
      </c>
      <c r="Q21" s="398">
        <f t="shared" si="8"/>
        <v>0</v>
      </c>
      <c r="R21" s="398">
        <f t="shared" si="8"/>
        <v>0</v>
      </c>
      <c r="S21" s="398">
        <f t="shared" si="8"/>
        <v>0</v>
      </c>
      <c r="T21" s="456">
        <f t="shared" si="6"/>
        <v>21.208274599999999</v>
      </c>
      <c r="U21" s="394"/>
      <c r="V21" s="520"/>
    </row>
    <row r="22" spans="1:24">
      <c r="A22" s="391" t="s">
        <v>104</v>
      </c>
      <c r="B22" s="393">
        <f t="shared" ref="B22:S22" si="9">B11-B21</f>
        <v>0</v>
      </c>
      <c r="C22" s="393">
        <f t="shared" si="9"/>
        <v>-1.9400000000000002</v>
      </c>
      <c r="D22" s="393">
        <f t="shared" si="9"/>
        <v>-3.86</v>
      </c>
      <c r="E22" s="393">
        <f t="shared" si="9"/>
        <v>-3.9943906249999994</v>
      </c>
      <c r="F22" s="393">
        <f t="shared" si="9"/>
        <v>-3.1375624999999996</v>
      </c>
      <c r="G22" s="393">
        <f t="shared" si="9"/>
        <v>-1.2895156249999997</v>
      </c>
      <c r="H22" s="393">
        <f t="shared" si="9"/>
        <v>-0.8202499999999997</v>
      </c>
      <c r="I22" s="393">
        <f t="shared" si="9"/>
        <v>-4.537499999999961E-2</v>
      </c>
      <c r="J22" s="393">
        <f t="shared" si="9"/>
        <v>0.96950000000000025</v>
      </c>
      <c r="K22" s="393">
        <f t="shared" si="9"/>
        <v>2.2743750000000005</v>
      </c>
      <c r="L22" s="393">
        <f t="shared" si="9"/>
        <v>4.4092500000000001</v>
      </c>
      <c r="M22" s="393">
        <f t="shared" si="9"/>
        <v>6.3885156249999993</v>
      </c>
      <c r="N22" s="393">
        <f t="shared" si="9"/>
        <v>11.126562499999999</v>
      </c>
      <c r="O22" s="393">
        <f t="shared" si="9"/>
        <v>11.126562499999999</v>
      </c>
      <c r="P22" s="393">
        <f t="shared" si="9"/>
        <v>11.126562499999999</v>
      </c>
      <c r="Q22" s="393">
        <f t="shared" si="9"/>
        <v>11.126562499999999</v>
      </c>
      <c r="R22" s="393">
        <f t="shared" si="9"/>
        <v>11.126562499999999</v>
      </c>
      <c r="S22" s="393">
        <f t="shared" si="9"/>
        <v>11.126562499999999</v>
      </c>
      <c r="T22" s="456">
        <f t="shared" si="6"/>
        <v>65.713921874999983</v>
      </c>
      <c r="U22" s="382"/>
      <c r="V22" s="520"/>
      <c r="W22" s="382"/>
    </row>
    <row r="23" spans="1:24">
      <c r="A23" s="392"/>
      <c r="B23" s="391">
        <f t="shared" ref="B23:S23" si="10">B10-B19</f>
        <v>-2.5548370999999999</v>
      </c>
      <c r="C23" s="391">
        <f t="shared" si="10"/>
        <v>-2.31</v>
      </c>
      <c r="D23" s="391">
        <f t="shared" si="10"/>
        <v>-3.9199999999999995</v>
      </c>
      <c r="E23" s="391">
        <f t="shared" si="10"/>
        <v>-3.8843906249999995</v>
      </c>
      <c r="F23" s="391">
        <f t="shared" si="10"/>
        <v>-1.8931718750000002</v>
      </c>
      <c r="G23" s="391">
        <f t="shared" si="10"/>
        <v>9.8046874999999867E-2</v>
      </c>
      <c r="H23" s="391">
        <f t="shared" si="10"/>
        <v>0.46926562500000002</v>
      </c>
      <c r="I23" s="391">
        <f t="shared" si="10"/>
        <v>0.77487500000000009</v>
      </c>
      <c r="J23" s="391">
        <f t="shared" si="10"/>
        <v>1.014875</v>
      </c>
      <c r="K23" s="391">
        <f t="shared" si="10"/>
        <v>1.304875</v>
      </c>
      <c r="L23" s="391">
        <f t="shared" si="10"/>
        <v>2.1348750000000001</v>
      </c>
      <c r="M23" s="391">
        <f t="shared" si="10"/>
        <v>3.729265625</v>
      </c>
      <c r="N23" s="391">
        <f t="shared" si="10"/>
        <v>6.4880468750000002</v>
      </c>
      <c r="O23" s="391">
        <f t="shared" si="10"/>
        <v>0</v>
      </c>
      <c r="P23" s="391">
        <f t="shared" si="10"/>
        <v>0</v>
      </c>
      <c r="Q23" s="391">
        <f t="shared" si="10"/>
        <v>0</v>
      </c>
      <c r="R23" s="391">
        <f t="shared" si="10"/>
        <v>0</v>
      </c>
      <c r="S23" s="391">
        <f t="shared" si="10"/>
        <v>0</v>
      </c>
      <c r="T23" s="456">
        <f t="shared" si="6"/>
        <v>1.4517254000000026</v>
      </c>
      <c r="U23" s="521"/>
      <c r="V23" s="390"/>
      <c r="W23" s="382"/>
    </row>
    <row r="24" spans="1:24">
      <c r="A24" s="389" t="s">
        <v>105</v>
      </c>
      <c r="B24" s="388">
        <f>IRR(B23:S23,0)*4</f>
        <v>4.4878223560411712E-2</v>
      </c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</row>
    <row r="25" spans="1:24">
      <c r="A25" s="525" t="s">
        <v>346</v>
      </c>
      <c r="B25" s="387">
        <f>T19/T10</f>
        <v>0.92423145093945736</v>
      </c>
      <c r="C25" s="538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4"/>
      <c r="U25" s="383"/>
      <c r="V25" s="383"/>
      <c r="W25" s="382"/>
    </row>
    <row r="26" spans="1:24">
      <c r="A26" s="525" t="s">
        <v>106</v>
      </c>
      <c r="B26" s="386">
        <f>(T20+T18+T23)/(T20+T18)</f>
        <v>1.292483868286848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4"/>
      <c r="U26" s="383"/>
      <c r="V26" s="383"/>
      <c r="W26" s="382"/>
    </row>
    <row r="28" spans="1:24">
      <c r="A28" s="380" t="s">
        <v>470</v>
      </c>
      <c r="C28" s="381">
        <f>C19-C10</f>
        <v>2.31</v>
      </c>
      <c r="D28" s="381">
        <f>D19-D10</f>
        <v>3.9199999999999995</v>
      </c>
      <c r="E28" s="381">
        <f>E19-E10</f>
        <v>3.8843906249999995</v>
      </c>
      <c r="F28" s="381">
        <f>F19-F10</f>
        <v>1.8931718750000002</v>
      </c>
      <c r="N28" s="381"/>
    </row>
    <row r="29" spans="1:24">
      <c r="A29" s="381" t="str">
        <f>A8</f>
        <v>Promoter's Contribution</v>
      </c>
      <c r="C29" s="381">
        <f>C8</f>
        <v>0.37</v>
      </c>
      <c r="D29" s="381">
        <f>D8</f>
        <v>2</v>
      </c>
      <c r="E29" s="381">
        <f>E8</f>
        <v>2</v>
      </c>
      <c r="F29" s="381">
        <f>F8</f>
        <v>1</v>
      </c>
    </row>
    <row r="30" spans="1:24">
      <c r="A30" s="381" t="str">
        <f>A9</f>
        <v>Loan from Bank</v>
      </c>
      <c r="C30" s="381">
        <f>C28-C29</f>
        <v>1.94</v>
      </c>
      <c r="D30" s="381">
        <f t="shared" ref="D30:F30" si="11">D28-D29</f>
        <v>1.9199999999999995</v>
      </c>
      <c r="E30" s="381">
        <f t="shared" si="11"/>
        <v>1.8843906249999995</v>
      </c>
      <c r="F30" s="381">
        <f t="shared" si="11"/>
        <v>0.89317187500000017</v>
      </c>
    </row>
  </sheetData>
  <mergeCells count="7">
    <mergeCell ref="A2:B2"/>
    <mergeCell ref="R1:T1"/>
    <mergeCell ref="C2:R2"/>
    <mergeCell ref="C3:F3"/>
    <mergeCell ref="G3:J3"/>
    <mergeCell ref="K3:N3"/>
    <mergeCell ref="O3:R3"/>
  </mergeCells>
  <pageMargins left="0.7" right="0.7" top="0.75" bottom="0.75" header="0.3" footer="0.3"/>
  <pageSetup scale="48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/>
  </sheetViews>
  <sheetFormatPr defaultColWidth="9.109375" defaultRowHeight="13.8"/>
  <cols>
    <col min="1" max="1" width="9.109375" style="491"/>
    <col min="2" max="2" width="19.109375" style="491" customWidth="1"/>
    <col min="3" max="3" width="16.88671875" style="491" customWidth="1"/>
    <col min="4" max="4" width="9.5546875" style="491" customWidth="1"/>
    <col min="5" max="5" width="15" style="491" customWidth="1"/>
    <col min="6" max="6" width="12" style="491" customWidth="1"/>
    <col min="7" max="7" width="12.44140625" style="491" customWidth="1"/>
    <col min="8" max="8" width="13.109375" style="491" customWidth="1"/>
    <col min="9" max="9" width="11.44140625" style="491" customWidth="1"/>
    <col min="10" max="10" width="11.88671875" style="491" customWidth="1"/>
    <col min="11" max="11" width="15.109375" style="491" customWidth="1"/>
    <col min="12" max="12" width="14.109375" style="491" customWidth="1"/>
    <col min="13" max="16384" width="9.109375" style="491"/>
  </cols>
  <sheetData>
    <row r="1" spans="1:12">
      <c r="K1" s="787" t="s">
        <v>421</v>
      </c>
      <c r="L1" s="787"/>
    </row>
    <row r="2" spans="1:12">
      <c r="B2" s="492" t="s">
        <v>386</v>
      </c>
      <c r="C2" s="493"/>
      <c r="D2" s="789"/>
      <c r="E2" s="789"/>
    </row>
    <row r="3" spans="1:12">
      <c r="B3" s="492" t="s">
        <v>387</v>
      </c>
      <c r="C3" s="493"/>
      <c r="D3" s="789"/>
      <c r="E3" s="789"/>
    </row>
    <row r="4" spans="1:12">
      <c r="B4" s="492" t="s">
        <v>388</v>
      </c>
      <c r="C4" s="493"/>
      <c r="D4" s="789"/>
      <c r="E4" s="789"/>
    </row>
    <row r="6" spans="1:12" ht="3.75" customHeight="1"/>
    <row r="7" spans="1:12">
      <c r="A7" s="493"/>
      <c r="B7" s="490" t="s">
        <v>375</v>
      </c>
      <c r="C7" s="404" t="s">
        <v>376</v>
      </c>
      <c r="D7" s="404" t="s">
        <v>377</v>
      </c>
      <c r="E7" s="404" t="s">
        <v>378</v>
      </c>
      <c r="F7" s="404" t="s">
        <v>379</v>
      </c>
      <c r="G7" s="404" t="s">
        <v>380</v>
      </c>
      <c r="H7" s="404" t="s">
        <v>382</v>
      </c>
      <c r="I7" s="404" t="s">
        <v>381</v>
      </c>
      <c r="J7" s="404" t="s">
        <v>383</v>
      </c>
      <c r="K7" s="404" t="s">
        <v>384</v>
      </c>
      <c r="L7" s="404" t="s">
        <v>385</v>
      </c>
    </row>
    <row r="8" spans="1:12">
      <c r="A8" s="788">
        <f>C2</f>
        <v>0</v>
      </c>
      <c r="B8" s="494"/>
      <c r="C8" s="403"/>
      <c r="D8" s="403"/>
      <c r="E8" s="403"/>
      <c r="F8" s="403"/>
      <c r="G8" s="403"/>
      <c r="H8" s="403"/>
      <c r="I8" s="403"/>
      <c r="J8" s="403"/>
      <c r="K8" s="403"/>
      <c r="L8" s="403"/>
    </row>
    <row r="9" spans="1:12">
      <c r="A9" s="788"/>
      <c r="B9" s="494"/>
      <c r="C9" s="403"/>
      <c r="D9" s="403"/>
      <c r="E9" s="403"/>
      <c r="F9" s="403"/>
      <c r="G9" s="403"/>
      <c r="H9" s="403"/>
      <c r="I9" s="403"/>
      <c r="J9" s="403"/>
      <c r="K9" s="403"/>
      <c r="L9" s="403"/>
    </row>
    <row r="10" spans="1:12">
      <c r="A10" s="788"/>
      <c r="B10" s="494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>
      <c r="A11" s="788">
        <f>D2</f>
        <v>0</v>
      </c>
      <c r="B11" s="494"/>
      <c r="C11" s="495"/>
      <c r="D11" s="403"/>
      <c r="E11" s="403"/>
      <c r="F11" s="403"/>
      <c r="G11" s="495"/>
      <c r="H11" s="403"/>
      <c r="I11" s="495"/>
      <c r="J11" s="495"/>
      <c r="K11" s="495"/>
      <c r="L11" s="495"/>
    </row>
    <row r="12" spans="1:12">
      <c r="A12" s="788"/>
      <c r="B12" s="494"/>
      <c r="C12" s="403"/>
      <c r="D12" s="403"/>
      <c r="E12" s="403"/>
      <c r="F12" s="403"/>
      <c r="G12" s="403"/>
      <c r="H12" s="403"/>
      <c r="I12" s="403"/>
      <c r="J12" s="403"/>
      <c r="K12" s="403"/>
      <c r="L12" s="403"/>
    </row>
  </sheetData>
  <mergeCells count="6">
    <mergeCell ref="K1:L1"/>
    <mergeCell ref="A8:A10"/>
    <mergeCell ref="A11:A12"/>
    <mergeCell ref="D2:E2"/>
    <mergeCell ref="D3:E3"/>
    <mergeCell ref="D4:E4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W114"/>
  <sheetViews>
    <sheetView zoomScaleNormal="100" workbookViewId="0">
      <selection sqref="A1:C1"/>
    </sheetView>
  </sheetViews>
  <sheetFormatPr defaultColWidth="9.109375" defaultRowHeight="14.4"/>
  <cols>
    <col min="1" max="1" width="31" style="296" customWidth="1"/>
    <col min="2" max="2" width="12.33203125" style="296" customWidth="1"/>
    <col min="3" max="3" width="11.44140625" style="296" customWidth="1"/>
    <col min="4" max="4" width="11.5546875" style="296" customWidth="1"/>
    <col min="5" max="5" width="11" style="296" customWidth="1"/>
    <col min="6" max="6" width="13.88671875" style="296" bestFit="1" customWidth="1"/>
    <col min="7" max="7" width="11.5546875" style="296" bestFit="1" customWidth="1"/>
    <col min="8" max="8" width="11.33203125" style="296" bestFit="1" customWidth="1"/>
    <col min="9" max="9" width="11.5546875" style="296" bestFit="1" customWidth="1"/>
    <col min="10" max="16384" width="9.109375" style="296"/>
  </cols>
  <sheetData>
    <row r="1" spans="1:257">
      <c r="A1" s="795"/>
      <c r="B1" s="795"/>
      <c r="C1" s="795"/>
      <c r="D1" s="810"/>
      <c r="E1" s="810"/>
      <c r="F1" s="297"/>
    </row>
    <row r="2" spans="1:257">
      <c r="A2" s="298"/>
      <c r="B2" s="298"/>
      <c r="E2" s="299" t="s">
        <v>173</v>
      </c>
      <c r="G2" s="300"/>
      <c r="H2" s="300"/>
      <c r="I2" s="300"/>
      <c r="J2" s="300"/>
      <c r="K2" s="300"/>
      <c r="L2" s="300"/>
    </row>
    <row r="3" spans="1:257" s="298" customFormat="1">
      <c r="A3" s="301" t="s">
        <v>1</v>
      </c>
      <c r="B3" s="301" t="s">
        <v>338</v>
      </c>
      <c r="C3" s="302" t="s">
        <v>159</v>
      </c>
      <c r="D3" s="302" t="s">
        <v>108</v>
      </c>
      <c r="E3" s="302" t="s">
        <v>60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  <c r="EN3" s="296"/>
      <c r="EO3" s="296"/>
      <c r="EP3" s="296"/>
      <c r="EQ3" s="296"/>
      <c r="ER3" s="296"/>
      <c r="ES3" s="296"/>
      <c r="ET3" s="296"/>
      <c r="EU3" s="296"/>
      <c r="EV3" s="296"/>
      <c r="EW3" s="296"/>
      <c r="EX3" s="296"/>
      <c r="EY3" s="296"/>
      <c r="EZ3" s="296"/>
      <c r="FA3" s="296"/>
      <c r="FB3" s="296"/>
      <c r="FC3" s="296"/>
      <c r="FD3" s="296"/>
      <c r="FE3" s="296"/>
      <c r="FF3" s="296"/>
      <c r="FG3" s="296"/>
      <c r="FH3" s="296"/>
      <c r="FI3" s="296"/>
      <c r="FJ3" s="296"/>
      <c r="FK3" s="296"/>
      <c r="FL3" s="296"/>
      <c r="FM3" s="296"/>
      <c r="FN3" s="296"/>
      <c r="FO3" s="296"/>
      <c r="FP3" s="296"/>
      <c r="FQ3" s="296"/>
      <c r="FR3" s="296"/>
      <c r="FS3" s="296"/>
      <c r="FT3" s="296"/>
      <c r="FU3" s="296"/>
      <c r="FV3" s="296"/>
      <c r="FW3" s="296"/>
      <c r="FX3" s="296"/>
      <c r="FY3" s="296"/>
      <c r="FZ3" s="296"/>
      <c r="GA3" s="296"/>
      <c r="GB3" s="296"/>
      <c r="GC3" s="296"/>
      <c r="GD3" s="296"/>
      <c r="GE3" s="296"/>
      <c r="GF3" s="296"/>
      <c r="GG3" s="296"/>
      <c r="GH3" s="296"/>
      <c r="GI3" s="296"/>
      <c r="GJ3" s="296"/>
      <c r="GK3" s="296"/>
      <c r="GL3" s="296"/>
      <c r="GM3" s="296"/>
      <c r="GN3" s="296"/>
      <c r="GO3" s="296"/>
      <c r="GP3" s="296"/>
      <c r="GQ3" s="296"/>
      <c r="GR3" s="296"/>
      <c r="GS3" s="296"/>
      <c r="GT3" s="296"/>
      <c r="GU3" s="296"/>
      <c r="GV3" s="296"/>
      <c r="GW3" s="296"/>
      <c r="GX3" s="296"/>
      <c r="GY3" s="296"/>
      <c r="GZ3" s="296"/>
      <c r="HA3" s="296"/>
      <c r="HB3" s="296"/>
      <c r="HC3" s="296"/>
      <c r="HD3" s="296"/>
      <c r="HE3" s="296"/>
      <c r="HF3" s="296"/>
      <c r="HG3" s="296"/>
      <c r="HH3" s="296"/>
      <c r="HI3" s="296"/>
      <c r="HJ3" s="296"/>
      <c r="HK3" s="296"/>
      <c r="HL3" s="296"/>
      <c r="HM3" s="296"/>
      <c r="HN3" s="296"/>
      <c r="HO3" s="296"/>
      <c r="HP3" s="296"/>
      <c r="HQ3" s="296"/>
      <c r="HR3" s="296"/>
      <c r="HS3" s="296"/>
      <c r="HT3" s="296"/>
      <c r="HU3" s="296"/>
      <c r="HV3" s="296"/>
      <c r="HW3" s="296"/>
      <c r="HX3" s="296"/>
      <c r="HY3" s="296"/>
      <c r="HZ3" s="296"/>
      <c r="IA3" s="296"/>
      <c r="IB3" s="296"/>
      <c r="IC3" s="296"/>
      <c r="ID3" s="296"/>
      <c r="IE3" s="296"/>
      <c r="IF3" s="296"/>
      <c r="IG3" s="296"/>
      <c r="IH3" s="296"/>
      <c r="II3" s="296"/>
      <c r="IJ3" s="296"/>
      <c r="IK3" s="296"/>
      <c r="IL3" s="296"/>
      <c r="IM3" s="296"/>
      <c r="IN3" s="296"/>
      <c r="IO3" s="296"/>
      <c r="IP3" s="296"/>
      <c r="IQ3" s="296"/>
      <c r="IR3" s="296"/>
      <c r="IS3" s="296"/>
      <c r="IT3" s="296"/>
      <c r="IU3" s="296"/>
      <c r="IV3" s="296"/>
      <c r="IW3" s="296"/>
    </row>
    <row r="4" spans="1:257" s="298" customFormat="1">
      <c r="A4" s="301"/>
      <c r="B4" s="365" t="s">
        <v>2</v>
      </c>
      <c r="C4" s="302" t="s">
        <v>2</v>
      </c>
      <c r="D4" s="302" t="s">
        <v>2</v>
      </c>
      <c r="E4" s="302" t="s">
        <v>2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296"/>
      <c r="EQ4" s="296"/>
      <c r="ER4" s="296"/>
      <c r="ES4" s="296"/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6"/>
      <c r="FF4" s="296"/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6"/>
      <c r="FR4" s="296"/>
      <c r="FS4" s="296"/>
      <c r="FT4" s="296"/>
      <c r="FU4" s="296"/>
      <c r="FV4" s="296"/>
      <c r="FW4" s="296"/>
      <c r="FX4" s="296"/>
      <c r="FY4" s="296"/>
      <c r="FZ4" s="296"/>
      <c r="GA4" s="296"/>
      <c r="GB4" s="296"/>
      <c r="GC4" s="296"/>
      <c r="GD4" s="296"/>
      <c r="GE4" s="296"/>
      <c r="GF4" s="296"/>
      <c r="GG4" s="296"/>
      <c r="GH4" s="296"/>
      <c r="GI4" s="296"/>
      <c r="GJ4" s="296"/>
      <c r="GK4" s="296"/>
      <c r="GL4" s="296"/>
      <c r="GM4" s="296"/>
      <c r="GN4" s="296"/>
      <c r="GO4" s="296"/>
      <c r="GP4" s="296"/>
      <c r="GQ4" s="296"/>
      <c r="GR4" s="296"/>
      <c r="GS4" s="296"/>
      <c r="GT4" s="296"/>
      <c r="GU4" s="296"/>
      <c r="GV4" s="296"/>
      <c r="GW4" s="296"/>
      <c r="GX4" s="296"/>
      <c r="GY4" s="296"/>
      <c r="GZ4" s="296"/>
      <c r="HA4" s="296"/>
      <c r="HB4" s="296"/>
      <c r="HC4" s="296"/>
      <c r="HD4" s="296"/>
      <c r="HE4" s="296"/>
      <c r="HF4" s="296"/>
      <c r="HG4" s="296"/>
      <c r="HH4" s="296"/>
      <c r="HI4" s="296"/>
      <c r="HJ4" s="296"/>
      <c r="HK4" s="296"/>
      <c r="HL4" s="296"/>
      <c r="HM4" s="296"/>
      <c r="HN4" s="296"/>
      <c r="HO4" s="296"/>
      <c r="HP4" s="296"/>
      <c r="HQ4" s="296"/>
      <c r="HR4" s="296"/>
      <c r="HS4" s="296"/>
      <c r="HT4" s="296"/>
      <c r="HU4" s="296"/>
      <c r="HV4" s="296"/>
      <c r="HW4" s="296"/>
      <c r="HX4" s="296"/>
      <c r="HY4" s="296"/>
      <c r="HZ4" s="296"/>
      <c r="IA4" s="296"/>
      <c r="IB4" s="296"/>
      <c r="IC4" s="296"/>
      <c r="ID4" s="296"/>
      <c r="IE4" s="296"/>
      <c r="IF4" s="296"/>
      <c r="IG4" s="296"/>
      <c r="IH4" s="296"/>
      <c r="II4" s="296"/>
      <c r="IJ4" s="296"/>
      <c r="IK4" s="296"/>
      <c r="IL4" s="296"/>
      <c r="IM4" s="296"/>
      <c r="IN4" s="296"/>
      <c r="IO4" s="296"/>
      <c r="IP4" s="296"/>
      <c r="IQ4" s="296"/>
      <c r="IR4" s="296"/>
      <c r="IS4" s="296"/>
      <c r="IT4" s="296"/>
      <c r="IU4" s="296"/>
      <c r="IV4" s="296"/>
      <c r="IW4" s="296"/>
    </row>
    <row r="5" spans="1:257" s="304" customFormat="1">
      <c r="A5" s="303" t="s">
        <v>29</v>
      </c>
      <c r="B5" s="301"/>
      <c r="C5" s="301"/>
      <c r="D5" s="301"/>
      <c r="E5" s="301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296"/>
      <c r="EY5" s="296"/>
      <c r="EZ5" s="296"/>
      <c r="FA5" s="296"/>
      <c r="FB5" s="296"/>
      <c r="FC5" s="296"/>
      <c r="FD5" s="296"/>
      <c r="FE5" s="296"/>
      <c r="FF5" s="296"/>
      <c r="FG5" s="296"/>
      <c r="FH5" s="296"/>
      <c r="FI5" s="296"/>
      <c r="FJ5" s="296"/>
      <c r="FK5" s="296"/>
      <c r="FL5" s="296"/>
      <c r="FM5" s="296"/>
      <c r="FN5" s="296"/>
      <c r="FO5" s="296"/>
      <c r="FP5" s="296"/>
      <c r="FQ5" s="296"/>
      <c r="FR5" s="296"/>
      <c r="FS5" s="296"/>
      <c r="FT5" s="296"/>
      <c r="FU5" s="296"/>
      <c r="FV5" s="296"/>
      <c r="FW5" s="296"/>
      <c r="FX5" s="296"/>
      <c r="FY5" s="296"/>
      <c r="FZ5" s="296"/>
      <c r="GA5" s="296"/>
      <c r="GB5" s="296"/>
      <c r="GC5" s="296"/>
      <c r="GD5" s="296"/>
      <c r="GE5" s="296"/>
      <c r="GF5" s="296"/>
      <c r="GG5" s="296"/>
      <c r="GH5" s="296"/>
      <c r="GI5" s="296"/>
      <c r="GJ5" s="296"/>
      <c r="GK5" s="296"/>
      <c r="GL5" s="296"/>
      <c r="GM5" s="296"/>
      <c r="GN5" s="296"/>
      <c r="GO5" s="296"/>
      <c r="GP5" s="296"/>
      <c r="GQ5" s="296"/>
      <c r="GR5" s="296"/>
      <c r="GS5" s="296"/>
      <c r="GT5" s="296"/>
      <c r="GU5" s="296"/>
      <c r="GV5" s="296"/>
      <c r="GW5" s="296"/>
      <c r="GX5" s="296"/>
      <c r="GY5" s="296"/>
      <c r="GZ5" s="296"/>
      <c r="HA5" s="296"/>
      <c r="HB5" s="296"/>
      <c r="HC5" s="296"/>
      <c r="HD5" s="296"/>
      <c r="HE5" s="296"/>
      <c r="HF5" s="296"/>
      <c r="HG5" s="296"/>
      <c r="HH5" s="296"/>
      <c r="HI5" s="296"/>
      <c r="HJ5" s="296"/>
      <c r="HK5" s="296"/>
      <c r="HL5" s="296"/>
      <c r="HM5" s="296"/>
      <c r="HN5" s="296"/>
      <c r="HO5" s="296"/>
      <c r="HP5" s="296"/>
      <c r="HQ5" s="296"/>
      <c r="HR5" s="296"/>
      <c r="HS5" s="296"/>
      <c r="HT5" s="296"/>
      <c r="HU5" s="296"/>
      <c r="HV5" s="296"/>
      <c r="HW5" s="296"/>
      <c r="HX5" s="296"/>
      <c r="HY5" s="296"/>
      <c r="HZ5" s="296"/>
      <c r="IA5" s="296"/>
      <c r="IB5" s="296"/>
      <c r="IC5" s="296"/>
      <c r="ID5" s="296"/>
      <c r="IE5" s="296"/>
      <c r="IF5" s="296"/>
      <c r="IG5" s="296"/>
      <c r="IH5" s="296"/>
      <c r="II5" s="296"/>
      <c r="IJ5" s="296"/>
      <c r="IK5" s="296"/>
      <c r="IL5" s="296"/>
      <c r="IM5" s="296"/>
      <c r="IN5" s="296"/>
      <c r="IO5" s="296"/>
      <c r="IP5" s="296"/>
      <c r="IQ5" s="296"/>
      <c r="IR5" s="296"/>
      <c r="IS5" s="296"/>
      <c r="IT5" s="296"/>
      <c r="IU5" s="296"/>
      <c r="IV5" s="296"/>
      <c r="IW5" s="296"/>
    </row>
    <row r="6" spans="1:257" s="304" customFormat="1">
      <c r="A6" s="303" t="s">
        <v>172</v>
      </c>
      <c r="B6" s="301"/>
      <c r="C6" s="301"/>
      <c r="D6" s="301"/>
      <c r="E6" s="301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6"/>
      <c r="GM6" s="296"/>
      <c r="GN6" s="296"/>
      <c r="GO6" s="296"/>
      <c r="GP6" s="296"/>
      <c r="GQ6" s="296"/>
      <c r="GR6" s="296"/>
      <c r="GS6" s="296"/>
      <c r="GT6" s="296"/>
      <c r="GU6" s="296"/>
      <c r="GV6" s="296"/>
      <c r="GW6" s="296"/>
      <c r="GX6" s="296"/>
      <c r="GY6" s="296"/>
      <c r="GZ6" s="296"/>
      <c r="HA6" s="296"/>
      <c r="HB6" s="296"/>
      <c r="HC6" s="296"/>
      <c r="HD6" s="296"/>
      <c r="HE6" s="296"/>
      <c r="HF6" s="296"/>
      <c r="HG6" s="296"/>
      <c r="HH6" s="296"/>
      <c r="HI6" s="296"/>
      <c r="HJ6" s="296"/>
      <c r="HK6" s="296"/>
      <c r="HL6" s="296"/>
      <c r="HM6" s="296"/>
      <c r="HN6" s="296"/>
      <c r="HO6" s="296"/>
      <c r="HP6" s="296"/>
      <c r="HQ6" s="296"/>
      <c r="HR6" s="296"/>
      <c r="HS6" s="296"/>
      <c r="HT6" s="296"/>
      <c r="HU6" s="296"/>
      <c r="HV6" s="296"/>
      <c r="HW6" s="296"/>
      <c r="HX6" s="296"/>
      <c r="HY6" s="296"/>
      <c r="HZ6" s="296"/>
      <c r="IA6" s="296"/>
      <c r="IB6" s="296"/>
      <c r="IC6" s="296"/>
      <c r="ID6" s="296"/>
      <c r="IE6" s="296"/>
      <c r="IF6" s="296"/>
      <c r="IG6" s="296"/>
      <c r="IH6" s="296"/>
      <c r="II6" s="296"/>
      <c r="IJ6" s="296"/>
      <c r="IK6" s="296"/>
      <c r="IL6" s="296"/>
      <c r="IM6" s="296"/>
      <c r="IN6" s="296"/>
      <c r="IO6" s="296"/>
      <c r="IP6" s="296"/>
      <c r="IQ6" s="296"/>
      <c r="IR6" s="296"/>
      <c r="IS6" s="296"/>
      <c r="IT6" s="296"/>
      <c r="IU6" s="296"/>
      <c r="IV6" s="296"/>
      <c r="IW6" s="296"/>
    </row>
    <row r="7" spans="1:257" s="304" customFormat="1">
      <c r="A7" s="305" t="s">
        <v>140</v>
      </c>
      <c r="B7" s="306"/>
      <c r="C7" s="306"/>
      <c r="D7" s="306"/>
      <c r="E7" s="30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6"/>
      <c r="EN7" s="296"/>
      <c r="EO7" s="296"/>
      <c r="EP7" s="296"/>
      <c r="EQ7" s="296"/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6"/>
      <c r="FL7" s="296"/>
      <c r="FM7" s="296"/>
      <c r="FN7" s="296"/>
      <c r="FO7" s="296"/>
      <c r="FP7" s="296"/>
      <c r="FQ7" s="296"/>
      <c r="FR7" s="296"/>
      <c r="FS7" s="296"/>
      <c r="FT7" s="296"/>
      <c r="FU7" s="296"/>
      <c r="FV7" s="296"/>
      <c r="FW7" s="296"/>
      <c r="FX7" s="296"/>
      <c r="FY7" s="296"/>
      <c r="FZ7" s="296"/>
      <c r="GA7" s="296"/>
      <c r="GB7" s="296"/>
      <c r="GC7" s="296"/>
      <c r="GD7" s="296"/>
      <c r="GE7" s="296"/>
      <c r="GF7" s="296"/>
      <c r="GG7" s="296"/>
      <c r="GH7" s="296"/>
      <c r="GI7" s="296"/>
      <c r="GJ7" s="296"/>
      <c r="GK7" s="296"/>
      <c r="GL7" s="296"/>
      <c r="GM7" s="296"/>
      <c r="GN7" s="296"/>
      <c r="GO7" s="296"/>
      <c r="GP7" s="296"/>
      <c r="GQ7" s="296"/>
      <c r="GR7" s="296"/>
      <c r="GS7" s="296"/>
      <c r="GT7" s="296"/>
      <c r="GU7" s="296"/>
      <c r="GV7" s="296"/>
      <c r="GW7" s="296"/>
      <c r="GX7" s="296"/>
      <c r="GY7" s="296"/>
      <c r="GZ7" s="296"/>
      <c r="HA7" s="296"/>
      <c r="HB7" s="296"/>
      <c r="HC7" s="296"/>
      <c r="HD7" s="296"/>
      <c r="HE7" s="296"/>
      <c r="HF7" s="296"/>
      <c r="HG7" s="296"/>
      <c r="HH7" s="296"/>
      <c r="HI7" s="296"/>
      <c r="HJ7" s="296"/>
      <c r="HK7" s="296"/>
      <c r="HL7" s="296"/>
      <c r="HM7" s="296"/>
      <c r="HN7" s="296"/>
      <c r="HO7" s="296"/>
      <c r="HP7" s="296"/>
      <c r="HQ7" s="296"/>
      <c r="HR7" s="296"/>
      <c r="HS7" s="296"/>
      <c r="HT7" s="296"/>
      <c r="HU7" s="296"/>
      <c r="HV7" s="296"/>
      <c r="HW7" s="296"/>
      <c r="HX7" s="296"/>
      <c r="HY7" s="296"/>
      <c r="HZ7" s="296"/>
      <c r="IA7" s="296"/>
      <c r="IB7" s="296"/>
      <c r="IC7" s="296"/>
      <c r="ID7" s="296"/>
      <c r="IE7" s="296"/>
      <c r="IF7" s="296"/>
      <c r="IG7" s="296"/>
      <c r="IH7" s="296"/>
      <c r="II7" s="296"/>
      <c r="IJ7" s="296"/>
      <c r="IK7" s="296"/>
      <c r="IL7" s="296"/>
      <c r="IM7" s="296"/>
      <c r="IN7" s="296"/>
      <c r="IO7" s="296"/>
      <c r="IP7" s="296"/>
      <c r="IQ7" s="296"/>
      <c r="IR7" s="296"/>
      <c r="IS7" s="296"/>
      <c r="IT7" s="296"/>
      <c r="IU7" s="296"/>
      <c r="IV7" s="296"/>
      <c r="IW7" s="296"/>
    </row>
    <row r="8" spans="1:257">
      <c r="A8" s="305" t="s">
        <v>171</v>
      </c>
      <c r="B8" s="307"/>
      <c r="C8" s="307"/>
      <c r="D8" s="307"/>
      <c r="E8" s="307"/>
    </row>
    <row r="9" spans="1:257">
      <c r="A9" s="435" t="s">
        <v>170</v>
      </c>
      <c r="B9" s="308">
        <f>SUM(B7:B8)</f>
        <v>0</v>
      </c>
      <c r="C9" s="308">
        <f>SUM(C7:C8)</f>
        <v>0</v>
      </c>
      <c r="D9" s="308">
        <f>SUM(D7:D8)</f>
        <v>0</v>
      </c>
      <c r="E9" s="308">
        <f>SUM(E7:E8)</f>
        <v>0</v>
      </c>
      <c r="G9" s="444">
        <f>B9-2.66</f>
        <v>-2.66</v>
      </c>
    </row>
    <row r="10" spans="1:257" hidden="1">
      <c r="A10" s="303"/>
      <c r="B10" s="309"/>
      <c r="C10" s="309"/>
      <c r="D10" s="309"/>
      <c r="E10" s="309"/>
    </row>
    <row r="11" spans="1:257" ht="28.8" hidden="1">
      <c r="A11" s="310" t="s">
        <v>30</v>
      </c>
      <c r="B11" s="311"/>
      <c r="C11" s="311"/>
      <c r="D11" s="311"/>
      <c r="E11" s="311"/>
    </row>
    <row r="12" spans="1:257" hidden="1">
      <c r="A12" s="303"/>
      <c r="B12" s="309"/>
      <c r="C12" s="309"/>
      <c r="D12" s="309"/>
      <c r="E12" s="309"/>
    </row>
    <row r="13" spans="1:257">
      <c r="A13" s="303" t="s">
        <v>31</v>
      </c>
      <c r="B13" s="309"/>
      <c r="C13" s="309"/>
      <c r="D13" s="309"/>
      <c r="E13" s="309"/>
    </row>
    <row r="14" spans="1:257">
      <c r="A14" s="305" t="s">
        <v>32</v>
      </c>
      <c r="B14" s="309"/>
      <c r="C14" s="309"/>
      <c r="D14" s="309"/>
      <c r="E14" s="309"/>
    </row>
    <row r="15" spans="1:257" s="314" customFormat="1">
      <c r="A15" s="312" t="s">
        <v>33</v>
      </c>
      <c r="B15" s="313"/>
      <c r="C15" s="313"/>
      <c r="D15" s="313"/>
      <c r="E15" s="313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296"/>
      <c r="DB15" s="296"/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296"/>
      <c r="DR15" s="296"/>
      <c r="DS15" s="296"/>
      <c r="DT15" s="296"/>
      <c r="DU15" s="296"/>
      <c r="DV15" s="296"/>
      <c r="DW15" s="296"/>
      <c r="DX15" s="296"/>
      <c r="DY15" s="296"/>
      <c r="DZ15" s="296"/>
      <c r="EA15" s="296"/>
      <c r="EB15" s="296"/>
      <c r="EC15" s="296"/>
      <c r="ED15" s="296"/>
      <c r="EE15" s="296"/>
      <c r="EF15" s="296"/>
      <c r="EG15" s="296"/>
      <c r="EH15" s="296"/>
      <c r="EI15" s="296"/>
      <c r="EJ15" s="296"/>
      <c r="EK15" s="296"/>
      <c r="EL15" s="296"/>
      <c r="EM15" s="296"/>
      <c r="EN15" s="296"/>
      <c r="EO15" s="296"/>
      <c r="EP15" s="296"/>
      <c r="EQ15" s="296"/>
      <c r="ER15" s="296"/>
      <c r="ES15" s="296"/>
      <c r="ET15" s="296"/>
      <c r="EU15" s="296"/>
      <c r="EV15" s="296"/>
      <c r="EW15" s="296"/>
      <c r="EX15" s="296"/>
      <c r="EY15" s="296"/>
      <c r="EZ15" s="296"/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6"/>
      <c r="FL15" s="296"/>
      <c r="FM15" s="296"/>
      <c r="FN15" s="296"/>
      <c r="FO15" s="296"/>
      <c r="FP15" s="296"/>
      <c r="FQ15" s="296"/>
      <c r="FR15" s="296"/>
      <c r="FS15" s="296"/>
      <c r="FT15" s="296"/>
      <c r="FU15" s="296"/>
      <c r="FV15" s="296"/>
      <c r="FW15" s="296"/>
      <c r="FX15" s="296"/>
      <c r="FY15" s="296"/>
      <c r="FZ15" s="296"/>
      <c r="GA15" s="296"/>
      <c r="GB15" s="296"/>
      <c r="GC15" s="296"/>
      <c r="GD15" s="296"/>
      <c r="GE15" s="296"/>
      <c r="GF15" s="296"/>
      <c r="GG15" s="296"/>
      <c r="GH15" s="296"/>
      <c r="GI15" s="296"/>
      <c r="GJ15" s="296"/>
      <c r="GK15" s="296"/>
      <c r="GL15" s="296"/>
      <c r="GM15" s="296"/>
      <c r="GN15" s="296"/>
      <c r="GO15" s="296"/>
      <c r="GP15" s="296"/>
      <c r="GQ15" s="296"/>
      <c r="GR15" s="296"/>
      <c r="GS15" s="296"/>
      <c r="GT15" s="296"/>
      <c r="GU15" s="296"/>
      <c r="GV15" s="296"/>
      <c r="GW15" s="296"/>
      <c r="GX15" s="296"/>
      <c r="GY15" s="296"/>
      <c r="GZ15" s="296"/>
      <c r="HA15" s="296"/>
      <c r="HB15" s="296"/>
      <c r="HC15" s="296"/>
      <c r="HD15" s="296"/>
      <c r="HE15" s="296"/>
      <c r="HF15" s="296"/>
      <c r="HG15" s="296"/>
      <c r="HH15" s="296"/>
      <c r="HI15" s="296"/>
      <c r="HJ15" s="296"/>
      <c r="HK15" s="296"/>
      <c r="HL15" s="296"/>
      <c r="HM15" s="296"/>
      <c r="HN15" s="296"/>
      <c r="HO15" s="296"/>
      <c r="HP15" s="296"/>
      <c r="HQ15" s="296"/>
      <c r="HR15" s="296"/>
      <c r="HS15" s="296"/>
      <c r="HT15" s="296"/>
      <c r="HU15" s="296"/>
      <c r="HV15" s="296"/>
      <c r="HW15" s="296"/>
      <c r="HX15" s="296"/>
      <c r="HY15" s="296"/>
      <c r="HZ15" s="296"/>
      <c r="IA15" s="296"/>
      <c r="IB15" s="296"/>
      <c r="IC15" s="296"/>
      <c r="ID15" s="296"/>
      <c r="IE15" s="296"/>
      <c r="IF15" s="296"/>
      <c r="IG15" s="296"/>
      <c r="IH15" s="296"/>
      <c r="II15" s="296"/>
      <c r="IJ15" s="296"/>
      <c r="IK15" s="296"/>
      <c r="IL15" s="296"/>
      <c r="IM15" s="296"/>
      <c r="IN15" s="296"/>
      <c r="IO15" s="296"/>
      <c r="IP15" s="296"/>
      <c r="IQ15" s="296"/>
      <c r="IR15" s="296"/>
      <c r="IS15" s="296"/>
      <c r="IT15" s="296"/>
      <c r="IU15" s="296"/>
      <c r="IV15" s="296"/>
      <c r="IW15" s="296"/>
    </row>
    <row r="16" spans="1:257">
      <c r="A16" s="312" t="s">
        <v>34</v>
      </c>
      <c r="B16" s="313"/>
      <c r="C16" s="313"/>
      <c r="D16" s="313"/>
      <c r="E16" s="313"/>
    </row>
    <row r="17" spans="1:7" hidden="1">
      <c r="A17" s="305" t="s">
        <v>35</v>
      </c>
      <c r="B17" s="313"/>
      <c r="C17" s="313"/>
      <c r="D17" s="313"/>
      <c r="E17" s="313"/>
    </row>
    <row r="18" spans="1:7" hidden="1">
      <c r="A18" s="305" t="s">
        <v>36</v>
      </c>
      <c r="B18" s="313"/>
      <c r="C18" s="313"/>
      <c r="D18" s="313"/>
      <c r="E18" s="313"/>
    </row>
    <row r="19" spans="1:7">
      <c r="A19" s="305" t="s">
        <v>37</v>
      </c>
      <c r="B19" s="313"/>
      <c r="C19" s="313"/>
      <c r="D19" s="313"/>
      <c r="E19" s="313"/>
    </row>
    <row r="20" spans="1:7">
      <c r="A20" s="434" t="s">
        <v>38</v>
      </c>
      <c r="B20" s="311">
        <f>SUM(B13:B19)</f>
        <v>0</v>
      </c>
      <c r="C20" s="311">
        <f>SUM(C13:C19)</f>
        <v>0</v>
      </c>
      <c r="D20" s="311">
        <f>SUM(D13:D19)</f>
        <v>0</v>
      </c>
      <c r="E20" s="311">
        <f>SUM(E13:E19)</f>
        <v>0</v>
      </c>
    </row>
    <row r="21" spans="1:7">
      <c r="A21" s="303"/>
      <c r="B21" s="309"/>
      <c r="C21" s="309"/>
      <c r="D21" s="309"/>
      <c r="E21" s="309"/>
    </row>
    <row r="22" spans="1:7">
      <c r="A22" s="303" t="s">
        <v>3</v>
      </c>
      <c r="B22" s="309"/>
      <c r="C22" s="309"/>
      <c r="D22" s="309"/>
      <c r="E22" s="309"/>
    </row>
    <row r="23" spans="1:7">
      <c r="A23" s="315" t="s">
        <v>363</v>
      </c>
      <c r="B23" s="309"/>
      <c r="C23" s="309"/>
      <c r="D23" s="309"/>
      <c r="E23" s="309"/>
    </row>
    <row r="24" spans="1:7">
      <c r="A24" s="312" t="s">
        <v>33</v>
      </c>
      <c r="B24" s="313"/>
      <c r="C24" s="313"/>
      <c r="D24" s="313"/>
      <c r="E24" s="313"/>
    </row>
    <row r="25" spans="1:7">
      <c r="A25" s="312" t="s">
        <v>34</v>
      </c>
      <c r="B25" s="313"/>
      <c r="C25" s="313"/>
      <c r="D25" s="313"/>
      <c r="E25" s="313"/>
    </row>
    <row r="26" spans="1:7">
      <c r="A26" s="316" t="s">
        <v>39</v>
      </c>
      <c r="B26" s="326"/>
      <c r="C26" s="326"/>
      <c r="D26" s="326"/>
      <c r="E26" s="489"/>
    </row>
    <row r="27" spans="1:7">
      <c r="A27" s="318" t="s">
        <v>169</v>
      </c>
      <c r="B27" s="313"/>
      <c r="C27" s="313"/>
      <c r="D27" s="313"/>
      <c r="E27" s="317"/>
    </row>
    <row r="28" spans="1:7">
      <c r="A28" s="305" t="s">
        <v>28</v>
      </c>
      <c r="B28" s="313"/>
      <c r="C28" s="313"/>
      <c r="D28" s="309"/>
      <c r="E28" s="309"/>
      <c r="G28" s="319"/>
    </row>
    <row r="29" spans="1:7">
      <c r="A29" s="305" t="s">
        <v>40</v>
      </c>
      <c r="B29" s="313"/>
      <c r="C29" s="313"/>
      <c r="D29" s="313"/>
      <c r="E29" s="313"/>
      <c r="G29" s="319"/>
    </row>
    <row r="30" spans="1:7">
      <c r="A30" s="305" t="s">
        <v>41</v>
      </c>
      <c r="B30" s="313"/>
      <c r="C30" s="313"/>
      <c r="D30" s="313"/>
      <c r="E30" s="313"/>
    </row>
    <row r="31" spans="1:7">
      <c r="A31" s="434" t="s">
        <v>42</v>
      </c>
      <c r="B31" s="320">
        <f>SUM(B24:B30)</f>
        <v>0</v>
      </c>
      <c r="C31" s="320">
        <f>SUM(C24:C30)</f>
        <v>0</v>
      </c>
      <c r="D31" s="320">
        <f>SUM(D24:D30)</f>
        <v>0</v>
      </c>
      <c r="E31" s="320">
        <f>SUM(E24:E30)</f>
        <v>0</v>
      </c>
    </row>
    <row r="32" spans="1:7">
      <c r="A32" s="434" t="s">
        <v>43</v>
      </c>
      <c r="B32" s="320">
        <f>+B9+B11+B20+B31</f>
        <v>0</v>
      </c>
      <c r="C32" s="320">
        <f>+C9+C11+C20+C31</f>
        <v>0</v>
      </c>
      <c r="D32" s="320">
        <f>+D9+D11+D20+D31</f>
        <v>0</v>
      </c>
      <c r="E32" s="320">
        <f>+E9+E11+E20+E31</f>
        <v>0</v>
      </c>
    </row>
    <row r="33" spans="1:257">
      <c r="A33" s="321"/>
      <c r="B33" s="322"/>
      <c r="C33" s="322"/>
      <c r="D33" s="322"/>
      <c r="E33" s="322"/>
    </row>
    <row r="34" spans="1:257">
      <c r="A34" s="303" t="s">
        <v>44</v>
      </c>
      <c r="B34" s="322"/>
      <c r="C34" s="322"/>
      <c r="D34" s="322"/>
      <c r="E34" s="322"/>
    </row>
    <row r="35" spans="1:257">
      <c r="A35" s="303" t="s">
        <v>45</v>
      </c>
      <c r="B35" s="322"/>
      <c r="C35" s="322"/>
      <c r="D35" s="322"/>
      <c r="E35" s="322"/>
    </row>
    <row r="36" spans="1:257">
      <c r="A36" s="323" t="s">
        <v>46</v>
      </c>
      <c r="B36" s="309"/>
      <c r="C36" s="309"/>
      <c r="D36" s="309"/>
      <c r="E36" s="309"/>
    </row>
    <row r="37" spans="1:257" s="324" customFormat="1">
      <c r="A37" s="305" t="s">
        <v>47</v>
      </c>
      <c r="B37" s="313"/>
      <c r="C37" s="313"/>
      <c r="D37" s="313"/>
      <c r="E37" s="313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296"/>
      <c r="FX37" s="296"/>
      <c r="FY37" s="296"/>
      <c r="FZ37" s="296"/>
      <c r="GA37" s="296"/>
      <c r="GB37" s="296"/>
      <c r="GC37" s="296"/>
      <c r="GD37" s="296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296"/>
      <c r="GU37" s="296"/>
      <c r="GV37" s="296"/>
      <c r="GW37" s="296"/>
      <c r="GX37" s="296"/>
      <c r="GY37" s="296"/>
      <c r="GZ37" s="296"/>
      <c r="HA37" s="296"/>
      <c r="HB37" s="296"/>
      <c r="HC37" s="296"/>
      <c r="HD37" s="296"/>
      <c r="HE37" s="296"/>
      <c r="HF37" s="296"/>
      <c r="HG37" s="296"/>
      <c r="HH37" s="296"/>
      <c r="HI37" s="296"/>
      <c r="HJ37" s="296"/>
      <c r="HK37" s="296"/>
      <c r="HL37" s="296"/>
      <c r="HM37" s="296"/>
      <c r="HN37" s="296"/>
      <c r="HO37" s="296"/>
      <c r="HP37" s="296"/>
      <c r="HQ37" s="296"/>
      <c r="HR37" s="296"/>
      <c r="HS37" s="296"/>
      <c r="HT37" s="296"/>
      <c r="HU37" s="296"/>
      <c r="HV37" s="296"/>
      <c r="HW37" s="296"/>
      <c r="HX37" s="296"/>
      <c r="HY37" s="296"/>
      <c r="HZ37" s="296"/>
      <c r="IA37" s="296"/>
      <c r="IB37" s="296"/>
      <c r="IC37" s="296"/>
      <c r="ID37" s="296"/>
      <c r="IE37" s="296"/>
      <c r="IF37" s="296"/>
      <c r="IG37" s="296"/>
      <c r="IH37" s="296"/>
      <c r="II37" s="296"/>
      <c r="IJ37" s="296"/>
      <c r="IK37" s="296"/>
      <c r="IL37" s="296"/>
      <c r="IM37" s="296"/>
      <c r="IN37" s="296"/>
      <c r="IO37" s="296"/>
      <c r="IP37" s="296"/>
      <c r="IQ37" s="296"/>
      <c r="IR37" s="296"/>
      <c r="IS37" s="296"/>
      <c r="IT37" s="296"/>
      <c r="IU37" s="296"/>
      <c r="IV37" s="296"/>
      <c r="IW37" s="296"/>
    </row>
    <row r="38" spans="1:257">
      <c r="A38" s="305" t="s">
        <v>48</v>
      </c>
      <c r="B38" s="313"/>
      <c r="C38" s="313"/>
      <c r="D38" s="313"/>
      <c r="E38" s="313"/>
    </row>
    <row r="39" spans="1:257" hidden="1">
      <c r="A39" s="305" t="s">
        <v>168</v>
      </c>
      <c r="B39" s="313"/>
      <c r="C39" s="313"/>
      <c r="D39" s="313"/>
      <c r="E39" s="313"/>
    </row>
    <row r="40" spans="1:257" hidden="1">
      <c r="A40" s="305" t="s">
        <v>167</v>
      </c>
      <c r="B40" s="313"/>
      <c r="C40" s="313"/>
      <c r="D40" s="313"/>
      <c r="E40" s="313"/>
    </row>
    <row r="41" spans="1:257">
      <c r="A41" s="305" t="s">
        <v>49</v>
      </c>
      <c r="B41" s="313"/>
      <c r="C41" s="313"/>
      <c r="D41" s="313"/>
      <c r="E41" s="313"/>
    </row>
    <row r="42" spans="1:257">
      <c r="A42" s="305" t="s">
        <v>50</v>
      </c>
      <c r="B42" s="313"/>
      <c r="C42" s="313"/>
      <c r="D42" s="313"/>
      <c r="E42" s="313"/>
    </row>
    <row r="43" spans="1:257">
      <c r="A43" s="305" t="s">
        <v>141</v>
      </c>
      <c r="B43" s="313"/>
      <c r="C43" s="313"/>
      <c r="D43" s="313"/>
      <c r="E43" s="313"/>
    </row>
    <row r="44" spans="1:257">
      <c r="A44" s="305" t="s">
        <v>51</v>
      </c>
      <c r="B44" s="313"/>
      <c r="C44" s="313"/>
      <c r="D44" s="313"/>
      <c r="E44" s="313"/>
    </row>
    <row r="45" spans="1:257">
      <c r="A45" s="434" t="s">
        <v>52</v>
      </c>
      <c r="B45" s="320">
        <f>SUM(B36:B44)</f>
        <v>0</v>
      </c>
      <c r="C45" s="320">
        <f>SUM(C36:C44)</f>
        <v>0</v>
      </c>
      <c r="D45" s="320">
        <f>SUM(D36:D44)</f>
        <v>0</v>
      </c>
      <c r="E45" s="320">
        <f>SUM(E36:E44)</f>
        <v>0</v>
      </c>
    </row>
    <row r="46" spans="1:257">
      <c r="A46" s="321"/>
      <c r="B46" s="322"/>
      <c r="C46" s="322"/>
      <c r="D46" s="322"/>
      <c r="E46" s="322"/>
    </row>
    <row r="47" spans="1:257">
      <c r="A47" s="303" t="s">
        <v>53</v>
      </c>
      <c r="B47" s="322"/>
      <c r="C47" s="322"/>
      <c r="D47" s="322"/>
      <c r="E47" s="322"/>
    </row>
    <row r="48" spans="1:257" s="304" customFormat="1">
      <c r="A48" s="318" t="s">
        <v>54</v>
      </c>
      <c r="B48" s="326"/>
      <c r="C48" s="326"/>
      <c r="D48" s="326"/>
      <c r="E48" s="32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6"/>
      <c r="BP48" s="296"/>
      <c r="BQ48" s="296"/>
      <c r="BR48" s="296"/>
      <c r="BS48" s="296"/>
      <c r="BT48" s="296"/>
      <c r="BU48" s="296"/>
      <c r="BV48" s="296"/>
      <c r="BW48" s="296"/>
      <c r="BX48" s="296"/>
      <c r="BY48" s="296"/>
      <c r="BZ48" s="296"/>
      <c r="CA48" s="296"/>
      <c r="CB48" s="296"/>
      <c r="CC48" s="296"/>
      <c r="CD48" s="296"/>
      <c r="CE48" s="296"/>
      <c r="CF48" s="296"/>
      <c r="CG48" s="296"/>
      <c r="CH48" s="296"/>
      <c r="CI48" s="296"/>
      <c r="CJ48" s="296"/>
      <c r="CK48" s="296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96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6"/>
      <c r="EN48" s="296"/>
      <c r="EO48" s="296"/>
      <c r="EP48" s="296"/>
      <c r="EQ48" s="296"/>
      <c r="ER48" s="296"/>
      <c r="ES48" s="296"/>
      <c r="ET48" s="296"/>
      <c r="EU48" s="296"/>
      <c r="EV48" s="296"/>
      <c r="EW48" s="296"/>
      <c r="EX48" s="296"/>
      <c r="EY48" s="296"/>
      <c r="EZ48" s="296"/>
      <c r="FA48" s="296"/>
      <c r="FB48" s="296"/>
      <c r="FC48" s="296"/>
      <c r="FD48" s="296"/>
      <c r="FE48" s="296"/>
      <c r="FF48" s="296"/>
      <c r="FG48" s="296"/>
      <c r="FH48" s="296"/>
      <c r="FI48" s="296"/>
      <c r="FJ48" s="296"/>
      <c r="FK48" s="296"/>
      <c r="FL48" s="296"/>
      <c r="FM48" s="296"/>
      <c r="FN48" s="296"/>
      <c r="FO48" s="296"/>
      <c r="FP48" s="296"/>
      <c r="FQ48" s="296"/>
      <c r="FR48" s="296"/>
      <c r="FS48" s="296"/>
      <c r="FT48" s="296"/>
      <c r="FU48" s="296"/>
      <c r="FV48" s="296"/>
      <c r="FW48" s="296"/>
      <c r="FX48" s="296"/>
      <c r="FY48" s="296"/>
      <c r="FZ48" s="296"/>
      <c r="GA48" s="296"/>
      <c r="GB48" s="296"/>
      <c r="GC48" s="296"/>
      <c r="GD48" s="296"/>
      <c r="GE48" s="296"/>
      <c r="GF48" s="296"/>
      <c r="GG48" s="296"/>
      <c r="GH48" s="296"/>
      <c r="GI48" s="296"/>
      <c r="GJ48" s="296"/>
      <c r="GK48" s="296"/>
      <c r="GL48" s="296"/>
      <c r="GM48" s="296"/>
      <c r="GN48" s="296"/>
      <c r="GO48" s="296"/>
      <c r="GP48" s="296"/>
      <c r="GQ48" s="296"/>
      <c r="GR48" s="296"/>
      <c r="GS48" s="296"/>
      <c r="GT48" s="296"/>
      <c r="GU48" s="296"/>
      <c r="GV48" s="296"/>
      <c r="GW48" s="296"/>
      <c r="GX48" s="296"/>
      <c r="GY48" s="296"/>
      <c r="GZ48" s="296"/>
      <c r="HA48" s="296"/>
      <c r="HB48" s="296"/>
      <c r="HC48" s="296"/>
      <c r="HD48" s="296"/>
      <c r="HE48" s="296"/>
      <c r="HF48" s="296"/>
      <c r="HG48" s="296"/>
      <c r="HH48" s="296"/>
      <c r="HI48" s="296"/>
      <c r="HJ48" s="296"/>
      <c r="HK48" s="296"/>
      <c r="HL48" s="296"/>
      <c r="HM48" s="296"/>
      <c r="HN48" s="296"/>
      <c r="HO48" s="296"/>
      <c r="HP48" s="296"/>
      <c r="HQ48" s="296"/>
      <c r="HR48" s="296"/>
      <c r="HS48" s="296"/>
      <c r="HT48" s="296"/>
      <c r="HU48" s="296"/>
      <c r="HV48" s="296"/>
      <c r="HW48" s="296"/>
      <c r="HX48" s="296"/>
      <c r="HY48" s="296"/>
      <c r="HZ48" s="296"/>
      <c r="IA48" s="296"/>
      <c r="IB48" s="296"/>
      <c r="IC48" s="296"/>
      <c r="ID48" s="296"/>
      <c r="IE48" s="296"/>
      <c r="IF48" s="296"/>
      <c r="IG48" s="296"/>
      <c r="IH48" s="296"/>
      <c r="II48" s="296"/>
      <c r="IJ48" s="296"/>
      <c r="IK48" s="296"/>
      <c r="IL48" s="296"/>
      <c r="IM48" s="296"/>
      <c r="IN48" s="296"/>
      <c r="IO48" s="296"/>
      <c r="IP48" s="296"/>
      <c r="IQ48" s="296"/>
      <c r="IR48" s="296"/>
      <c r="IS48" s="296"/>
      <c r="IT48" s="296"/>
      <c r="IU48" s="296"/>
      <c r="IV48" s="296"/>
      <c r="IW48" s="296"/>
    </row>
    <row r="49" spans="1:257" hidden="1">
      <c r="A49" s="318" t="s">
        <v>142</v>
      </c>
      <c r="B49" s="313"/>
      <c r="C49" s="313"/>
      <c r="D49" s="313"/>
      <c r="E49" s="313"/>
    </row>
    <row r="50" spans="1:257" s="304" customFormat="1" hidden="1">
      <c r="A50" s="305" t="s">
        <v>143</v>
      </c>
      <c r="B50" s="313"/>
      <c r="C50" s="313"/>
      <c r="D50" s="313"/>
      <c r="E50" s="313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6"/>
      <c r="DQ50" s="296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6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6"/>
      <c r="EW50" s="296"/>
      <c r="EX50" s="296"/>
      <c r="EY50" s="296"/>
      <c r="EZ50" s="296"/>
      <c r="FA50" s="296"/>
      <c r="FB50" s="296"/>
      <c r="FC50" s="296"/>
      <c r="FD50" s="296"/>
      <c r="FE50" s="296"/>
      <c r="FF50" s="296"/>
      <c r="FG50" s="296"/>
      <c r="FH50" s="296"/>
      <c r="FI50" s="296"/>
      <c r="FJ50" s="296"/>
      <c r="FK50" s="296"/>
      <c r="FL50" s="296"/>
      <c r="FM50" s="296"/>
      <c r="FN50" s="296"/>
      <c r="FO50" s="296"/>
      <c r="FP50" s="296"/>
      <c r="FQ50" s="296"/>
      <c r="FR50" s="296"/>
      <c r="FS50" s="296"/>
      <c r="FT50" s="296"/>
      <c r="FU50" s="296"/>
      <c r="FV50" s="296"/>
      <c r="FW50" s="296"/>
      <c r="FX50" s="296"/>
      <c r="FY50" s="296"/>
      <c r="FZ50" s="296"/>
      <c r="GA50" s="296"/>
      <c r="GB50" s="296"/>
      <c r="GC50" s="296"/>
      <c r="GD50" s="296"/>
      <c r="GE50" s="296"/>
      <c r="GF50" s="296"/>
      <c r="GG50" s="296"/>
      <c r="GH50" s="296"/>
      <c r="GI50" s="296"/>
      <c r="GJ50" s="296"/>
      <c r="GK50" s="296"/>
      <c r="GL50" s="296"/>
      <c r="GM50" s="296"/>
      <c r="GN50" s="296"/>
      <c r="GO50" s="296"/>
      <c r="GP50" s="296"/>
      <c r="GQ50" s="296"/>
      <c r="GR50" s="296"/>
      <c r="GS50" s="296"/>
      <c r="GT50" s="296"/>
      <c r="GU50" s="296"/>
      <c r="GV50" s="296"/>
      <c r="GW50" s="296"/>
      <c r="GX50" s="296"/>
      <c r="GY50" s="296"/>
      <c r="GZ50" s="296"/>
      <c r="HA50" s="296"/>
      <c r="HB50" s="296"/>
      <c r="HC50" s="296"/>
      <c r="HD50" s="296"/>
      <c r="HE50" s="296"/>
      <c r="HF50" s="296"/>
      <c r="HG50" s="296"/>
      <c r="HH50" s="296"/>
      <c r="HI50" s="296"/>
      <c r="HJ50" s="296"/>
      <c r="HK50" s="296"/>
      <c r="HL50" s="296"/>
      <c r="HM50" s="296"/>
      <c r="HN50" s="296"/>
      <c r="HO50" s="296"/>
      <c r="HP50" s="296"/>
      <c r="HQ50" s="296"/>
      <c r="HR50" s="296"/>
      <c r="HS50" s="296"/>
      <c r="HT50" s="296"/>
      <c r="HU50" s="296"/>
      <c r="HV50" s="296"/>
      <c r="HW50" s="296"/>
      <c r="HX50" s="296"/>
      <c r="HY50" s="296"/>
      <c r="HZ50" s="296"/>
      <c r="IA50" s="296"/>
      <c r="IB50" s="296"/>
      <c r="IC50" s="296"/>
      <c r="ID50" s="296"/>
      <c r="IE50" s="296"/>
      <c r="IF50" s="296"/>
      <c r="IG50" s="296"/>
      <c r="IH50" s="296"/>
      <c r="II50" s="296"/>
      <c r="IJ50" s="296"/>
      <c r="IK50" s="296"/>
      <c r="IL50" s="296"/>
      <c r="IM50" s="296"/>
      <c r="IN50" s="296"/>
      <c r="IO50" s="296"/>
      <c r="IP50" s="296"/>
      <c r="IQ50" s="296"/>
      <c r="IR50" s="296"/>
      <c r="IS50" s="296"/>
      <c r="IT50" s="296"/>
      <c r="IU50" s="296"/>
      <c r="IV50" s="296"/>
      <c r="IW50" s="296"/>
    </row>
    <row r="51" spans="1:257" hidden="1">
      <c r="A51" s="318" t="s">
        <v>144</v>
      </c>
      <c r="B51" s="313"/>
      <c r="C51" s="313"/>
      <c r="D51" s="313"/>
      <c r="E51" s="313"/>
    </row>
    <row r="52" spans="1:257" hidden="1">
      <c r="A52" s="305" t="s">
        <v>145</v>
      </c>
      <c r="B52" s="313"/>
      <c r="C52" s="313"/>
      <c r="D52" s="313"/>
      <c r="E52" s="313"/>
    </row>
    <row r="53" spans="1:257">
      <c r="A53" s="305" t="s">
        <v>55</v>
      </c>
      <c r="B53" s="309"/>
      <c r="C53" s="309"/>
      <c r="D53" s="309"/>
      <c r="E53" s="309"/>
    </row>
    <row r="54" spans="1:257">
      <c r="A54" s="305" t="s">
        <v>56</v>
      </c>
      <c r="B54" s="317"/>
      <c r="C54" s="317"/>
      <c r="D54" s="317"/>
      <c r="E54" s="309"/>
    </row>
    <row r="55" spans="1:257">
      <c r="A55" s="305" t="s">
        <v>57</v>
      </c>
      <c r="B55" s="309"/>
      <c r="C55" s="309"/>
      <c r="D55" s="309"/>
      <c r="E55" s="309"/>
    </row>
    <row r="56" spans="1:257">
      <c r="A56" s="434" t="s">
        <v>58</v>
      </c>
      <c r="B56" s="320">
        <f>SUM(B48:B55)</f>
        <v>0</v>
      </c>
      <c r="C56" s="320">
        <f>SUM(C48:C55)</f>
        <v>0</v>
      </c>
      <c r="D56" s="320">
        <f>SUM(D48:D55)</f>
        <v>0</v>
      </c>
      <c r="E56" s="320">
        <f>SUM(E48:E55)</f>
        <v>0</v>
      </c>
    </row>
    <row r="57" spans="1:257">
      <c r="A57" s="434" t="s">
        <v>4</v>
      </c>
      <c r="B57" s="320">
        <f>+B56+B45</f>
        <v>0</v>
      </c>
      <c r="C57" s="320">
        <f>+C56+C45</f>
        <v>0</v>
      </c>
      <c r="D57" s="320">
        <f>+D56+D45</f>
        <v>0</v>
      </c>
      <c r="E57" s="320">
        <f>+E56+E45</f>
        <v>0</v>
      </c>
      <c r="I57" s="325"/>
    </row>
    <row r="58" spans="1:257">
      <c r="A58" s="321"/>
      <c r="B58" s="322"/>
      <c r="C58" s="322"/>
      <c r="D58" s="322"/>
      <c r="E58" s="322"/>
    </row>
    <row r="59" spans="1:257">
      <c r="A59" s="318" t="s">
        <v>187</v>
      </c>
      <c r="B59" s="326"/>
      <c r="C59" s="326"/>
      <c r="D59" s="326"/>
      <c r="E59" s="326"/>
    </row>
    <row r="60" spans="1:257">
      <c r="A60" s="318" t="s">
        <v>176</v>
      </c>
      <c r="B60" s="326"/>
      <c r="C60" s="326"/>
      <c r="D60" s="326"/>
      <c r="E60" s="326"/>
    </row>
    <row r="61" spans="1:257">
      <c r="A61" s="327" t="s">
        <v>5</v>
      </c>
      <c r="B61" s="328">
        <f>SUM(Financials!B59:B60)</f>
        <v>0</v>
      </c>
      <c r="C61" s="328">
        <f>SUM(Financials!C59:C60)</f>
        <v>0</v>
      </c>
      <c r="D61" s="328">
        <f>SUM(Financials!D59:D60)</f>
        <v>0</v>
      </c>
      <c r="E61" s="328">
        <f>SUM(Financials!E59:E60)</f>
        <v>0</v>
      </c>
    </row>
    <row r="62" spans="1:257" ht="28.8">
      <c r="A62" s="318" t="s">
        <v>364</v>
      </c>
      <c r="B62" s="329"/>
      <c r="C62" s="329"/>
      <c r="D62" s="329"/>
      <c r="E62" s="329"/>
    </row>
    <row r="63" spans="1:257">
      <c r="A63" s="318" t="s">
        <v>59</v>
      </c>
      <c r="B63" s="326"/>
      <c r="C63" s="326"/>
      <c r="D63" s="307"/>
      <c r="E63" s="326"/>
    </row>
    <row r="64" spans="1:257">
      <c r="A64" s="318" t="s">
        <v>177</v>
      </c>
      <c r="B64" s="307"/>
      <c r="C64" s="307"/>
      <c r="D64" s="307"/>
      <c r="E64" s="307"/>
    </row>
    <row r="65" spans="1:257">
      <c r="A65" s="318" t="s">
        <v>175</v>
      </c>
      <c r="B65" s="307"/>
      <c r="C65" s="307"/>
      <c r="D65" s="307"/>
      <c r="E65" s="307"/>
    </row>
    <row r="66" spans="1:257">
      <c r="A66" s="318" t="s">
        <v>186</v>
      </c>
      <c r="B66" s="307"/>
      <c r="C66" s="307"/>
      <c r="D66" s="307"/>
      <c r="E66" s="307"/>
    </row>
    <row r="67" spans="1:257">
      <c r="A67" s="318" t="s">
        <v>185</v>
      </c>
      <c r="B67" s="307"/>
      <c r="C67" s="307"/>
      <c r="D67" s="307"/>
      <c r="E67" s="307"/>
    </row>
    <row r="68" spans="1:257">
      <c r="A68" s="330" t="s">
        <v>184</v>
      </c>
      <c r="B68" s="328">
        <f>SUM(B62:B67)</f>
        <v>0</v>
      </c>
      <c r="C68" s="328">
        <f>SUM(C62:C67)</f>
        <v>0</v>
      </c>
      <c r="D68" s="328">
        <f>SUM(D62:D67)</f>
        <v>0</v>
      </c>
      <c r="E68" s="328">
        <f>SUM(E62:E67)</f>
        <v>0</v>
      </c>
    </row>
    <row r="69" spans="1:257">
      <c r="A69" s="327" t="s">
        <v>183</v>
      </c>
      <c r="B69" s="328">
        <f>B61-B68</f>
        <v>0</v>
      </c>
      <c r="C69" s="328">
        <f>C61-C68</f>
        <v>0</v>
      </c>
      <c r="D69" s="328">
        <f>D61-D68</f>
        <v>0</v>
      </c>
      <c r="E69" s="328">
        <f>E61-E68</f>
        <v>0</v>
      </c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  <c r="DJ69" s="331"/>
      <c r="DK69" s="331"/>
      <c r="DL69" s="331"/>
      <c r="DM69" s="331"/>
      <c r="DN69" s="331"/>
      <c r="DO69" s="331"/>
      <c r="DP69" s="331"/>
      <c r="DQ69" s="331"/>
      <c r="DR69" s="331"/>
      <c r="DS69" s="331"/>
      <c r="DT69" s="331"/>
      <c r="DU69" s="331"/>
      <c r="DV69" s="331"/>
      <c r="DW69" s="331"/>
      <c r="DX69" s="331"/>
      <c r="DY69" s="331"/>
      <c r="DZ69" s="331"/>
      <c r="EA69" s="331"/>
      <c r="EB69" s="331"/>
      <c r="EC69" s="331"/>
      <c r="ED69" s="331"/>
      <c r="EE69" s="331"/>
      <c r="EF69" s="331"/>
      <c r="EG69" s="331"/>
      <c r="EH69" s="331"/>
      <c r="EI69" s="331"/>
      <c r="EJ69" s="331"/>
      <c r="EK69" s="331"/>
      <c r="EL69" s="331"/>
      <c r="EM69" s="331"/>
      <c r="EN69" s="331"/>
      <c r="EO69" s="331"/>
      <c r="EP69" s="331"/>
      <c r="EQ69" s="331"/>
      <c r="ER69" s="331"/>
      <c r="ES69" s="331"/>
      <c r="ET69" s="331"/>
      <c r="EU69" s="331"/>
      <c r="EV69" s="331"/>
      <c r="EW69" s="331"/>
      <c r="EX69" s="331"/>
      <c r="EY69" s="331"/>
      <c r="EZ69" s="331"/>
      <c r="FA69" s="331"/>
      <c r="FB69" s="331"/>
      <c r="FC69" s="331"/>
      <c r="FD69" s="331"/>
      <c r="FE69" s="331"/>
      <c r="FF69" s="331"/>
      <c r="FG69" s="331"/>
      <c r="FH69" s="331"/>
      <c r="FI69" s="331"/>
      <c r="FJ69" s="331"/>
      <c r="FK69" s="331"/>
      <c r="FL69" s="331"/>
      <c r="FM69" s="331"/>
      <c r="FN69" s="331"/>
      <c r="FO69" s="331"/>
      <c r="FP69" s="331"/>
      <c r="FQ69" s="331"/>
      <c r="FR69" s="331"/>
      <c r="FS69" s="331"/>
      <c r="FT69" s="331"/>
      <c r="FU69" s="331"/>
      <c r="FV69" s="331"/>
      <c r="FW69" s="331"/>
      <c r="FX69" s="331"/>
      <c r="FY69" s="331"/>
      <c r="FZ69" s="331"/>
      <c r="GA69" s="331"/>
      <c r="GB69" s="331"/>
      <c r="GC69" s="331"/>
      <c r="GD69" s="331"/>
      <c r="GE69" s="331"/>
      <c r="GF69" s="331"/>
      <c r="GG69" s="331"/>
      <c r="GH69" s="331"/>
      <c r="GI69" s="331"/>
      <c r="GJ69" s="331"/>
      <c r="GK69" s="331"/>
      <c r="GL69" s="331"/>
      <c r="GM69" s="331"/>
      <c r="GN69" s="331"/>
      <c r="GO69" s="331"/>
      <c r="GP69" s="331"/>
      <c r="GQ69" s="331"/>
      <c r="GR69" s="331"/>
      <c r="GS69" s="331"/>
      <c r="GT69" s="331"/>
      <c r="GU69" s="331"/>
      <c r="GV69" s="331"/>
      <c r="GW69" s="331"/>
      <c r="GX69" s="331"/>
      <c r="GY69" s="331"/>
      <c r="GZ69" s="331"/>
      <c r="HA69" s="331"/>
      <c r="HB69" s="331"/>
      <c r="HC69" s="331"/>
      <c r="HD69" s="331"/>
      <c r="HE69" s="331"/>
      <c r="HF69" s="331"/>
      <c r="HG69" s="331"/>
      <c r="HH69" s="331"/>
      <c r="HI69" s="331"/>
      <c r="HJ69" s="331"/>
      <c r="HK69" s="331"/>
      <c r="HL69" s="331"/>
      <c r="HM69" s="331"/>
      <c r="HN69" s="331"/>
      <c r="HO69" s="331"/>
      <c r="HP69" s="331"/>
      <c r="HQ69" s="331"/>
      <c r="HR69" s="331"/>
      <c r="HS69" s="331"/>
      <c r="HT69" s="331"/>
      <c r="HU69" s="331"/>
      <c r="HV69" s="331"/>
      <c r="HW69" s="331"/>
      <c r="HX69" s="331"/>
      <c r="HY69" s="331"/>
      <c r="HZ69" s="331"/>
      <c r="IA69" s="331"/>
      <c r="IB69" s="331"/>
      <c r="IC69" s="331"/>
      <c r="ID69" s="331"/>
      <c r="IE69" s="331"/>
      <c r="IF69" s="331"/>
      <c r="IG69" s="331"/>
      <c r="IH69" s="331"/>
      <c r="II69" s="331"/>
      <c r="IJ69" s="331"/>
      <c r="IK69" s="331"/>
      <c r="IL69" s="331"/>
      <c r="IM69" s="331"/>
      <c r="IN69" s="331"/>
      <c r="IO69" s="331"/>
      <c r="IP69" s="331"/>
      <c r="IQ69" s="331"/>
      <c r="IR69" s="331"/>
      <c r="IS69" s="331"/>
      <c r="IT69" s="331"/>
      <c r="IU69" s="331"/>
      <c r="IV69" s="331"/>
      <c r="IW69" s="331"/>
    </row>
    <row r="70" spans="1:257" hidden="1">
      <c r="A70" s="318" t="s">
        <v>182</v>
      </c>
      <c r="B70" s="300"/>
      <c r="C70" s="300"/>
      <c r="D70" s="326"/>
      <c r="E70" s="326"/>
    </row>
    <row r="71" spans="1:257">
      <c r="A71" s="318" t="s">
        <v>181</v>
      </c>
      <c r="B71" s="326"/>
      <c r="C71" s="326"/>
      <c r="D71" s="326"/>
      <c r="E71" s="326"/>
    </row>
    <row r="72" spans="1:257">
      <c r="A72" s="318" t="s">
        <v>335</v>
      </c>
      <c r="B72" s="326"/>
      <c r="C72" s="326"/>
      <c r="D72" s="326"/>
      <c r="E72" s="307"/>
    </row>
    <row r="73" spans="1:257" ht="28.8">
      <c r="A73" s="318" t="s">
        <v>180</v>
      </c>
      <c r="B73" s="326"/>
      <c r="C73" s="326"/>
      <c r="D73" s="326"/>
      <c r="E73" s="326"/>
    </row>
    <row r="74" spans="1:257">
      <c r="A74" s="327" t="s">
        <v>179</v>
      </c>
      <c r="B74" s="328">
        <f>B69-B71-B72-B73</f>
        <v>0</v>
      </c>
      <c r="C74" s="328">
        <f>C69-C71-C72-C73</f>
        <v>0</v>
      </c>
      <c r="D74" s="328">
        <f>D69-D70-D71-D72-D73</f>
        <v>0</v>
      </c>
      <c r="E74" s="328">
        <f>E69-E70-E71-E72-E73</f>
        <v>0</v>
      </c>
    </row>
    <row r="75" spans="1:257">
      <c r="A75" s="796"/>
      <c r="B75" s="797"/>
      <c r="C75" s="797"/>
    </row>
    <row r="76" spans="1:257">
      <c r="A76" s="798" t="s">
        <v>336</v>
      </c>
      <c r="B76" s="798"/>
      <c r="C76" s="798"/>
      <c r="D76" s="798"/>
      <c r="E76" s="798"/>
    </row>
    <row r="77" spans="1:257">
      <c r="A77" s="332" t="s">
        <v>6</v>
      </c>
      <c r="B77" s="333" t="e">
        <f>(B15+B16+B24+B25)/B9</f>
        <v>#DIV/0!</v>
      </c>
      <c r="C77" s="333" t="e">
        <f>(C15+C16+C24+C25)/C9</f>
        <v>#DIV/0!</v>
      </c>
      <c r="D77" s="333" t="e">
        <f t="shared" ref="D77:E77" si="0">(D15+D16+D24+D25)/D9</f>
        <v>#DIV/0!</v>
      </c>
      <c r="E77" s="333" t="e">
        <f t="shared" si="0"/>
        <v>#DIV/0!</v>
      </c>
      <c r="F77" s="325"/>
      <c r="G77" s="325"/>
      <c r="H77" s="325"/>
    </row>
    <row r="78" spans="1:257">
      <c r="A78" s="332" t="s">
        <v>7</v>
      </c>
      <c r="B78" s="333" t="e">
        <f>(B74+B66+B65)/B65</f>
        <v>#DIV/0!</v>
      </c>
      <c r="C78" s="333" t="e">
        <f>(C74+C66+C65)/C65</f>
        <v>#DIV/0!</v>
      </c>
      <c r="D78" s="333" t="e">
        <f>(D74+D66+D65)/D65</f>
        <v>#DIV/0!</v>
      </c>
      <c r="E78" s="333" t="e">
        <f>(E74+E66+E65)/E65</f>
        <v>#DIV/0!</v>
      </c>
      <c r="F78" s="325"/>
      <c r="G78" s="325"/>
      <c r="H78" s="325"/>
    </row>
    <row r="79" spans="1:257">
      <c r="A79" s="332" t="s">
        <v>8</v>
      </c>
      <c r="B79" s="333" t="e">
        <f>+B56/B31</f>
        <v>#DIV/0!</v>
      </c>
      <c r="C79" s="333" t="e">
        <f>+C56/C31</f>
        <v>#DIV/0!</v>
      </c>
      <c r="D79" s="333" t="e">
        <f>+D56/D31</f>
        <v>#DIV/0!</v>
      </c>
      <c r="E79" s="333" t="e">
        <f>+E56/E31</f>
        <v>#DIV/0!</v>
      </c>
    </row>
    <row r="80" spans="1:257">
      <c r="A80" s="332" t="s">
        <v>9</v>
      </c>
      <c r="B80" s="309" t="e">
        <f>+B9/(B25+B16)</f>
        <v>#DIV/0!</v>
      </c>
      <c r="C80" s="309" t="e">
        <f>+C9/(C25+C16)</f>
        <v>#DIV/0!</v>
      </c>
      <c r="D80" s="309" t="e">
        <f>+D9/(D25+D16)</f>
        <v>#DIV/0!</v>
      </c>
      <c r="E80" s="309" t="e">
        <f>+E9/(E25+E16)</f>
        <v>#DIV/0!</v>
      </c>
    </row>
    <row r="81" spans="1:9">
      <c r="A81" s="332" t="s">
        <v>166</v>
      </c>
      <c r="B81" s="433" t="e">
        <f>(B59+B26+B27)/B48</f>
        <v>#DIV/0!</v>
      </c>
      <c r="C81" s="433" t="e">
        <f>(C59+C26+C27)/C48</f>
        <v>#DIV/0!</v>
      </c>
      <c r="D81" s="433" t="e">
        <f>(D59+D26+D27)/D48</f>
        <v>#DIV/0!</v>
      </c>
      <c r="E81" s="433" t="e">
        <f>(E59+E26+E27)/E48</f>
        <v>#DIV/0!</v>
      </c>
    </row>
    <row r="82" spans="1:9">
      <c r="A82" s="332" t="s">
        <v>165</v>
      </c>
      <c r="B82" s="334">
        <v>2.69</v>
      </c>
      <c r="C82" s="334">
        <v>2.87</v>
      </c>
      <c r="D82" s="334">
        <v>8.0299999999999994</v>
      </c>
      <c r="E82" s="334">
        <v>8.52</v>
      </c>
    </row>
    <row r="84" spans="1:9">
      <c r="A84" s="335"/>
      <c r="B84" s="335"/>
      <c r="C84" s="335"/>
      <c r="D84" s="336"/>
      <c r="E84" s="337"/>
      <c r="F84" s="338"/>
    </row>
    <row r="85" spans="1:9">
      <c r="A85" s="801" t="s">
        <v>164</v>
      </c>
      <c r="B85" s="801"/>
      <c r="C85" s="801"/>
      <c r="D85" s="801"/>
      <c r="E85" s="801"/>
      <c r="F85" s="336"/>
      <c r="G85" s="427"/>
      <c r="H85" s="427"/>
      <c r="I85" s="427"/>
    </row>
    <row r="86" spans="1:9" ht="15.6" customHeight="1">
      <c r="A86" s="341"/>
      <c r="B86" s="365" t="s">
        <v>339</v>
      </c>
      <c r="C86" s="365" t="s">
        <v>178</v>
      </c>
      <c r="D86" s="365" t="s">
        <v>370</v>
      </c>
      <c r="E86" s="365" t="s">
        <v>371</v>
      </c>
      <c r="F86" s="793"/>
      <c r="G86" s="793"/>
      <c r="H86" s="793"/>
      <c r="I86" s="793"/>
    </row>
    <row r="87" spans="1:9" ht="15.75" customHeight="1">
      <c r="A87" s="339" t="s">
        <v>163</v>
      </c>
      <c r="B87" s="432"/>
      <c r="C87" s="343"/>
      <c r="D87" s="342"/>
      <c r="E87" s="343"/>
      <c r="F87" s="428"/>
      <c r="G87" s="429"/>
      <c r="H87" s="428"/>
      <c r="I87" s="429"/>
    </row>
    <row r="88" spans="1:9">
      <c r="A88" s="341"/>
      <c r="B88" s="344"/>
      <c r="C88" s="344"/>
      <c r="D88" s="344"/>
      <c r="E88" s="344"/>
      <c r="F88" s="336"/>
      <c r="G88" s="430"/>
      <c r="H88" s="336"/>
      <c r="I88" s="430"/>
    </row>
    <row r="89" spans="1:9">
      <c r="A89" s="341"/>
      <c r="B89" s="344"/>
      <c r="C89" s="344"/>
      <c r="D89" s="344"/>
      <c r="E89" s="344"/>
      <c r="F89" s="336"/>
      <c r="G89" s="430"/>
      <c r="H89" s="336"/>
      <c r="I89" s="430"/>
    </row>
    <row r="90" spans="1:9">
      <c r="A90" s="341"/>
      <c r="B90" s="344">
        <f>SUM(B88:B89)</f>
        <v>0</v>
      </c>
      <c r="C90" s="344">
        <f t="shared" ref="C90:E90" si="1">SUM(C88:C89)</f>
        <v>0</v>
      </c>
      <c r="D90" s="344">
        <f t="shared" si="1"/>
        <v>0</v>
      </c>
      <c r="E90" s="344">
        <f t="shared" si="1"/>
        <v>0</v>
      </c>
      <c r="F90" s="336"/>
      <c r="G90" s="430"/>
      <c r="H90" s="336"/>
      <c r="I90" s="431"/>
    </row>
    <row r="91" spans="1:9">
      <c r="A91" s="335"/>
      <c r="B91" s="335"/>
      <c r="C91" s="336"/>
      <c r="D91" s="345"/>
      <c r="E91" s="336"/>
    </row>
    <row r="92" spans="1:9">
      <c r="A92" s="799" t="s">
        <v>123</v>
      </c>
      <c r="B92" s="800"/>
      <c r="C92" s="800"/>
      <c r="D92" s="800"/>
      <c r="E92" s="800"/>
      <c r="F92" s="345"/>
    </row>
    <row r="93" spans="1:9">
      <c r="A93" s="346" t="s">
        <v>162</v>
      </c>
      <c r="B93" s="365" t="s">
        <v>338</v>
      </c>
      <c r="C93" s="302" t="s">
        <v>159</v>
      </c>
      <c r="D93" s="302" t="s">
        <v>108</v>
      </c>
      <c r="E93" s="302" t="s">
        <v>60</v>
      </c>
      <c r="F93" s="347"/>
    </row>
    <row r="94" spans="1:9">
      <c r="A94" s="348"/>
      <c r="B94" s="334"/>
      <c r="C94" s="334"/>
      <c r="D94" s="334"/>
      <c r="E94" s="334"/>
      <c r="F94" s="347"/>
    </row>
    <row r="95" spans="1:9">
      <c r="A95" s="340"/>
      <c r="B95" s="334"/>
      <c r="C95" s="334"/>
      <c r="D95" s="334"/>
      <c r="E95" s="334"/>
      <c r="F95" s="349"/>
    </row>
    <row r="96" spans="1:9">
      <c r="A96" s="346" t="s">
        <v>104</v>
      </c>
      <c r="B96" s="350">
        <f>SUM(B94:B95)</f>
        <v>0</v>
      </c>
      <c r="C96" s="350">
        <f>SUM(C94:C95)</f>
        <v>0</v>
      </c>
      <c r="D96" s="350">
        <f>SUM(D94:D95)</f>
        <v>0</v>
      </c>
      <c r="E96" s="350">
        <f>E94+E95</f>
        <v>0</v>
      </c>
      <c r="F96" s="345"/>
    </row>
    <row r="97" spans="1:6">
      <c r="A97" s="351" t="s">
        <v>161</v>
      </c>
      <c r="B97" s="350">
        <f>+B96</f>
        <v>0</v>
      </c>
      <c r="C97" s="350">
        <f>+C96</f>
        <v>0</v>
      </c>
      <c r="D97" s="350">
        <f>+D96</f>
        <v>0</v>
      </c>
      <c r="E97" s="350">
        <f>+E96</f>
        <v>0</v>
      </c>
      <c r="F97" s="352"/>
    </row>
    <row r="98" spans="1:6">
      <c r="A98" s="353"/>
      <c r="B98" s="364"/>
      <c r="C98" s="352"/>
      <c r="D98" s="352"/>
      <c r="E98" s="352"/>
      <c r="F98" s="352"/>
    </row>
    <row r="99" spans="1:6">
      <c r="A99" s="794" t="s">
        <v>160</v>
      </c>
      <c r="B99" s="794"/>
      <c r="C99" s="794"/>
      <c r="D99" s="794"/>
      <c r="E99" s="794"/>
      <c r="F99" s="352"/>
    </row>
    <row r="100" spans="1:6">
      <c r="A100" s="346" t="s">
        <v>1</v>
      </c>
      <c r="B100" s="365" t="s">
        <v>338</v>
      </c>
      <c r="C100" s="302" t="s">
        <v>159</v>
      </c>
      <c r="D100" s="302" t="s">
        <v>108</v>
      </c>
      <c r="E100" s="302" t="s">
        <v>60</v>
      </c>
    </row>
    <row r="101" spans="1:6">
      <c r="A101" s="351" t="s">
        <v>158</v>
      </c>
      <c r="E101" s="340"/>
    </row>
    <row r="102" spans="1:6">
      <c r="A102" s="340"/>
      <c r="B102" s="354"/>
      <c r="C102" s="354"/>
      <c r="D102" s="354"/>
      <c r="E102" s="354"/>
    </row>
    <row r="103" spans="1:6">
      <c r="A103" s="351" t="s">
        <v>135</v>
      </c>
      <c r="B103" s="355">
        <f>SUM(B102:B102)</f>
        <v>0</v>
      </c>
      <c r="C103" s="355">
        <f>SUM(C102:C102)</f>
        <v>0</v>
      </c>
      <c r="D103" s="356">
        <f>SUM(D102:D102)</f>
        <v>0</v>
      </c>
      <c r="E103" s="355">
        <f>SUM(E102:E102)</f>
        <v>0</v>
      </c>
    </row>
    <row r="105" spans="1:6">
      <c r="A105" s="804" t="s">
        <v>424</v>
      </c>
      <c r="B105" s="805"/>
      <c r="C105" s="805"/>
      <c r="D105" s="802" t="s">
        <v>425</v>
      </c>
      <c r="E105" s="803"/>
    </row>
    <row r="106" spans="1:6">
      <c r="A106" s="792" t="s">
        <v>372</v>
      </c>
      <c r="B106" s="791"/>
      <c r="C106" s="791"/>
      <c r="D106" s="791"/>
      <c r="E106" s="791"/>
    </row>
    <row r="107" spans="1:6" ht="36" customHeight="1">
      <c r="A107" s="790" t="s">
        <v>426</v>
      </c>
      <c r="B107" s="791"/>
      <c r="C107" s="791"/>
      <c r="D107" s="791"/>
      <c r="E107" s="791"/>
    </row>
    <row r="108" spans="1:6" ht="45" customHeight="1">
      <c r="A108" s="790" t="s">
        <v>427</v>
      </c>
      <c r="B108" s="791"/>
      <c r="C108" s="791"/>
      <c r="D108" s="791"/>
      <c r="E108" s="791"/>
    </row>
    <row r="109" spans="1:6" ht="30.75" customHeight="1">
      <c r="A109" s="790" t="s">
        <v>428</v>
      </c>
      <c r="B109" s="791"/>
      <c r="C109" s="791"/>
      <c r="D109" s="791"/>
      <c r="E109" s="791"/>
    </row>
    <row r="110" spans="1:6">
      <c r="A110" s="790" t="s">
        <v>429</v>
      </c>
      <c r="B110" s="791"/>
      <c r="C110" s="791"/>
      <c r="D110" s="791"/>
      <c r="E110" s="791"/>
    </row>
    <row r="111" spans="1:6" ht="32.25" customHeight="1">
      <c r="A111" s="792"/>
      <c r="B111" s="791"/>
      <c r="C111" s="791"/>
      <c r="D111" s="791"/>
      <c r="E111" s="791"/>
    </row>
    <row r="112" spans="1:6">
      <c r="A112" s="351" t="s">
        <v>365</v>
      </c>
      <c r="B112" s="351" t="s">
        <v>366</v>
      </c>
      <c r="C112" s="351" t="s">
        <v>367</v>
      </c>
      <c r="D112" s="806" t="s">
        <v>107</v>
      </c>
      <c r="E112" s="807"/>
    </row>
    <row r="113" spans="1:5">
      <c r="A113" s="426"/>
      <c r="B113" s="426" t="s">
        <v>368</v>
      </c>
      <c r="C113" s="426" t="s">
        <v>369</v>
      </c>
      <c r="D113" s="808"/>
      <c r="E113" s="809"/>
    </row>
    <row r="114" spans="1:5" ht="30" customHeight="1">
      <c r="A114" s="790" t="s">
        <v>430</v>
      </c>
      <c r="B114" s="791"/>
      <c r="C114" s="791"/>
      <c r="D114" s="791"/>
      <c r="E114" s="791"/>
    </row>
  </sheetData>
  <mergeCells count="20">
    <mergeCell ref="D105:E105"/>
    <mergeCell ref="A105:C105"/>
    <mergeCell ref="D112:E112"/>
    <mergeCell ref="D113:E113"/>
    <mergeCell ref="D1:E1"/>
    <mergeCell ref="A111:E111"/>
    <mergeCell ref="F86:G86"/>
    <mergeCell ref="H86:I86"/>
    <mergeCell ref="A99:E99"/>
    <mergeCell ref="A1:C1"/>
    <mergeCell ref="A75:C75"/>
    <mergeCell ref="A76:E76"/>
    <mergeCell ref="A92:E92"/>
    <mergeCell ref="A85:E85"/>
    <mergeCell ref="A114:E114"/>
    <mergeCell ref="A106:E106"/>
    <mergeCell ref="A107:E107"/>
    <mergeCell ref="A108:E108"/>
    <mergeCell ref="A109:E109"/>
    <mergeCell ref="A110:E1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B141"/>
  <sheetViews>
    <sheetView zoomScale="66" zoomScaleNormal="66" workbookViewId="0">
      <pane ySplit="9" topLeftCell="A10" activePane="bottomLeft" state="frozen"/>
      <selection activeCell="D45" activeCellId="2" sqref="A48 D45 D45"/>
      <selection pane="bottomLeft" activeCell="A8" sqref="A8:U24"/>
    </sheetView>
  </sheetViews>
  <sheetFormatPr defaultColWidth="8.88671875" defaultRowHeight="14.4"/>
  <cols>
    <col min="1" max="1" width="51.109375" style="21" customWidth="1"/>
    <col min="2" max="2" width="11.6640625" style="21" customWidth="1"/>
    <col min="3" max="3" width="14.109375" style="22" customWidth="1"/>
    <col min="4" max="7" width="14.6640625" style="21" customWidth="1"/>
    <col min="8" max="9" width="15" style="21" bestFit="1" customWidth="1"/>
    <col min="10" max="10" width="14.109375" style="21" customWidth="1"/>
    <col min="11" max="25" width="14.6640625" style="21" customWidth="1"/>
    <col min="26" max="26" width="15.109375" style="23" customWidth="1"/>
    <col min="27" max="28" width="10.6640625" style="21" customWidth="1"/>
    <col min="29" max="29" width="8.33203125" style="21" customWidth="1"/>
    <col min="30" max="164" width="10.6640625" style="21" customWidth="1"/>
    <col min="165" max="259" width="8.88671875" style="21"/>
    <col min="260" max="260" width="3" style="21" customWidth="1"/>
    <col min="261" max="261" width="37.5546875" style="21" customWidth="1"/>
    <col min="262" max="262" width="18.44140625" style="21" customWidth="1"/>
    <col min="263" max="263" width="15.109375" style="21" bestFit="1" customWidth="1"/>
    <col min="264" max="264" width="16.109375" style="21" bestFit="1" customWidth="1"/>
    <col min="265" max="265" width="13.88671875" style="21" bestFit="1" customWidth="1"/>
    <col min="266" max="268" width="15.33203125" style="21" bestFit="1" customWidth="1"/>
    <col min="269" max="269" width="16.109375" style="21" customWidth="1"/>
    <col min="270" max="270" width="13.88671875" style="21" bestFit="1" customWidth="1"/>
    <col min="271" max="275" width="13.109375" style="21" customWidth="1"/>
    <col min="276" max="276" width="13.88671875" style="21" bestFit="1" customWidth="1"/>
    <col min="277" max="277" width="13" style="21" customWidth="1"/>
    <col min="278" max="278" width="15.33203125" style="21" customWidth="1"/>
    <col min="279" max="279" width="14.44140625" style="21" customWidth="1"/>
    <col min="280" max="280" width="11.88671875" style="21" customWidth="1"/>
    <col min="281" max="281" width="14.88671875" style="21" bestFit="1" customWidth="1"/>
    <col min="282" max="420" width="10.6640625" style="21" customWidth="1"/>
    <col min="421" max="515" width="8.88671875" style="21"/>
    <col min="516" max="516" width="3" style="21" customWidth="1"/>
    <col min="517" max="517" width="37.5546875" style="21" customWidth="1"/>
    <col min="518" max="518" width="18.44140625" style="21" customWidth="1"/>
    <col min="519" max="519" width="15.109375" style="21" bestFit="1" customWidth="1"/>
    <col min="520" max="520" width="16.109375" style="21" bestFit="1" customWidth="1"/>
    <col min="521" max="521" width="13.88671875" style="21" bestFit="1" customWidth="1"/>
    <col min="522" max="524" width="15.33203125" style="21" bestFit="1" customWidth="1"/>
    <col min="525" max="525" width="16.109375" style="21" customWidth="1"/>
    <col min="526" max="526" width="13.88671875" style="21" bestFit="1" customWidth="1"/>
    <col min="527" max="531" width="13.109375" style="21" customWidth="1"/>
    <col min="532" max="532" width="13.88671875" style="21" bestFit="1" customWidth="1"/>
    <col min="533" max="533" width="13" style="21" customWidth="1"/>
    <col min="534" max="534" width="15.33203125" style="21" customWidth="1"/>
    <col min="535" max="535" width="14.44140625" style="21" customWidth="1"/>
    <col min="536" max="536" width="11.88671875" style="21" customWidth="1"/>
    <col min="537" max="537" width="14.88671875" style="21" bestFit="1" customWidth="1"/>
    <col min="538" max="676" width="10.6640625" style="21" customWidth="1"/>
    <col min="677" max="771" width="8.88671875" style="21"/>
    <col min="772" max="772" width="3" style="21" customWidth="1"/>
    <col min="773" max="773" width="37.5546875" style="21" customWidth="1"/>
    <col min="774" max="774" width="18.44140625" style="21" customWidth="1"/>
    <col min="775" max="775" width="15.109375" style="21" bestFit="1" customWidth="1"/>
    <col min="776" max="776" width="16.109375" style="21" bestFit="1" customWidth="1"/>
    <col min="777" max="777" width="13.88671875" style="21" bestFit="1" customWidth="1"/>
    <col min="778" max="780" width="15.33203125" style="21" bestFit="1" customWidth="1"/>
    <col min="781" max="781" width="16.109375" style="21" customWidth="1"/>
    <col min="782" max="782" width="13.88671875" style="21" bestFit="1" customWidth="1"/>
    <col min="783" max="787" width="13.109375" style="21" customWidth="1"/>
    <col min="788" max="788" width="13.88671875" style="21" bestFit="1" customWidth="1"/>
    <col min="789" max="789" width="13" style="21" customWidth="1"/>
    <col min="790" max="790" width="15.33203125" style="21" customWidth="1"/>
    <col min="791" max="791" width="14.44140625" style="21" customWidth="1"/>
    <col min="792" max="792" width="11.88671875" style="21" customWidth="1"/>
    <col min="793" max="793" width="14.88671875" style="21" bestFit="1" customWidth="1"/>
    <col min="794" max="932" width="10.6640625" style="21" customWidth="1"/>
    <col min="933" max="1027" width="8.88671875" style="21"/>
    <col min="1028" max="1028" width="3" style="21" customWidth="1"/>
    <col min="1029" max="1029" width="37.5546875" style="21" customWidth="1"/>
    <col min="1030" max="1030" width="18.44140625" style="21" customWidth="1"/>
    <col min="1031" max="1031" width="15.109375" style="21" bestFit="1" customWidth="1"/>
    <col min="1032" max="1032" width="16.109375" style="21" bestFit="1" customWidth="1"/>
    <col min="1033" max="1033" width="13.88671875" style="21" bestFit="1" customWidth="1"/>
    <col min="1034" max="1036" width="15.33203125" style="21" bestFit="1" customWidth="1"/>
    <col min="1037" max="1037" width="16.109375" style="21" customWidth="1"/>
    <col min="1038" max="1038" width="13.88671875" style="21" bestFit="1" customWidth="1"/>
    <col min="1039" max="1043" width="13.109375" style="21" customWidth="1"/>
    <col min="1044" max="1044" width="13.88671875" style="21" bestFit="1" customWidth="1"/>
    <col min="1045" max="1045" width="13" style="21" customWidth="1"/>
    <col min="1046" max="1046" width="15.33203125" style="21" customWidth="1"/>
    <col min="1047" max="1047" width="14.44140625" style="21" customWidth="1"/>
    <col min="1048" max="1048" width="11.88671875" style="21" customWidth="1"/>
    <col min="1049" max="1049" width="14.88671875" style="21" bestFit="1" customWidth="1"/>
    <col min="1050" max="1188" width="10.6640625" style="21" customWidth="1"/>
    <col min="1189" max="1283" width="8.88671875" style="21"/>
    <col min="1284" max="1284" width="3" style="21" customWidth="1"/>
    <col min="1285" max="1285" width="37.5546875" style="21" customWidth="1"/>
    <col min="1286" max="1286" width="18.44140625" style="21" customWidth="1"/>
    <col min="1287" max="1287" width="15.109375" style="21" bestFit="1" customWidth="1"/>
    <col min="1288" max="1288" width="16.109375" style="21" bestFit="1" customWidth="1"/>
    <col min="1289" max="1289" width="13.88671875" style="21" bestFit="1" customWidth="1"/>
    <col min="1290" max="1292" width="15.33203125" style="21" bestFit="1" customWidth="1"/>
    <col min="1293" max="1293" width="16.109375" style="21" customWidth="1"/>
    <col min="1294" max="1294" width="13.88671875" style="21" bestFit="1" customWidth="1"/>
    <col min="1295" max="1299" width="13.109375" style="21" customWidth="1"/>
    <col min="1300" max="1300" width="13.88671875" style="21" bestFit="1" customWidth="1"/>
    <col min="1301" max="1301" width="13" style="21" customWidth="1"/>
    <col min="1302" max="1302" width="15.33203125" style="21" customWidth="1"/>
    <col min="1303" max="1303" width="14.44140625" style="21" customWidth="1"/>
    <col min="1304" max="1304" width="11.88671875" style="21" customWidth="1"/>
    <col min="1305" max="1305" width="14.88671875" style="21" bestFit="1" customWidth="1"/>
    <col min="1306" max="1444" width="10.6640625" style="21" customWidth="1"/>
    <col min="1445" max="1539" width="8.88671875" style="21"/>
    <col min="1540" max="1540" width="3" style="21" customWidth="1"/>
    <col min="1541" max="1541" width="37.5546875" style="21" customWidth="1"/>
    <col min="1542" max="1542" width="18.44140625" style="21" customWidth="1"/>
    <col min="1543" max="1543" width="15.109375" style="21" bestFit="1" customWidth="1"/>
    <col min="1544" max="1544" width="16.109375" style="21" bestFit="1" customWidth="1"/>
    <col min="1545" max="1545" width="13.88671875" style="21" bestFit="1" customWidth="1"/>
    <col min="1546" max="1548" width="15.33203125" style="21" bestFit="1" customWidth="1"/>
    <col min="1549" max="1549" width="16.109375" style="21" customWidth="1"/>
    <col min="1550" max="1550" width="13.88671875" style="21" bestFit="1" customWidth="1"/>
    <col min="1551" max="1555" width="13.109375" style="21" customWidth="1"/>
    <col min="1556" max="1556" width="13.88671875" style="21" bestFit="1" customWidth="1"/>
    <col min="1557" max="1557" width="13" style="21" customWidth="1"/>
    <col min="1558" max="1558" width="15.33203125" style="21" customWidth="1"/>
    <col min="1559" max="1559" width="14.44140625" style="21" customWidth="1"/>
    <col min="1560" max="1560" width="11.88671875" style="21" customWidth="1"/>
    <col min="1561" max="1561" width="14.88671875" style="21" bestFit="1" customWidth="1"/>
    <col min="1562" max="1700" width="10.6640625" style="21" customWidth="1"/>
    <col min="1701" max="1795" width="8.88671875" style="21"/>
    <col min="1796" max="1796" width="3" style="21" customWidth="1"/>
    <col min="1797" max="1797" width="37.5546875" style="21" customWidth="1"/>
    <col min="1798" max="1798" width="18.44140625" style="21" customWidth="1"/>
    <col min="1799" max="1799" width="15.109375" style="21" bestFit="1" customWidth="1"/>
    <col min="1800" max="1800" width="16.109375" style="21" bestFit="1" customWidth="1"/>
    <col min="1801" max="1801" width="13.88671875" style="21" bestFit="1" customWidth="1"/>
    <col min="1802" max="1804" width="15.33203125" style="21" bestFit="1" customWidth="1"/>
    <col min="1805" max="1805" width="16.109375" style="21" customWidth="1"/>
    <col min="1806" max="1806" width="13.88671875" style="21" bestFit="1" customWidth="1"/>
    <col min="1807" max="1811" width="13.109375" style="21" customWidth="1"/>
    <col min="1812" max="1812" width="13.88671875" style="21" bestFit="1" customWidth="1"/>
    <col min="1813" max="1813" width="13" style="21" customWidth="1"/>
    <col min="1814" max="1814" width="15.33203125" style="21" customWidth="1"/>
    <col min="1815" max="1815" width="14.44140625" style="21" customWidth="1"/>
    <col min="1816" max="1816" width="11.88671875" style="21" customWidth="1"/>
    <col min="1817" max="1817" width="14.88671875" style="21" bestFit="1" customWidth="1"/>
    <col min="1818" max="1956" width="10.6640625" style="21" customWidth="1"/>
    <col min="1957" max="2051" width="8.88671875" style="21"/>
    <col min="2052" max="2052" width="3" style="21" customWidth="1"/>
    <col min="2053" max="2053" width="37.5546875" style="21" customWidth="1"/>
    <col min="2054" max="2054" width="18.44140625" style="21" customWidth="1"/>
    <col min="2055" max="2055" width="15.109375" style="21" bestFit="1" customWidth="1"/>
    <col min="2056" max="2056" width="16.109375" style="21" bestFit="1" customWidth="1"/>
    <col min="2057" max="2057" width="13.88671875" style="21" bestFit="1" customWidth="1"/>
    <col min="2058" max="2060" width="15.33203125" style="21" bestFit="1" customWidth="1"/>
    <col min="2061" max="2061" width="16.109375" style="21" customWidth="1"/>
    <col min="2062" max="2062" width="13.88671875" style="21" bestFit="1" customWidth="1"/>
    <col min="2063" max="2067" width="13.109375" style="21" customWidth="1"/>
    <col min="2068" max="2068" width="13.88671875" style="21" bestFit="1" customWidth="1"/>
    <col min="2069" max="2069" width="13" style="21" customWidth="1"/>
    <col min="2070" max="2070" width="15.33203125" style="21" customWidth="1"/>
    <col min="2071" max="2071" width="14.44140625" style="21" customWidth="1"/>
    <col min="2072" max="2072" width="11.88671875" style="21" customWidth="1"/>
    <col min="2073" max="2073" width="14.88671875" style="21" bestFit="1" customWidth="1"/>
    <col min="2074" max="2212" width="10.6640625" style="21" customWidth="1"/>
    <col min="2213" max="2307" width="8.88671875" style="21"/>
    <col min="2308" max="2308" width="3" style="21" customWidth="1"/>
    <col min="2309" max="2309" width="37.5546875" style="21" customWidth="1"/>
    <col min="2310" max="2310" width="18.44140625" style="21" customWidth="1"/>
    <col min="2311" max="2311" width="15.109375" style="21" bestFit="1" customWidth="1"/>
    <col min="2312" max="2312" width="16.109375" style="21" bestFit="1" customWidth="1"/>
    <col min="2313" max="2313" width="13.88671875" style="21" bestFit="1" customWidth="1"/>
    <col min="2314" max="2316" width="15.33203125" style="21" bestFit="1" customWidth="1"/>
    <col min="2317" max="2317" width="16.109375" style="21" customWidth="1"/>
    <col min="2318" max="2318" width="13.88671875" style="21" bestFit="1" customWidth="1"/>
    <col min="2319" max="2323" width="13.109375" style="21" customWidth="1"/>
    <col min="2324" max="2324" width="13.88671875" style="21" bestFit="1" customWidth="1"/>
    <col min="2325" max="2325" width="13" style="21" customWidth="1"/>
    <col min="2326" max="2326" width="15.33203125" style="21" customWidth="1"/>
    <col min="2327" max="2327" width="14.44140625" style="21" customWidth="1"/>
    <col min="2328" max="2328" width="11.88671875" style="21" customWidth="1"/>
    <col min="2329" max="2329" width="14.88671875" style="21" bestFit="1" customWidth="1"/>
    <col min="2330" max="2468" width="10.6640625" style="21" customWidth="1"/>
    <col min="2469" max="2563" width="8.88671875" style="21"/>
    <col min="2564" max="2564" width="3" style="21" customWidth="1"/>
    <col min="2565" max="2565" width="37.5546875" style="21" customWidth="1"/>
    <col min="2566" max="2566" width="18.44140625" style="21" customWidth="1"/>
    <col min="2567" max="2567" width="15.109375" style="21" bestFit="1" customWidth="1"/>
    <col min="2568" max="2568" width="16.109375" style="21" bestFit="1" customWidth="1"/>
    <col min="2569" max="2569" width="13.88671875" style="21" bestFit="1" customWidth="1"/>
    <col min="2570" max="2572" width="15.33203125" style="21" bestFit="1" customWidth="1"/>
    <col min="2573" max="2573" width="16.109375" style="21" customWidth="1"/>
    <col min="2574" max="2574" width="13.88671875" style="21" bestFit="1" customWidth="1"/>
    <col min="2575" max="2579" width="13.109375" style="21" customWidth="1"/>
    <col min="2580" max="2580" width="13.88671875" style="21" bestFit="1" customWidth="1"/>
    <col min="2581" max="2581" width="13" style="21" customWidth="1"/>
    <col min="2582" max="2582" width="15.33203125" style="21" customWidth="1"/>
    <col min="2583" max="2583" width="14.44140625" style="21" customWidth="1"/>
    <col min="2584" max="2584" width="11.88671875" style="21" customWidth="1"/>
    <col min="2585" max="2585" width="14.88671875" style="21" bestFit="1" customWidth="1"/>
    <col min="2586" max="2724" width="10.6640625" style="21" customWidth="1"/>
    <col min="2725" max="2819" width="8.88671875" style="21"/>
    <col min="2820" max="2820" width="3" style="21" customWidth="1"/>
    <col min="2821" max="2821" width="37.5546875" style="21" customWidth="1"/>
    <col min="2822" max="2822" width="18.44140625" style="21" customWidth="1"/>
    <col min="2823" max="2823" width="15.109375" style="21" bestFit="1" customWidth="1"/>
    <col min="2824" max="2824" width="16.109375" style="21" bestFit="1" customWidth="1"/>
    <col min="2825" max="2825" width="13.88671875" style="21" bestFit="1" customWidth="1"/>
    <col min="2826" max="2828" width="15.33203125" style="21" bestFit="1" customWidth="1"/>
    <col min="2829" max="2829" width="16.109375" style="21" customWidth="1"/>
    <col min="2830" max="2830" width="13.88671875" style="21" bestFit="1" customWidth="1"/>
    <col min="2831" max="2835" width="13.109375" style="21" customWidth="1"/>
    <col min="2836" max="2836" width="13.88671875" style="21" bestFit="1" customWidth="1"/>
    <col min="2837" max="2837" width="13" style="21" customWidth="1"/>
    <col min="2838" max="2838" width="15.33203125" style="21" customWidth="1"/>
    <col min="2839" max="2839" width="14.44140625" style="21" customWidth="1"/>
    <col min="2840" max="2840" width="11.88671875" style="21" customWidth="1"/>
    <col min="2841" max="2841" width="14.88671875" style="21" bestFit="1" customWidth="1"/>
    <col min="2842" max="2980" width="10.6640625" style="21" customWidth="1"/>
    <col min="2981" max="3075" width="8.88671875" style="21"/>
    <col min="3076" max="3076" width="3" style="21" customWidth="1"/>
    <col min="3077" max="3077" width="37.5546875" style="21" customWidth="1"/>
    <col min="3078" max="3078" width="18.44140625" style="21" customWidth="1"/>
    <col min="3079" max="3079" width="15.109375" style="21" bestFit="1" customWidth="1"/>
    <col min="3080" max="3080" width="16.109375" style="21" bestFit="1" customWidth="1"/>
    <col min="3081" max="3081" width="13.88671875" style="21" bestFit="1" customWidth="1"/>
    <col min="3082" max="3084" width="15.33203125" style="21" bestFit="1" customWidth="1"/>
    <col min="3085" max="3085" width="16.109375" style="21" customWidth="1"/>
    <col min="3086" max="3086" width="13.88671875" style="21" bestFit="1" customWidth="1"/>
    <col min="3087" max="3091" width="13.109375" style="21" customWidth="1"/>
    <col min="3092" max="3092" width="13.88671875" style="21" bestFit="1" customWidth="1"/>
    <col min="3093" max="3093" width="13" style="21" customWidth="1"/>
    <col min="3094" max="3094" width="15.33203125" style="21" customWidth="1"/>
    <col min="3095" max="3095" width="14.44140625" style="21" customWidth="1"/>
    <col min="3096" max="3096" width="11.88671875" style="21" customWidth="1"/>
    <col min="3097" max="3097" width="14.88671875" style="21" bestFit="1" customWidth="1"/>
    <col min="3098" max="3236" width="10.6640625" style="21" customWidth="1"/>
    <col min="3237" max="3331" width="8.88671875" style="21"/>
    <col min="3332" max="3332" width="3" style="21" customWidth="1"/>
    <col min="3333" max="3333" width="37.5546875" style="21" customWidth="1"/>
    <col min="3334" max="3334" width="18.44140625" style="21" customWidth="1"/>
    <col min="3335" max="3335" width="15.109375" style="21" bestFit="1" customWidth="1"/>
    <col min="3336" max="3336" width="16.109375" style="21" bestFit="1" customWidth="1"/>
    <col min="3337" max="3337" width="13.88671875" style="21" bestFit="1" customWidth="1"/>
    <col min="3338" max="3340" width="15.33203125" style="21" bestFit="1" customWidth="1"/>
    <col min="3341" max="3341" width="16.109375" style="21" customWidth="1"/>
    <col min="3342" max="3342" width="13.88671875" style="21" bestFit="1" customWidth="1"/>
    <col min="3343" max="3347" width="13.109375" style="21" customWidth="1"/>
    <col min="3348" max="3348" width="13.88671875" style="21" bestFit="1" customWidth="1"/>
    <col min="3349" max="3349" width="13" style="21" customWidth="1"/>
    <col min="3350" max="3350" width="15.33203125" style="21" customWidth="1"/>
    <col min="3351" max="3351" width="14.44140625" style="21" customWidth="1"/>
    <col min="3352" max="3352" width="11.88671875" style="21" customWidth="1"/>
    <col min="3353" max="3353" width="14.88671875" style="21" bestFit="1" customWidth="1"/>
    <col min="3354" max="3492" width="10.6640625" style="21" customWidth="1"/>
    <col min="3493" max="3587" width="8.88671875" style="21"/>
    <col min="3588" max="3588" width="3" style="21" customWidth="1"/>
    <col min="3589" max="3589" width="37.5546875" style="21" customWidth="1"/>
    <col min="3590" max="3590" width="18.44140625" style="21" customWidth="1"/>
    <col min="3591" max="3591" width="15.109375" style="21" bestFit="1" customWidth="1"/>
    <col min="3592" max="3592" width="16.109375" style="21" bestFit="1" customWidth="1"/>
    <col min="3593" max="3593" width="13.88671875" style="21" bestFit="1" customWidth="1"/>
    <col min="3594" max="3596" width="15.33203125" style="21" bestFit="1" customWidth="1"/>
    <col min="3597" max="3597" width="16.109375" style="21" customWidth="1"/>
    <col min="3598" max="3598" width="13.88671875" style="21" bestFit="1" customWidth="1"/>
    <col min="3599" max="3603" width="13.109375" style="21" customWidth="1"/>
    <col min="3604" max="3604" width="13.88671875" style="21" bestFit="1" customWidth="1"/>
    <col min="3605" max="3605" width="13" style="21" customWidth="1"/>
    <col min="3606" max="3606" width="15.33203125" style="21" customWidth="1"/>
    <col min="3607" max="3607" width="14.44140625" style="21" customWidth="1"/>
    <col min="3608" max="3608" width="11.88671875" style="21" customWidth="1"/>
    <col min="3609" max="3609" width="14.88671875" style="21" bestFit="1" customWidth="1"/>
    <col min="3610" max="3748" width="10.6640625" style="21" customWidth="1"/>
    <col min="3749" max="3843" width="8.88671875" style="21"/>
    <col min="3844" max="3844" width="3" style="21" customWidth="1"/>
    <col min="3845" max="3845" width="37.5546875" style="21" customWidth="1"/>
    <col min="3846" max="3846" width="18.44140625" style="21" customWidth="1"/>
    <col min="3847" max="3847" width="15.109375" style="21" bestFit="1" customWidth="1"/>
    <col min="3848" max="3848" width="16.109375" style="21" bestFit="1" customWidth="1"/>
    <col min="3849" max="3849" width="13.88671875" style="21" bestFit="1" customWidth="1"/>
    <col min="3850" max="3852" width="15.33203125" style="21" bestFit="1" customWidth="1"/>
    <col min="3853" max="3853" width="16.109375" style="21" customWidth="1"/>
    <col min="3854" max="3854" width="13.88671875" style="21" bestFit="1" customWidth="1"/>
    <col min="3855" max="3859" width="13.109375" style="21" customWidth="1"/>
    <col min="3860" max="3860" width="13.88671875" style="21" bestFit="1" customWidth="1"/>
    <col min="3861" max="3861" width="13" style="21" customWidth="1"/>
    <col min="3862" max="3862" width="15.33203125" style="21" customWidth="1"/>
    <col min="3863" max="3863" width="14.44140625" style="21" customWidth="1"/>
    <col min="3864" max="3864" width="11.88671875" style="21" customWidth="1"/>
    <col min="3865" max="3865" width="14.88671875" style="21" bestFit="1" customWidth="1"/>
    <col min="3866" max="4004" width="10.6640625" style="21" customWidth="1"/>
    <col min="4005" max="4099" width="8.88671875" style="21"/>
    <col min="4100" max="4100" width="3" style="21" customWidth="1"/>
    <col min="4101" max="4101" width="37.5546875" style="21" customWidth="1"/>
    <col min="4102" max="4102" width="18.44140625" style="21" customWidth="1"/>
    <col min="4103" max="4103" width="15.109375" style="21" bestFit="1" customWidth="1"/>
    <col min="4104" max="4104" width="16.109375" style="21" bestFit="1" customWidth="1"/>
    <col min="4105" max="4105" width="13.88671875" style="21" bestFit="1" customWidth="1"/>
    <col min="4106" max="4108" width="15.33203125" style="21" bestFit="1" customWidth="1"/>
    <col min="4109" max="4109" width="16.109375" style="21" customWidth="1"/>
    <col min="4110" max="4110" width="13.88671875" style="21" bestFit="1" customWidth="1"/>
    <col min="4111" max="4115" width="13.109375" style="21" customWidth="1"/>
    <col min="4116" max="4116" width="13.88671875" style="21" bestFit="1" customWidth="1"/>
    <col min="4117" max="4117" width="13" style="21" customWidth="1"/>
    <col min="4118" max="4118" width="15.33203125" style="21" customWidth="1"/>
    <col min="4119" max="4119" width="14.44140625" style="21" customWidth="1"/>
    <col min="4120" max="4120" width="11.88671875" style="21" customWidth="1"/>
    <col min="4121" max="4121" width="14.88671875" style="21" bestFit="1" customWidth="1"/>
    <col min="4122" max="4260" width="10.6640625" style="21" customWidth="1"/>
    <col min="4261" max="4355" width="8.88671875" style="21"/>
    <col min="4356" max="4356" width="3" style="21" customWidth="1"/>
    <col min="4357" max="4357" width="37.5546875" style="21" customWidth="1"/>
    <col min="4358" max="4358" width="18.44140625" style="21" customWidth="1"/>
    <col min="4359" max="4359" width="15.109375" style="21" bestFit="1" customWidth="1"/>
    <col min="4360" max="4360" width="16.109375" style="21" bestFit="1" customWidth="1"/>
    <col min="4361" max="4361" width="13.88671875" style="21" bestFit="1" customWidth="1"/>
    <col min="4362" max="4364" width="15.33203125" style="21" bestFit="1" customWidth="1"/>
    <col min="4365" max="4365" width="16.109375" style="21" customWidth="1"/>
    <col min="4366" max="4366" width="13.88671875" style="21" bestFit="1" customWidth="1"/>
    <col min="4367" max="4371" width="13.109375" style="21" customWidth="1"/>
    <col min="4372" max="4372" width="13.88671875" style="21" bestFit="1" customWidth="1"/>
    <col min="4373" max="4373" width="13" style="21" customWidth="1"/>
    <col min="4374" max="4374" width="15.33203125" style="21" customWidth="1"/>
    <col min="4375" max="4375" width="14.44140625" style="21" customWidth="1"/>
    <col min="4376" max="4376" width="11.88671875" style="21" customWidth="1"/>
    <col min="4377" max="4377" width="14.88671875" style="21" bestFit="1" customWidth="1"/>
    <col min="4378" max="4516" width="10.6640625" style="21" customWidth="1"/>
    <col min="4517" max="4611" width="8.88671875" style="21"/>
    <col min="4612" max="4612" width="3" style="21" customWidth="1"/>
    <col min="4613" max="4613" width="37.5546875" style="21" customWidth="1"/>
    <col min="4614" max="4614" width="18.44140625" style="21" customWidth="1"/>
    <col min="4615" max="4615" width="15.109375" style="21" bestFit="1" customWidth="1"/>
    <col min="4616" max="4616" width="16.109375" style="21" bestFit="1" customWidth="1"/>
    <col min="4617" max="4617" width="13.88671875" style="21" bestFit="1" customWidth="1"/>
    <col min="4618" max="4620" width="15.33203125" style="21" bestFit="1" customWidth="1"/>
    <col min="4621" max="4621" width="16.109375" style="21" customWidth="1"/>
    <col min="4622" max="4622" width="13.88671875" style="21" bestFit="1" customWidth="1"/>
    <col min="4623" max="4627" width="13.109375" style="21" customWidth="1"/>
    <col min="4628" max="4628" width="13.88671875" style="21" bestFit="1" customWidth="1"/>
    <col min="4629" max="4629" width="13" style="21" customWidth="1"/>
    <col min="4630" max="4630" width="15.33203125" style="21" customWidth="1"/>
    <col min="4631" max="4631" width="14.44140625" style="21" customWidth="1"/>
    <col min="4632" max="4632" width="11.88671875" style="21" customWidth="1"/>
    <col min="4633" max="4633" width="14.88671875" style="21" bestFit="1" customWidth="1"/>
    <col min="4634" max="4772" width="10.6640625" style="21" customWidth="1"/>
    <col min="4773" max="4867" width="8.88671875" style="21"/>
    <col min="4868" max="4868" width="3" style="21" customWidth="1"/>
    <col min="4869" max="4869" width="37.5546875" style="21" customWidth="1"/>
    <col min="4870" max="4870" width="18.44140625" style="21" customWidth="1"/>
    <col min="4871" max="4871" width="15.109375" style="21" bestFit="1" customWidth="1"/>
    <col min="4872" max="4872" width="16.109375" style="21" bestFit="1" customWidth="1"/>
    <col min="4873" max="4873" width="13.88671875" style="21" bestFit="1" customWidth="1"/>
    <col min="4874" max="4876" width="15.33203125" style="21" bestFit="1" customWidth="1"/>
    <col min="4877" max="4877" width="16.109375" style="21" customWidth="1"/>
    <col min="4878" max="4878" width="13.88671875" style="21" bestFit="1" customWidth="1"/>
    <col min="4879" max="4883" width="13.109375" style="21" customWidth="1"/>
    <col min="4884" max="4884" width="13.88671875" style="21" bestFit="1" customWidth="1"/>
    <col min="4885" max="4885" width="13" style="21" customWidth="1"/>
    <col min="4886" max="4886" width="15.33203125" style="21" customWidth="1"/>
    <col min="4887" max="4887" width="14.44140625" style="21" customWidth="1"/>
    <col min="4888" max="4888" width="11.88671875" style="21" customWidth="1"/>
    <col min="4889" max="4889" width="14.88671875" style="21" bestFit="1" customWidth="1"/>
    <col min="4890" max="5028" width="10.6640625" style="21" customWidth="1"/>
    <col min="5029" max="5123" width="8.88671875" style="21"/>
    <col min="5124" max="5124" width="3" style="21" customWidth="1"/>
    <col min="5125" max="5125" width="37.5546875" style="21" customWidth="1"/>
    <col min="5126" max="5126" width="18.44140625" style="21" customWidth="1"/>
    <col min="5127" max="5127" width="15.109375" style="21" bestFit="1" customWidth="1"/>
    <col min="5128" max="5128" width="16.109375" style="21" bestFit="1" customWidth="1"/>
    <col min="5129" max="5129" width="13.88671875" style="21" bestFit="1" customWidth="1"/>
    <col min="5130" max="5132" width="15.33203125" style="21" bestFit="1" customWidth="1"/>
    <col min="5133" max="5133" width="16.109375" style="21" customWidth="1"/>
    <col min="5134" max="5134" width="13.88671875" style="21" bestFit="1" customWidth="1"/>
    <col min="5135" max="5139" width="13.109375" style="21" customWidth="1"/>
    <col min="5140" max="5140" width="13.88671875" style="21" bestFit="1" customWidth="1"/>
    <col min="5141" max="5141" width="13" style="21" customWidth="1"/>
    <col min="5142" max="5142" width="15.33203125" style="21" customWidth="1"/>
    <col min="5143" max="5143" width="14.44140625" style="21" customWidth="1"/>
    <col min="5144" max="5144" width="11.88671875" style="21" customWidth="1"/>
    <col min="5145" max="5145" width="14.88671875" style="21" bestFit="1" customWidth="1"/>
    <col min="5146" max="5284" width="10.6640625" style="21" customWidth="1"/>
    <col min="5285" max="5379" width="8.88671875" style="21"/>
    <col min="5380" max="5380" width="3" style="21" customWidth="1"/>
    <col min="5381" max="5381" width="37.5546875" style="21" customWidth="1"/>
    <col min="5382" max="5382" width="18.44140625" style="21" customWidth="1"/>
    <col min="5383" max="5383" width="15.109375" style="21" bestFit="1" customWidth="1"/>
    <col min="5384" max="5384" width="16.109375" style="21" bestFit="1" customWidth="1"/>
    <col min="5385" max="5385" width="13.88671875" style="21" bestFit="1" customWidth="1"/>
    <col min="5386" max="5388" width="15.33203125" style="21" bestFit="1" customWidth="1"/>
    <col min="5389" max="5389" width="16.109375" style="21" customWidth="1"/>
    <col min="5390" max="5390" width="13.88671875" style="21" bestFit="1" customWidth="1"/>
    <col min="5391" max="5395" width="13.109375" style="21" customWidth="1"/>
    <col min="5396" max="5396" width="13.88671875" style="21" bestFit="1" customWidth="1"/>
    <col min="5397" max="5397" width="13" style="21" customWidth="1"/>
    <col min="5398" max="5398" width="15.33203125" style="21" customWidth="1"/>
    <col min="5399" max="5399" width="14.44140625" style="21" customWidth="1"/>
    <col min="5400" max="5400" width="11.88671875" style="21" customWidth="1"/>
    <col min="5401" max="5401" width="14.88671875" style="21" bestFit="1" customWidth="1"/>
    <col min="5402" max="5540" width="10.6640625" style="21" customWidth="1"/>
    <col min="5541" max="5635" width="8.88671875" style="21"/>
    <col min="5636" max="5636" width="3" style="21" customWidth="1"/>
    <col min="5637" max="5637" width="37.5546875" style="21" customWidth="1"/>
    <col min="5638" max="5638" width="18.44140625" style="21" customWidth="1"/>
    <col min="5639" max="5639" width="15.109375" style="21" bestFit="1" customWidth="1"/>
    <col min="5640" max="5640" width="16.109375" style="21" bestFit="1" customWidth="1"/>
    <col min="5641" max="5641" width="13.88671875" style="21" bestFit="1" customWidth="1"/>
    <col min="5642" max="5644" width="15.33203125" style="21" bestFit="1" customWidth="1"/>
    <col min="5645" max="5645" width="16.109375" style="21" customWidth="1"/>
    <col min="5646" max="5646" width="13.88671875" style="21" bestFit="1" customWidth="1"/>
    <col min="5647" max="5651" width="13.109375" style="21" customWidth="1"/>
    <col min="5652" max="5652" width="13.88671875" style="21" bestFit="1" customWidth="1"/>
    <col min="5653" max="5653" width="13" style="21" customWidth="1"/>
    <col min="5654" max="5654" width="15.33203125" style="21" customWidth="1"/>
    <col min="5655" max="5655" width="14.44140625" style="21" customWidth="1"/>
    <col min="5656" max="5656" width="11.88671875" style="21" customWidth="1"/>
    <col min="5657" max="5657" width="14.88671875" style="21" bestFit="1" customWidth="1"/>
    <col min="5658" max="5796" width="10.6640625" style="21" customWidth="1"/>
    <col min="5797" max="5891" width="8.88671875" style="21"/>
    <col min="5892" max="5892" width="3" style="21" customWidth="1"/>
    <col min="5893" max="5893" width="37.5546875" style="21" customWidth="1"/>
    <col min="5894" max="5894" width="18.44140625" style="21" customWidth="1"/>
    <col min="5895" max="5895" width="15.109375" style="21" bestFit="1" customWidth="1"/>
    <col min="5896" max="5896" width="16.109375" style="21" bestFit="1" customWidth="1"/>
    <col min="5897" max="5897" width="13.88671875" style="21" bestFit="1" customWidth="1"/>
    <col min="5898" max="5900" width="15.33203125" style="21" bestFit="1" customWidth="1"/>
    <col min="5901" max="5901" width="16.109375" style="21" customWidth="1"/>
    <col min="5902" max="5902" width="13.88671875" style="21" bestFit="1" customWidth="1"/>
    <col min="5903" max="5907" width="13.109375" style="21" customWidth="1"/>
    <col min="5908" max="5908" width="13.88671875" style="21" bestFit="1" customWidth="1"/>
    <col min="5909" max="5909" width="13" style="21" customWidth="1"/>
    <col min="5910" max="5910" width="15.33203125" style="21" customWidth="1"/>
    <col min="5911" max="5911" width="14.44140625" style="21" customWidth="1"/>
    <col min="5912" max="5912" width="11.88671875" style="21" customWidth="1"/>
    <col min="5913" max="5913" width="14.88671875" style="21" bestFit="1" customWidth="1"/>
    <col min="5914" max="6052" width="10.6640625" style="21" customWidth="1"/>
    <col min="6053" max="6147" width="8.88671875" style="21"/>
    <col min="6148" max="6148" width="3" style="21" customWidth="1"/>
    <col min="6149" max="6149" width="37.5546875" style="21" customWidth="1"/>
    <col min="6150" max="6150" width="18.44140625" style="21" customWidth="1"/>
    <col min="6151" max="6151" width="15.109375" style="21" bestFit="1" customWidth="1"/>
    <col min="6152" max="6152" width="16.109375" style="21" bestFit="1" customWidth="1"/>
    <col min="6153" max="6153" width="13.88671875" style="21" bestFit="1" customWidth="1"/>
    <col min="6154" max="6156" width="15.33203125" style="21" bestFit="1" customWidth="1"/>
    <col min="6157" max="6157" width="16.109375" style="21" customWidth="1"/>
    <col min="6158" max="6158" width="13.88671875" style="21" bestFit="1" customWidth="1"/>
    <col min="6159" max="6163" width="13.109375" style="21" customWidth="1"/>
    <col min="6164" max="6164" width="13.88671875" style="21" bestFit="1" customWidth="1"/>
    <col min="6165" max="6165" width="13" style="21" customWidth="1"/>
    <col min="6166" max="6166" width="15.33203125" style="21" customWidth="1"/>
    <col min="6167" max="6167" width="14.44140625" style="21" customWidth="1"/>
    <col min="6168" max="6168" width="11.88671875" style="21" customWidth="1"/>
    <col min="6169" max="6169" width="14.88671875" style="21" bestFit="1" customWidth="1"/>
    <col min="6170" max="6308" width="10.6640625" style="21" customWidth="1"/>
    <col min="6309" max="6403" width="8.88671875" style="21"/>
    <col min="6404" max="6404" width="3" style="21" customWidth="1"/>
    <col min="6405" max="6405" width="37.5546875" style="21" customWidth="1"/>
    <col min="6406" max="6406" width="18.44140625" style="21" customWidth="1"/>
    <col min="6407" max="6407" width="15.109375" style="21" bestFit="1" customWidth="1"/>
    <col min="6408" max="6408" width="16.109375" style="21" bestFit="1" customWidth="1"/>
    <col min="6409" max="6409" width="13.88671875" style="21" bestFit="1" customWidth="1"/>
    <col min="6410" max="6412" width="15.33203125" style="21" bestFit="1" customWidth="1"/>
    <col min="6413" max="6413" width="16.109375" style="21" customWidth="1"/>
    <col min="6414" max="6414" width="13.88671875" style="21" bestFit="1" customWidth="1"/>
    <col min="6415" max="6419" width="13.109375" style="21" customWidth="1"/>
    <col min="6420" max="6420" width="13.88671875" style="21" bestFit="1" customWidth="1"/>
    <col min="6421" max="6421" width="13" style="21" customWidth="1"/>
    <col min="6422" max="6422" width="15.33203125" style="21" customWidth="1"/>
    <col min="6423" max="6423" width="14.44140625" style="21" customWidth="1"/>
    <col min="6424" max="6424" width="11.88671875" style="21" customWidth="1"/>
    <col min="6425" max="6425" width="14.88671875" style="21" bestFit="1" customWidth="1"/>
    <col min="6426" max="6564" width="10.6640625" style="21" customWidth="1"/>
    <col min="6565" max="6659" width="8.88671875" style="21"/>
    <col min="6660" max="6660" width="3" style="21" customWidth="1"/>
    <col min="6661" max="6661" width="37.5546875" style="21" customWidth="1"/>
    <col min="6662" max="6662" width="18.44140625" style="21" customWidth="1"/>
    <col min="6663" max="6663" width="15.109375" style="21" bestFit="1" customWidth="1"/>
    <col min="6664" max="6664" width="16.109375" style="21" bestFit="1" customWidth="1"/>
    <col min="6665" max="6665" width="13.88671875" style="21" bestFit="1" customWidth="1"/>
    <col min="6666" max="6668" width="15.33203125" style="21" bestFit="1" customWidth="1"/>
    <col min="6669" max="6669" width="16.109375" style="21" customWidth="1"/>
    <col min="6670" max="6670" width="13.88671875" style="21" bestFit="1" customWidth="1"/>
    <col min="6671" max="6675" width="13.109375" style="21" customWidth="1"/>
    <col min="6676" max="6676" width="13.88671875" style="21" bestFit="1" customWidth="1"/>
    <col min="6677" max="6677" width="13" style="21" customWidth="1"/>
    <col min="6678" max="6678" width="15.33203125" style="21" customWidth="1"/>
    <col min="6679" max="6679" width="14.44140625" style="21" customWidth="1"/>
    <col min="6680" max="6680" width="11.88671875" style="21" customWidth="1"/>
    <col min="6681" max="6681" width="14.88671875" style="21" bestFit="1" customWidth="1"/>
    <col min="6682" max="6820" width="10.6640625" style="21" customWidth="1"/>
    <col min="6821" max="6915" width="8.88671875" style="21"/>
    <col min="6916" max="6916" width="3" style="21" customWidth="1"/>
    <col min="6917" max="6917" width="37.5546875" style="21" customWidth="1"/>
    <col min="6918" max="6918" width="18.44140625" style="21" customWidth="1"/>
    <col min="6919" max="6919" width="15.109375" style="21" bestFit="1" customWidth="1"/>
    <col min="6920" max="6920" width="16.109375" style="21" bestFit="1" customWidth="1"/>
    <col min="6921" max="6921" width="13.88671875" style="21" bestFit="1" customWidth="1"/>
    <col min="6922" max="6924" width="15.33203125" style="21" bestFit="1" customWidth="1"/>
    <col min="6925" max="6925" width="16.109375" style="21" customWidth="1"/>
    <col min="6926" max="6926" width="13.88671875" style="21" bestFit="1" customWidth="1"/>
    <col min="6927" max="6931" width="13.109375" style="21" customWidth="1"/>
    <col min="6932" max="6932" width="13.88671875" style="21" bestFit="1" customWidth="1"/>
    <col min="6933" max="6933" width="13" style="21" customWidth="1"/>
    <col min="6934" max="6934" width="15.33203125" style="21" customWidth="1"/>
    <col min="6935" max="6935" width="14.44140625" style="21" customWidth="1"/>
    <col min="6936" max="6936" width="11.88671875" style="21" customWidth="1"/>
    <col min="6937" max="6937" width="14.88671875" style="21" bestFit="1" customWidth="1"/>
    <col min="6938" max="7076" width="10.6640625" style="21" customWidth="1"/>
    <col min="7077" max="7171" width="8.88671875" style="21"/>
    <col min="7172" max="7172" width="3" style="21" customWidth="1"/>
    <col min="7173" max="7173" width="37.5546875" style="21" customWidth="1"/>
    <col min="7174" max="7174" width="18.44140625" style="21" customWidth="1"/>
    <col min="7175" max="7175" width="15.109375" style="21" bestFit="1" customWidth="1"/>
    <col min="7176" max="7176" width="16.109375" style="21" bestFit="1" customWidth="1"/>
    <col min="7177" max="7177" width="13.88671875" style="21" bestFit="1" customWidth="1"/>
    <col min="7178" max="7180" width="15.33203125" style="21" bestFit="1" customWidth="1"/>
    <col min="7181" max="7181" width="16.109375" style="21" customWidth="1"/>
    <col min="7182" max="7182" width="13.88671875" style="21" bestFit="1" customWidth="1"/>
    <col min="7183" max="7187" width="13.109375" style="21" customWidth="1"/>
    <col min="7188" max="7188" width="13.88671875" style="21" bestFit="1" customWidth="1"/>
    <col min="7189" max="7189" width="13" style="21" customWidth="1"/>
    <col min="7190" max="7190" width="15.33203125" style="21" customWidth="1"/>
    <col min="7191" max="7191" width="14.44140625" style="21" customWidth="1"/>
    <col min="7192" max="7192" width="11.88671875" style="21" customWidth="1"/>
    <col min="7193" max="7193" width="14.88671875" style="21" bestFit="1" customWidth="1"/>
    <col min="7194" max="7332" width="10.6640625" style="21" customWidth="1"/>
    <col min="7333" max="7427" width="8.88671875" style="21"/>
    <col min="7428" max="7428" width="3" style="21" customWidth="1"/>
    <col min="7429" max="7429" width="37.5546875" style="21" customWidth="1"/>
    <col min="7430" max="7430" width="18.44140625" style="21" customWidth="1"/>
    <col min="7431" max="7431" width="15.109375" style="21" bestFit="1" customWidth="1"/>
    <col min="7432" max="7432" width="16.109375" style="21" bestFit="1" customWidth="1"/>
    <col min="7433" max="7433" width="13.88671875" style="21" bestFit="1" customWidth="1"/>
    <col min="7434" max="7436" width="15.33203125" style="21" bestFit="1" customWidth="1"/>
    <col min="7437" max="7437" width="16.109375" style="21" customWidth="1"/>
    <col min="7438" max="7438" width="13.88671875" style="21" bestFit="1" customWidth="1"/>
    <col min="7439" max="7443" width="13.109375" style="21" customWidth="1"/>
    <col min="7444" max="7444" width="13.88671875" style="21" bestFit="1" customWidth="1"/>
    <col min="7445" max="7445" width="13" style="21" customWidth="1"/>
    <col min="7446" max="7446" width="15.33203125" style="21" customWidth="1"/>
    <col min="7447" max="7447" width="14.44140625" style="21" customWidth="1"/>
    <col min="7448" max="7448" width="11.88671875" style="21" customWidth="1"/>
    <col min="7449" max="7449" width="14.88671875" style="21" bestFit="1" customWidth="1"/>
    <col min="7450" max="7588" width="10.6640625" style="21" customWidth="1"/>
    <col min="7589" max="7683" width="8.88671875" style="21"/>
    <col min="7684" max="7684" width="3" style="21" customWidth="1"/>
    <col min="7685" max="7685" width="37.5546875" style="21" customWidth="1"/>
    <col min="7686" max="7686" width="18.44140625" style="21" customWidth="1"/>
    <col min="7687" max="7687" width="15.109375" style="21" bestFit="1" customWidth="1"/>
    <col min="7688" max="7688" width="16.109375" style="21" bestFit="1" customWidth="1"/>
    <col min="7689" max="7689" width="13.88671875" style="21" bestFit="1" customWidth="1"/>
    <col min="7690" max="7692" width="15.33203125" style="21" bestFit="1" customWidth="1"/>
    <col min="7693" max="7693" width="16.109375" style="21" customWidth="1"/>
    <col min="7694" max="7694" width="13.88671875" style="21" bestFit="1" customWidth="1"/>
    <col min="7695" max="7699" width="13.109375" style="21" customWidth="1"/>
    <col min="7700" max="7700" width="13.88671875" style="21" bestFit="1" customWidth="1"/>
    <col min="7701" max="7701" width="13" style="21" customWidth="1"/>
    <col min="7702" max="7702" width="15.33203125" style="21" customWidth="1"/>
    <col min="7703" max="7703" width="14.44140625" style="21" customWidth="1"/>
    <col min="7704" max="7704" width="11.88671875" style="21" customWidth="1"/>
    <col min="7705" max="7705" width="14.88671875" style="21" bestFit="1" customWidth="1"/>
    <col min="7706" max="7844" width="10.6640625" style="21" customWidth="1"/>
    <col min="7845" max="7939" width="8.88671875" style="21"/>
    <col min="7940" max="7940" width="3" style="21" customWidth="1"/>
    <col min="7941" max="7941" width="37.5546875" style="21" customWidth="1"/>
    <col min="7942" max="7942" width="18.44140625" style="21" customWidth="1"/>
    <col min="7943" max="7943" width="15.109375" style="21" bestFit="1" customWidth="1"/>
    <col min="7944" max="7944" width="16.109375" style="21" bestFit="1" customWidth="1"/>
    <col min="7945" max="7945" width="13.88671875" style="21" bestFit="1" customWidth="1"/>
    <col min="7946" max="7948" width="15.33203125" style="21" bestFit="1" customWidth="1"/>
    <col min="7949" max="7949" width="16.109375" style="21" customWidth="1"/>
    <col min="7950" max="7950" width="13.88671875" style="21" bestFit="1" customWidth="1"/>
    <col min="7951" max="7955" width="13.109375" style="21" customWidth="1"/>
    <col min="7956" max="7956" width="13.88671875" style="21" bestFit="1" customWidth="1"/>
    <col min="7957" max="7957" width="13" style="21" customWidth="1"/>
    <col min="7958" max="7958" width="15.33203125" style="21" customWidth="1"/>
    <col min="7959" max="7959" width="14.44140625" style="21" customWidth="1"/>
    <col min="7960" max="7960" width="11.88671875" style="21" customWidth="1"/>
    <col min="7961" max="7961" width="14.88671875" style="21" bestFit="1" customWidth="1"/>
    <col min="7962" max="8100" width="10.6640625" style="21" customWidth="1"/>
    <col min="8101" max="8195" width="8.88671875" style="21"/>
    <col min="8196" max="8196" width="3" style="21" customWidth="1"/>
    <col min="8197" max="8197" width="37.5546875" style="21" customWidth="1"/>
    <col min="8198" max="8198" width="18.44140625" style="21" customWidth="1"/>
    <col min="8199" max="8199" width="15.109375" style="21" bestFit="1" customWidth="1"/>
    <col min="8200" max="8200" width="16.109375" style="21" bestFit="1" customWidth="1"/>
    <col min="8201" max="8201" width="13.88671875" style="21" bestFit="1" customWidth="1"/>
    <col min="8202" max="8204" width="15.33203125" style="21" bestFit="1" customWidth="1"/>
    <col min="8205" max="8205" width="16.109375" style="21" customWidth="1"/>
    <col min="8206" max="8206" width="13.88671875" style="21" bestFit="1" customWidth="1"/>
    <col min="8207" max="8211" width="13.109375" style="21" customWidth="1"/>
    <col min="8212" max="8212" width="13.88671875" style="21" bestFit="1" customWidth="1"/>
    <col min="8213" max="8213" width="13" style="21" customWidth="1"/>
    <col min="8214" max="8214" width="15.33203125" style="21" customWidth="1"/>
    <col min="8215" max="8215" width="14.44140625" style="21" customWidth="1"/>
    <col min="8216" max="8216" width="11.88671875" style="21" customWidth="1"/>
    <col min="8217" max="8217" width="14.88671875" style="21" bestFit="1" customWidth="1"/>
    <col min="8218" max="8356" width="10.6640625" style="21" customWidth="1"/>
    <col min="8357" max="8451" width="8.88671875" style="21"/>
    <col min="8452" max="8452" width="3" style="21" customWidth="1"/>
    <col min="8453" max="8453" width="37.5546875" style="21" customWidth="1"/>
    <col min="8454" max="8454" width="18.44140625" style="21" customWidth="1"/>
    <col min="8455" max="8455" width="15.109375" style="21" bestFit="1" customWidth="1"/>
    <col min="8456" max="8456" width="16.109375" style="21" bestFit="1" customWidth="1"/>
    <col min="8457" max="8457" width="13.88671875" style="21" bestFit="1" customWidth="1"/>
    <col min="8458" max="8460" width="15.33203125" style="21" bestFit="1" customWidth="1"/>
    <col min="8461" max="8461" width="16.109375" style="21" customWidth="1"/>
    <col min="8462" max="8462" width="13.88671875" style="21" bestFit="1" customWidth="1"/>
    <col min="8463" max="8467" width="13.109375" style="21" customWidth="1"/>
    <col min="8468" max="8468" width="13.88671875" style="21" bestFit="1" customWidth="1"/>
    <col min="8469" max="8469" width="13" style="21" customWidth="1"/>
    <col min="8470" max="8470" width="15.33203125" style="21" customWidth="1"/>
    <col min="8471" max="8471" width="14.44140625" style="21" customWidth="1"/>
    <col min="8472" max="8472" width="11.88671875" style="21" customWidth="1"/>
    <col min="8473" max="8473" width="14.88671875" style="21" bestFit="1" customWidth="1"/>
    <col min="8474" max="8612" width="10.6640625" style="21" customWidth="1"/>
    <col min="8613" max="8707" width="8.88671875" style="21"/>
    <col min="8708" max="8708" width="3" style="21" customWidth="1"/>
    <col min="8709" max="8709" width="37.5546875" style="21" customWidth="1"/>
    <col min="8710" max="8710" width="18.44140625" style="21" customWidth="1"/>
    <col min="8711" max="8711" width="15.109375" style="21" bestFit="1" customWidth="1"/>
    <col min="8712" max="8712" width="16.109375" style="21" bestFit="1" customWidth="1"/>
    <col min="8713" max="8713" width="13.88671875" style="21" bestFit="1" customWidth="1"/>
    <col min="8714" max="8716" width="15.33203125" style="21" bestFit="1" customWidth="1"/>
    <col min="8717" max="8717" width="16.109375" style="21" customWidth="1"/>
    <col min="8718" max="8718" width="13.88671875" style="21" bestFit="1" customWidth="1"/>
    <col min="8719" max="8723" width="13.109375" style="21" customWidth="1"/>
    <col min="8724" max="8724" width="13.88671875" style="21" bestFit="1" customWidth="1"/>
    <col min="8725" max="8725" width="13" style="21" customWidth="1"/>
    <col min="8726" max="8726" width="15.33203125" style="21" customWidth="1"/>
    <col min="8727" max="8727" width="14.44140625" style="21" customWidth="1"/>
    <col min="8728" max="8728" width="11.88671875" style="21" customWidth="1"/>
    <col min="8729" max="8729" width="14.88671875" style="21" bestFit="1" customWidth="1"/>
    <col min="8730" max="8868" width="10.6640625" style="21" customWidth="1"/>
    <col min="8869" max="8963" width="8.88671875" style="21"/>
    <col min="8964" max="8964" width="3" style="21" customWidth="1"/>
    <col min="8965" max="8965" width="37.5546875" style="21" customWidth="1"/>
    <col min="8966" max="8966" width="18.44140625" style="21" customWidth="1"/>
    <col min="8967" max="8967" width="15.109375" style="21" bestFit="1" customWidth="1"/>
    <col min="8968" max="8968" width="16.109375" style="21" bestFit="1" customWidth="1"/>
    <col min="8969" max="8969" width="13.88671875" style="21" bestFit="1" customWidth="1"/>
    <col min="8970" max="8972" width="15.33203125" style="21" bestFit="1" customWidth="1"/>
    <col min="8973" max="8973" width="16.109375" style="21" customWidth="1"/>
    <col min="8974" max="8974" width="13.88671875" style="21" bestFit="1" customWidth="1"/>
    <col min="8975" max="8979" width="13.109375" style="21" customWidth="1"/>
    <col min="8980" max="8980" width="13.88671875" style="21" bestFit="1" customWidth="1"/>
    <col min="8981" max="8981" width="13" style="21" customWidth="1"/>
    <col min="8982" max="8982" width="15.33203125" style="21" customWidth="1"/>
    <col min="8983" max="8983" width="14.44140625" style="21" customWidth="1"/>
    <col min="8984" max="8984" width="11.88671875" style="21" customWidth="1"/>
    <col min="8985" max="8985" width="14.88671875" style="21" bestFit="1" customWidth="1"/>
    <col min="8986" max="9124" width="10.6640625" style="21" customWidth="1"/>
    <col min="9125" max="9219" width="8.88671875" style="21"/>
    <col min="9220" max="9220" width="3" style="21" customWidth="1"/>
    <col min="9221" max="9221" width="37.5546875" style="21" customWidth="1"/>
    <col min="9222" max="9222" width="18.44140625" style="21" customWidth="1"/>
    <col min="9223" max="9223" width="15.109375" style="21" bestFit="1" customWidth="1"/>
    <col min="9224" max="9224" width="16.109375" style="21" bestFit="1" customWidth="1"/>
    <col min="9225" max="9225" width="13.88671875" style="21" bestFit="1" customWidth="1"/>
    <col min="9226" max="9228" width="15.33203125" style="21" bestFit="1" customWidth="1"/>
    <col min="9229" max="9229" width="16.109375" style="21" customWidth="1"/>
    <col min="9230" max="9230" width="13.88671875" style="21" bestFit="1" customWidth="1"/>
    <col min="9231" max="9235" width="13.109375" style="21" customWidth="1"/>
    <col min="9236" max="9236" width="13.88671875" style="21" bestFit="1" customWidth="1"/>
    <col min="9237" max="9237" width="13" style="21" customWidth="1"/>
    <col min="9238" max="9238" width="15.33203125" style="21" customWidth="1"/>
    <col min="9239" max="9239" width="14.44140625" style="21" customWidth="1"/>
    <col min="9240" max="9240" width="11.88671875" style="21" customWidth="1"/>
    <col min="9241" max="9241" width="14.88671875" style="21" bestFit="1" customWidth="1"/>
    <col min="9242" max="9380" width="10.6640625" style="21" customWidth="1"/>
    <col min="9381" max="9475" width="8.88671875" style="21"/>
    <col min="9476" max="9476" width="3" style="21" customWidth="1"/>
    <col min="9477" max="9477" width="37.5546875" style="21" customWidth="1"/>
    <col min="9478" max="9478" width="18.44140625" style="21" customWidth="1"/>
    <col min="9479" max="9479" width="15.109375" style="21" bestFit="1" customWidth="1"/>
    <col min="9480" max="9480" width="16.109375" style="21" bestFit="1" customWidth="1"/>
    <col min="9481" max="9481" width="13.88671875" style="21" bestFit="1" customWidth="1"/>
    <col min="9482" max="9484" width="15.33203125" style="21" bestFit="1" customWidth="1"/>
    <col min="9485" max="9485" width="16.109375" style="21" customWidth="1"/>
    <col min="9486" max="9486" width="13.88671875" style="21" bestFit="1" customWidth="1"/>
    <col min="9487" max="9491" width="13.109375" style="21" customWidth="1"/>
    <col min="9492" max="9492" width="13.88671875" style="21" bestFit="1" customWidth="1"/>
    <col min="9493" max="9493" width="13" style="21" customWidth="1"/>
    <col min="9494" max="9494" width="15.33203125" style="21" customWidth="1"/>
    <col min="9495" max="9495" width="14.44140625" style="21" customWidth="1"/>
    <col min="9496" max="9496" width="11.88671875" style="21" customWidth="1"/>
    <col min="9497" max="9497" width="14.88671875" style="21" bestFit="1" customWidth="1"/>
    <col min="9498" max="9636" width="10.6640625" style="21" customWidth="1"/>
    <col min="9637" max="9731" width="8.88671875" style="21"/>
    <col min="9732" max="9732" width="3" style="21" customWidth="1"/>
    <col min="9733" max="9733" width="37.5546875" style="21" customWidth="1"/>
    <col min="9734" max="9734" width="18.44140625" style="21" customWidth="1"/>
    <col min="9735" max="9735" width="15.109375" style="21" bestFit="1" customWidth="1"/>
    <col min="9736" max="9736" width="16.109375" style="21" bestFit="1" customWidth="1"/>
    <col min="9737" max="9737" width="13.88671875" style="21" bestFit="1" customWidth="1"/>
    <col min="9738" max="9740" width="15.33203125" style="21" bestFit="1" customWidth="1"/>
    <col min="9741" max="9741" width="16.109375" style="21" customWidth="1"/>
    <col min="9742" max="9742" width="13.88671875" style="21" bestFit="1" customWidth="1"/>
    <col min="9743" max="9747" width="13.109375" style="21" customWidth="1"/>
    <col min="9748" max="9748" width="13.88671875" style="21" bestFit="1" customWidth="1"/>
    <col min="9749" max="9749" width="13" style="21" customWidth="1"/>
    <col min="9750" max="9750" width="15.33203125" style="21" customWidth="1"/>
    <col min="9751" max="9751" width="14.44140625" style="21" customWidth="1"/>
    <col min="9752" max="9752" width="11.88671875" style="21" customWidth="1"/>
    <col min="9753" max="9753" width="14.88671875" style="21" bestFit="1" customWidth="1"/>
    <col min="9754" max="9892" width="10.6640625" style="21" customWidth="1"/>
    <col min="9893" max="9987" width="8.88671875" style="21"/>
    <col min="9988" max="9988" width="3" style="21" customWidth="1"/>
    <col min="9989" max="9989" width="37.5546875" style="21" customWidth="1"/>
    <col min="9990" max="9990" width="18.44140625" style="21" customWidth="1"/>
    <col min="9991" max="9991" width="15.109375" style="21" bestFit="1" customWidth="1"/>
    <col min="9992" max="9992" width="16.109375" style="21" bestFit="1" customWidth="1"/>
    <col min="9993" max="9993" width="13.88671875" style="21" bestFit="1" customWidth="1"/>
    <col min="9994" max="9996" width="15.33203125" style="21" bestFit="1" customWidth="1"/>
    <col min="9997" max="9997" width="16.109375" style="21" customWidth="1"/>
    <col min="9998" max="9998" width="13.88671875" style="21" bestFit="1" customWidth="1"/>
    <col min="9999" max="10003" width="13.109375" style="21" customWidth="1"/>
    <col min="10004" max="10004" width="13.88671875" style="21" bestFit="1" customWidth="1"/>
    <col min="10005" max="10005" width="13" style="21" customWidth="1"/>
    <col min="10006" max="10006" width="15.33203125" style="21" customWidth="1"/>
    <col min="10007" max="10007" width="14.44140625" style="21" customWidth="1"/>
    <col min="10008" max="10008" width="11.88671875" style="21" customWidth="1"/>
    <col min="10009" max="10009" width="14.88671875" style="21" bestFit="1" customWidth="1"/>
    <col min="10010" max="10148" width="10.6640625" style="21" customWidth="1"/>
    <col min="10149" max="10243" width="8.88671875" style="21"/>
    <col min="10244" max="10244" width="3" style="21" customWidth="1"/>
    <col min="10245" max="10245" width="37.5546875" style="21" customWidth="1"/>
    <col min="10246" max="10246" width="18.44140625" style="21" customWidth="1"/>
    <col min="10247" max="10247" width="15.109375" style="21" bestFit="1" customWidth="1"/>
    <col min="10248" max="10248" width="16.109375" style="21" bestFit="1" customWidth="1"/>
    <col min="10249" max="10249" width="13.88671875" style="21" bestFit="1" customWidth="1"/>
    <col min="10250" max="10252" width="15.33203125" style="21" bestFit="1" customWidth="1"/>
    <col min="10253" max="10253" width="16.109375" style="21" customWidth="1"/>
    <col min="10254" max="10254" width="13.88671875" style="21" bestFit="1" customWidth="1"/>
    <col min="10255" max="10259" width="13.109375" style="21" customWidth="1"/>
    <col min="10260" max="10260" width="13.88671875" style="21" bestFit="1" customWidth="1"/>
    <col min="10261" max="10261" width="13" style="21" customWidth="1"/>
    <col min="10262" max="10262" width="15.33203125" style="21" customWidth="1"/>
    <col min="10263" max="10263" width="14.44140625" style="21" customWidth="1"/>
    <col min="10264" max="10264" width="11.88671875" style="21" customWidth="1"/>
    <col min="10265" max="10265" width="14.88671875" style="21" bestFit="1" customWidth="1"/>
    <col min="10266" max="10404" width="10.6640625" style="21" customWidth="1"/>
    <col min="10405" max="10499" width="8.88671875" style="21"/>
    <col min="10500" max="10500" width="3" style="21" customWidth="1"/>
    <col min="10501" max="10501" width="37.5546875" style="21" customWidth="1"/>
    <col min="10502" max="10502" width="18.44140625" style="21" customWidth="1"/>
    <col min="10503" max="10503" width="15.109375" style="21" bestFit="1" customWidth="1"/>
    <col min="10504" max="10504" width="16.109375" style="21" bestFit="1" customWidth="1"/>
    <col min="10505" max="10505" width="13.88671875" style="21" bestFit="1" customWidth="1"/>
    <col min="10506" max="10508" width="15.33203125" style="21" bestFit="1" customWidth="1"/>
    <col min="10509" max="10509" width="16.109375" style="21" customWidth="1"/>
    <col min="10510" max="10510" width="13.88671875" style="21" bestFit="1" customWidth="1"/>
    <col min="10511" max="10515" width="13.109375" style="21" customWidth="1"/>
    <col min="10516" max="10516" width="13.88671875" style="21" bestFit="1" customWidth="1"/>
    <col min="10517" max="10517" width="13" style="21" customWidth="1"/>
    <col min="10518" max="10518" width="15.33203125" style="21" customWidth="1"/>
    <col min="10519" max="10519" width="14.44140625" style="21" customWidth="1"/>
    <col min="10520" max="10520" width="11.88671875" style="21" customWidth="1"/>
    <col min="10521" max="10521" width="14.88671875" style="21" bestFit="1" customWidth="1"/>
    <col min="10522" max="10660" width="10.6640625" style="21" customWidth="1"/>
    <col min="10661" max="10755" width="8.88671875" style="21"/>
    <col min="10756" max="10756" width="3" style="21" customWidth="1"/>
    <col min="10757" max="10757" width="37.5546875" style="21" customWidth="1"/>
    <col min="10758" max="10758" width="18.44140625" style="21" customWidth="1"/>
    <col min="10759" max="10759" width="15.109375" style="21" bestFit="1" customWidth="1"/>
    <col min="10760" max="10760" width="16.109375" style="21" bestFit="1" customWidth="1"/>
    <col min="10761" max="10761" width="13.88671875" style="21" bestFit="1" customWidth="1"/>
    <col min="10762" max="10764" width="15.33203125" style="21" bestFit="1" customWidth="1"/>
    <col min="10765" max="10765" width="16.109375" style="21" customWidth="1"/>
    <col min="10766" max="10766" width="13.88671875" style="21" bestFit="1" customWidth="1"/>
    <col min="10767" max="10771" width="13.109375" style="21" customWidth="1"/>
    <col min="10772" max="10772" width="13.88671875" style="21" bestFit="1" customWidth="1"/>
    <col min="10773" max="10773" width="13" style="21" customWidth="1"/>
    <col min="10774" max="10774" width="15.33203125" style="21" customWidth="1"/>
    <col min="10775" max="10775" width="14.44140625" style="21" customWidth="1"/>
    <col min="10776" max="10776" width="11.88671875" style="21" customWidth="1"/>
    <col min="10777" max="10777" width="14.88671875" style="21" bestFit="1" customWidth="1"/>
    <col min="10778" max="10916" width="10.6640625" style="21" customWidth="1"/>
    <col min="10917" max="11011" width="8.88671875" style="21"/>
    <col min="11012" max="11012" width="3" style="21" customWidth="1"/>
    <col min="11013" max="11013" width="37.5546875" style="21" customWidth="1"/>
    <col min="11014" max="11014" width="18.44140625" style="21" customWidth="1"/>
    <col min="11015" max="11015" width="15.109375" style="21" bestFit="1" customWidth="1"/>
    <col min="11016" max="11016" width="16.109375" style="21" bestFit="1" customWidth="1"/>
    <col min="11017" max="11017" width="13.88671875" style="21" bestFit="1" customWidth="1"/>
    <col min="11018" max="11020" width="15.33203125" style="21" bestFit="1" customWidth="1"/>
    <col min="11021" max="11021" width="16.109375" style="21" customWidth="1"/>
    <col min="11022" max="11022" width="13.88671875" style="21" bestFit="1" customWidth="1"/>
    <col min="11023" max="11027" width="13.109375" style="21" customWidth="1"/>
    <col min="11028" max="11028" width="13.88671875" style="21" bestFit="1" customWidth="1"/>
    <col min="11029" max="11029" width="13" style="21" customWidth="1"/>
    <col min="11030" max="11030" width="15.33203125" style="21" customWidth="1"/>
    <col min="11031" max="11031" width="14.44140625" style="21" customWidth="1"/>
    <col min="11032" max="11032" width="11.88671875" style="21" customWidth="1"/>
    <col min="11033" max="11033" width="14.88671875" style="21" bestFit="1" customWidth="1"/>
    <col min="11034" max="11172" width="10.6640625" style="21" customWidth="1"/>
    <col min="11173" max="11267" width="8.88671875" style="21"/>
    <col min="11268" max="11268" width="3" style="21" customWidth="1"/>
    <col min="11269" max="11269" width="37.5546875" style="21" customWidth="1"/>
    <col min="11270" max="11270" width="18.44140625" style="21" customWidth="1"/>
    <col min="11271" max="11271" width="15.109375" style="21" bestFit="1" customWidth="1"/>
    <col min="11272" max="11272" width="16.109375" style="21" bestFit="1" customWidth="1"/>
    <col min="11273" max="11273" width="13.88671875" style="21" bestFit="1" customWidth="1"/>
    <col min="11274" max="11276" width="15.33203125" style="21" bestFit="1" customWidth="1"/>
    <col min="11277" max="11277" width="16.109375" style="21" customWidth="1"/>
    <col min="11278" max="11278" width="13.88671875" style="21" bestFit="1" customWidth="1"/>
    <col min="11279" max="11283" width="13.109375" style="21" customWidth="1"/>
    <col min="11284" max="11284" width="13.88671875" style="21" bestFit="1" customWidth="1"/>
    <col min="11285" max="11285" width="13" style="21" customWidth="1"/>
    <col min="11286" max="11286" width="15.33203125" style="21" customWidth="1"/>
    <col min="11287" max="11287" width="14.44140625" style="21" customWidth="1"/>
    <col min="11288" max="11288" width="11.88671875" style="21" customWidth="1"/>
    <col min="11289" max="11289" width="14.88671875" style="21" bestFit="1" customWidth="1"/>
    <col min="11290" max="11428" width="10.6640625" style="21" customWidth="1"/>
    <col min="11429" max="11523" width="8.88671875" style="21"/>
    <col min="11524" max="11524" width="3" style="21" customWidth="1"/>
    <col min="11525" max="11525" width="37.5546875" style="21" customWidth="1"/>
    <col min="11526" max="11526" width="18.44140625" style="21" customWidth="1"/>
    <col min="11527" max="11527" width="15.109375" style="21" bestFit="1" customWidth="1"/>
    <col min="11528" max="11528" width="16.109375" style="21" bestFit="1" customWidth="1"/>
    <col min="11529" max="11529" width="13.88671875" style="21" bestFit="1" customWidth="1"/>
    <col min="11530" max="11532" width="15.33203125" style="21" bestFit="1" customWidth="1"/>
    <col min="11533" max="11533" width="16.109375" style="21" customWidth="1"/>
    <col min="11534" max="11534" width="13.88671875" style="21" bestFit="1" customWidth="1"/>
    <col min="11535" max="11539" width="13.109375" style="21" customWidth="1"/>
    <col min="11540" max="11540" width="13.88671875" style="21" bestFit="1" customWidth="1"/>
    <col min="11541" max="11541" width="13" style="21" customWidth="1"/>
    <col min="11542" max="11542" width="15.33203125" style="21" customWidth="1"/>
    <col min="11543" max="11543" width="14.44140625" style="21" customWidth="1"/>
    <col min="11544" max="11544" width="11.88671875" style="21" customWidth="1"/>
    <col min="11545" max="11545" width="14.88671875" style="21" bestFit="1" customWidth="1"/>
    <col min="11546" max="11684" width="10.6640625" style="21" customWidth="1"/>
    <col min="11685" max="11779" width="8.88671875" style="21"/>
    <col min="11780" max="11780" width="3" style="21" customWidth="1"/>
    <col min="11781" max="11781" width="37.5546875" style="21" customWidth="1"/>
    <col min="11782" max="11782" width="18.44140625" style="21" customWidth="1"/>
    <col min="11783" max="11783" width="15.109375" style="21" bestFit="1" customWidth="1"/>
    <col min="11784" max="11784" width="16.109375" style="21" bestFit="1" customWidth="1"/>
    <col min="11785" max="11785" width="13.88671875" style="21" bestFit="1" customWidth="1"/>
    <col min="11786" max="11788" width="15.33203125" style="21" bestFit="1" customWidth="1"/>
    <col min="11789" max="11789" width="16.109375" style="21" customWidth="1"/>
    <col min="11790" max="11790" width="13.88671875" style="21" bestFit="1" customWidth="1"/>
    <col min="11791" max="11795" width="13.109375" style="21" customWidth="1"/>
    <col min="11796" max="11796" width="13.88671875" style="21" bestFit="1" customWidth="1"/>
    <col min="11797" max="11797" width="13" style="21" customWidth="1"/>
    <col min="11798" max="11798" width="15.33203125" style="21" customWidth="1"/>
    <col min="11799" max="11799" width="14.44140625" style="21" customWidth="1"/>
    <col min="11800" max="11800" width="11.88671875" style="21" customWidth="1"/>
    <col min="11801" max="11801" width="14.88671875" style="21" bestFit="1" customWidth="1"/>
    <col min="11802" max="11940" width="10.6640625" style="21" customWidth="1"/>
    <col min="11941" max="12035" width="8.88671875" style="21"/>
    <col min="12036" max="12036" width="3" style="21" customWidth="1"/>
    <col min="12037" max="12037" width="37.5546875" style="21" customWidth="1"/>
    <col min="12038" max="12038" width="18.44140625" style="21" customWidth="1"/>
    <col min="12039" max="12039" width="15.109375" style="21" bestFit="1" customWidth="1"/>
    <col min="12040" max="12040" width="16.109375" style="21" bestFit="1" customWidth="1"/>
    <col min="12041" max="12041" width="13.88671875" style="21" bestFit="1" customWidth="1"/>
    <col min="12042" max="12044" width="15.33203125" style="21" bestFit="1" customWidth="1"/>
    <col min="12045" max="12045" width="16.109375" style="21" customWidth="1"/>
    <col min="12046" max="12046" width="13.88671875" style="21" bestFit="1" customWidth="1"/>
    <col min="12047" max="12051" width="13.109375" style="21" customWidth="1"/>
    <col min="12052" max="12052" width="13.88671875" style="21" bestFit="1" customWidth="1"/>
    <col min="12053" max="12053" width="13" style="21" customWidth="1"/>
    <col min="12054" max="12054" width="15.33203125" style="21" customWidth="1"/>
    <col min="12055" max="12055" width="14.44140625" style="21" customWidth="1"/>
    <col min="12056" max="12056" width="11.88671875" style="21" customWidth="1"/>
    <col min="12057" max="12057" width="14.88671875" style="21" bestFit="1" customWidth="1"/>
    <col min="12058" max="12196" width="10.6640625" style="21" customWidth="1"/>
    <col min="12197" max="12291" width="8.88671875" style="21"/>
    <col min="12292" max="12292" width="3" style="21" customWidth="1"/>
    <col min="12293" max="12293" width="37.5546875" style="21" customWidth="1"/>
    <col min="12294" max="12294" width="18.44140625" style="21" customWidth="1"/>
    <col min="12295" max="12295" width="15.109375" style="21" bestFit="1" customWidth="1"/>
    <col min="12296" max="12296" width="16.109375" style="21" bestFit="1" customWidth="1"/>
    <col min="12297" max="12297" width="13.88671875" style="21" bestFit="1" customWidth="1"/>
    <col min="12298" max="12300" width="15.33203125" style="21" bestFit="1" customWidth="1"/>
    <col min="12301" max="12301" width="16.109375" style="21" customWidth="1"/>
    <col min="12302" max="12302" width="13.88671875" style="21" bestFit="1" customWidth="1"/>
    <col min="12303" max="12307" width="13.109375" style="21" customWidth="1"/>
    <col min="12308" max="12308" width="13.88671875" style="21" bestFit="1" customWidth="1"/>
    <col min="12309" max="12309" width="13" style="21" customWidth="1"/>
    <col min="12310" max="12310" width="15.33203125" style="21" customWidth="1"/>
    <col min="12311" max="12311" width="14.44140625" style="21" customWidth="1"/>
    <col min="12312" max="12312" width="11.88671875" style="21" customWidth="1"/>
    <col min="12313" max="12313" width="14.88671875" style="21" bestFit="1" customWidth="1"/>
    <col min="12314" max="12452" width="10.6640625" style="21" customWidth="1"/>
    <col min="12453" max="12547" width="8.88671875" style="21"/>
    <col min="12548" max="12548" width="3" style="21" customWidth="1"/>
    <col min="12549" max="12549" width="37.5546875" style="21" customWidth="1"/>
    <col min="12550" max="12550" width="18.44140625" style="21" customWidth="1"/>
    <col min="12551" max="12551" width="15.109375" style="21" bestFit="1" customWidth="1"/>
    <col min="12552" max="12552" width="16.109375" style="21" bestFit="1" customWidth="1"/>
    <col min="12553" max="12553" width="13.88671875" style="21" bestFit="1" customWidth="1"/>
    <col min="12554" max="12556" width="15.33203125" style="21" bestFit="1" customWidth="1"/>
    <col min="12557" max="12557" width="16.109375" style="21" customWidth="1"/>
    <col min="12558" max="12558" width="13.88671875" style="21" bestFit="1" customWidth="1"/>
    <col min="12559" max="12563" width="13.109375" style="21" customWidth="1"/>
    <col min="12564" max="12564" width="13.88671875" style="21" bestFit="1" customWidth="1"/>
    <col min="12565" max="12565" width="13" style="21" customWidth="1"/>
    <col min="12566" max="12566" width="15.33203125" style="21" customWidth="1"/>
    <col min="12567" max="12567" width="14.44140625" style="21" customWidth="1"/>
    <col min="12568" max="12568" width="11.88671875" style="21" customWidth="1"/>
    <col min="12569" max="12569" width="14.88671875" style="21" bestFit="1" customWidth="1"/>
    <col min="12570" max="12708" width="10.6640625" style="21" customWidth="1"/>
    <col min="12709" max="12803" width="8.88671875" style="21"/>
    <col min="12804" max="12804" width="3" style="21" customWidth="1"/>
    <col min="12805" max="12805" width="37.5546875" style="21" customWidth="1"/>
    <col min="12806" max="12806" width="18.44140625" style="21" customWidth="1"/>
    <col min="12807" max="12807" width="15.109375" style="21" bestFit="1" customWidth="1"/>
    <col min="12808" max="12808" width="16.109375" style="21" bestFit="1" customWidth="1"/>
    <col min="12809" max="12809" width="13.88671875" style="21" bestFit="1" customWidth="1"/>
    <col min="12810" max="12812" width="15.33203125" style="21" bestFit="1" customWidth="1"/>
    <col min="12813" max="12813" width="16.109375" style="21" customWidth="1"/>
    <col min="12814" max="12814" width="13.88671875" style="21" bestFit="1" customWidth="1"/>
    <col min="12815" max="12819" width="13.109375" style="21" customWidth="1"/>
    <col min="12820" max="12820" width="13.88671875" style="21" bestFit="1" customWidth="1"/>
    <col min="12821" max="12821" width="13" style="21" customWidth="1"/>
    <col min="12822" max="12822" width="15.33203125" style="21" customWidth="1"/>
    <col min="12823" max="12823" width="14.44140625" style="21" customWidth="1"/>
    <col min="12824" max="12824" width="11.88671875" style="21" customWidth="1"/>
    <col min="12825" max="12825" width="14.88671875" style="21" bestFit="1" customWidth="1"/>
    <col min="12826" max="12964" width="10.6640625" style="21" customWidth="1"/>
    <col min="12965" max="13059" width="8.88671875" style="21"/>
    <col min="13060" max="13060" width="3" style="21" customWidth="1"/>
    <col min="13061" max="13061" width="37.5546875" style="21" customWidth="1"/>
    <col min="13062" max="13062" width="18.44140625" style="21" customWidth="1"/>
    <col min="13063" max="13063" width="15.109375" style="21" bestFit="1" customWidth="1"/>
    <col min="13064" max="13064" width="16.109375" style="21" bestFit="1" customWidth="1"/>
    <col min="13065" max="13065" width="13.88671875" style="21" bestFit="1" customWidth="1"/>
    <col min="13066" max="13068" width="15.33203125" style="21" bestFit="1" customWidth="1"/>
    <col min="13069" max="13069" width="16.109375" style="21" customWidth="1"/>
    <col min="13070" max="13070" width="13.88671875" style="21" bestFit="1" customWidth="1"/>
    <col min="13071" max="13075" width="13.109375" style="21" customWidth="1"/>
    <col min="13076" max="13076" width="13.88671875" style="21" bestFit="1" customWidth="1"/>
    <col min="13077" max="13077" width="13" style="21" customWidth="1"/>
    <col min="13078" max="13078" width="15.33203125" style="21" customWidth="1"/>
    <col min="13079" max="13079" width="14.44140625" style="21" customWidth="1"/>
    <col min="13080" max="13080" width="11.88671875" style="21" customWidth="1"/>
    <col min="13081" max="13081" width="14.88671875" style="21" bestFit="1" customWidth="1"/>
    <col min="13082" max="13220" width="10.6640625" style="21" customWidth="1"/>
    <col min="13221" max="13315" width="8.88671875" style="21"/>
    <col min="13316" max="13316" width="3" style="21" customWidth="1"/>
    <col min="13317" max="13317" width="37.5546875" style="21" customWidth="1"/>
    <col min="13318" max="13318" width="18.44140625" style="21" customWidth="1"/>
    <col min="13319" max="13319" width="15.109375" style="21" bestFit="1" customWidth="1"/>
    <col min="13320" max="13320" width="16.109375" style="21" bestFit="1" customWidth="1"/>
    <col min="13321" max="13321" width="13.88671875" style="21" bestFit="1" customWidth="1"/>
    <col min="13322" max="13324" width="15.33203125" style="21" bestFit="1" customWidth="1"/>
    <col min="13325" max="13325" width="16.109375" style="21" customWidth="1"/>
    <col min="13326" max="13326" width="13.88671875" style="21" bestFit="1" customWidth="1"/>
    <col min="13327" max="13331" width="13.109375" style="21" customWidth="1"/>
    <col min="13332" max="13332" width="13.88671875" style="21" bestFit="1" customWidth="1"/>
    <col min="13333" max="13333" width="13" style="21" customWidth="1"/>
    <col min="13334" max="13334" width="15.33203125" style="21" customWidth="1"/>
    <col min="13335" max="13335" width="14.44140625" style="21" customWidth="1"/>
    <col min="13336" max="13336" width="11.88671875" style="21" customWidth="1"/>
    <col min="13337" max="13337" width="14.88671875" style="21" bestFit="1" customWidth="1"/>
    <col min="13338" max="13476" width="10.6640625" style="21" customWidth="1"/>
    <col min="13477" max="13571" width="8.88671875" style="21"/>
    <col min="13572" max="13572" width="3" style="21" customWidth="1"/>
    <col min="13573" max="13573" width="37.5546875" style="21" customWidth="1"/>
    <col min="13574" max="13574" width="18.44140625" style="21" customWidth="1"/>
    <col min="13575" max="13575" width="15.109375" style="21" bestFit="1" customWidth="1"/>
    <col min="13576" max="13576" width="16.109375" style="21" bestFit="1" customWidth="1"/>
    <col min="13577" max="13577" width="13.88671875" style="21" bestFit="1" customWidth="1"/>
    <col min="13578" max="13580" width="15.33203125" style="21" bestFit="1" customWidth="1"/>
    <col min="13581" max="13581" width="16.109375" style="21" customWidth="1"/>
    <col min="13582" max="13582" width="13.88671875" style="21" bestFit="1" customWidth="1"/>
    <col min="13583" max="13587" width="13.109375" style="21" customWidth="1"/>
    <col min="13588" max="13588" width="13.88671875" style="21" bestFit="1" customWidth="1"/>
    <col min="13589" max="13589" width="13" style="21" customWidth="1"/>
    <col min="13590" max="13590" width="15.33203125" style="21" customWidth="1"/>
    <col min="13591" max="13591" width="14.44140625" style="21" customWidth="1"/>
    <col min="13592" max="13592" width="11.88671875" style="21" customWidth="1"/>
    <col min="13593" max="13593" width="14.88671875" style="21" bestFit="1" customWidth="1"/>
    <col min="13594" max="13732" width="10.6640625" style="21" customWidth="1"/>
    <col min="13733" max="13827" width="8.88671875" style="21"/>
    <col min="13828" max="13828" width="3" style="21" customWidth="1"/>
    <col min="13829" max="13829" width="37.5546875" style="21" customWidth="1"/>
    <col min="13830" max="13830" width="18.44140625" style="21" customWidth="1"/>
    <col min="13831" max="13831" width="15.109375" style="21" bestFit="1" customWidth="1"/>
    <col min="13832" max="13832" width="16.109375" style="21" bestFit="1" customWidth="1"/>
    <col min="13833" max="13833" width="13.88671875" style="21" bestFit="1" customWidth="1"/>
    <col min="13834" max="13836" width="15.33203125" style="21" bestFit="1" customWidth="1"/>
    <col min="13837" max="13837" width="16.109375" style="21" customWidth="1"/>
    <col min="13838" max="13838" width="13.88671875" style="21" bestFit="1" customWidth="1"/>
    <col min="13839" max="13843" width="13.109375" style="21" customWidth="1"/>
    <col min="13844" max="13844" width="13.88671875" style="21" bestFit="1" customWidth="1"/>
    <col min="13845" max="13845" width="13" style="21" customWidth="1"/>
    <col min="13846" max="13846" width="15.33203125" style="21" customWidth="1"/>
    <col min="13847" max="13847" width="14.44140625" style="21" customWidth="1"/>
    <col min="13848" max="13848" width="11.88671875" style="21" customWidth="1"/>
    <col min="13849" max="13849" width="14.88671875" style="21" bestFit="1" customWidth="1"/>
    <col min="13850" max="13988" width="10.6640625" style="21" customWidth="1"/>
    <col min="13989" max="14083" width="8.88671875" style="21"/>
    <col min="14084" max="14084" width="3" style="21" customWidth="1"/>
    <col min="14085" max="14085" width="37.5546875" style="21" customWidth="1"/>
    <col min="14086" max="14086" width="18.44140625" style="21" customWidth="1"/>
    <col min="14087" max="14087" width="15.109375" style="21" bestFit="1" customWidth="1"/>
    <col min="14088" max="14088" width="16.109375" style="21" bestFit="1" customWidth="1"/>
    <col min="14089" max="14089" width="13.88671875" style="21" bestFit="1" customWidth="1"/>
    <col min="14090" max="14092" width="15.33203125" style="21" bestFit="1" customWidth="1"/>
    <col min="14093" max="14093" width="16.109375" style="21" customWidth="1"/>
    <col min="14094" max="14094" width="13.88671875" style="21" bestFit="1" customWidth="1"/>
    <col min="14095" max="14099" width="13.109375" style="21" customWidth="1"/>
    <col min="14100" max="14100" width="13.88671875" style="21" bestFit="1" customWidth="1"/>
    <col min="14101" max="14101" width="13" style="21" customWidth="1"/>
    <col min="14102" max="14102" width="15.33203125" style="21" customWidth="1"/>
    <col min="14103" max="14103" width="14.44140625" style="21" customWidth="1"/>
    <col min="14104" max="14104" width="11.88671875" style="21" customWidth="1"/>
    <col min="14105" max="14105" width="14.88671875" style="21" bestFit="1" customWidth="1"/>
    <col min="14106" max="14244" width="10.6640625" style="21" customWidth="1"/>
    <col min="14245" max="14339" width="8.88671875" style="21"/>
    <col min="14340" max="14340" width="3" style="21" customWidth="1"/>
    <col min="14341" max="14341" width="37.5546875" style="21" customWidth="1"/>
    <col min="14342" max="14342" width="18.44140625" style="21" customWidth="1"/>
    <col min="14343" max="14343" width="15.109375" style="21" bestFit="1" customWidth="1"/>
    <col min="14344" max="14344" width="16.109375" style="21" bestFit="1" customWidth="1"/>
    <col min="14345" max="14345" width="13.88671875" style="21" bestFit="1" customWidth="1"/>
    <col min="14346" max="14348" width="15.33203125" style="21" bestFit="1" customWidth="1"/>
    <col min="14349" max="14349" width="16.109375" style="21" customWidth="1"/>
    <col min="14350" max="14350" width="13.88671875" style="21" bestFit="1" customWidth="1"/>
    <col min="14351" max="14355" width="13.109375" style="21" customWidth="1"/>
    <col min="14356" max="14356" width="13.88671875" style="21" bestFit="1" customWidth="1"/>
    <col min="14357" max="14357" width="13" style="21" customWidth="1"/>
    <col min="14358" max="14358" width="15.33203125" style="21" customWidth="1"/>
    <col min="14359" max="14359" width="14.44140625" style="21" customWidth="1"/>
    <col min="14360" max="14360" width="11.88671875" style="21" customWidth="1"/>
    <col min="14361" max="14361" width="14.88671875" style="21" bestFit="1" customWidth="1"/>
    <col min="14362" max="14500" width="10.6640625" style="21" customWidth="1"/>
    <col min="14501" max="14595" width="8.88671875" style="21"/>
    <col min="14596" max="14596" width="3" style="21" customWidth="1"/>
    <col min="14597" max="14597" width="37.5546875" style="21" customWidth="1"/>
    <col min="14598" max="14598" width="18.44140625" style="21" customWidth="1"/>
    <col min="14599" max="14599" width="15.109375" style="21" bestFit="1" customWidth="1"/>
    <col min="14600" max="14600" width="16.109375" style="21" bestFit="1" customWidth="1"/>
    <col min="14601" max="14601" width="13.88671875" style="21" bestFit="1" customWidth="1"/>
    <col min="14602" max="14604" width="15.33203125" style="21" bestFit="1" customWidth="1"/>
    <col min="14605" max="14605" width="16.109375" style="21" customWidth="1"/>
    <col min="14606" max="14606" width="13.88671875" style="21" bestFit="1" customWidth="1"/>
    <col min="14607" max="14611" width="13.109375" style="21" customWidth="1"/>
    <col min="14612" max="14612" width="13.88671875" style="21" bestFit="1" customWidth="1"/>
    <col min="14613" max="14613" width="13" style="21" customWidth="1"/>
    <col min="14614" max="14614" width="15.33203125" style="21" customWidth="1"/>
    <col min="14615" max="14615" width="14.44140625" style="21" customWidth="1"/>
    <col min="14616" max="14616" width="11.88671875" style="21" customWidth="1"/>
    <col min="14617" max="14617" width="14.88671875" style="21" bestFit="1" customWidth="1"/>
    <col min="14618" max="14756" width="10.6640625" style="21" customWidth="1"/>
    <col min="14757" max="14851" width="8.88671875" style="21"/>
    <col min="14852" max="14852" width="3" style="21" customWidth="1"/>
    <col min="14853" max="14853" width="37.5546875" style="21" customWidth="1"/>
    <col min="14854" max="14854" width="18.44140625" style="21" customWidth="1"/>
    <col min="14855" max="14855" width="15.109375" style="21" bestFit="1" customWidth="1"/>
    <col min="14856" max="14856" width="16.109375" style="21" bestFit="1" customWidth="1"/>
    <col min="14857" max="14857" width="13.88671875" style="21" bestFit="1" customWidth="1"/>
    <col min="14858" max="14860" width="15.33203125" style="21" bestFit="1" customWidth="1"/>
    <col min="14861" max="14861" width="16.109375" style="21" customWidth="1"/>
    <col min="14862" max="14862" width="13.88671875" style="21" bestFit="1" customWidth="1"/>
    <col min="14863" max="14867" width="13.109375" style="21" customWidth="1"/>
    <col min="14868" max="14868" width="13.88671875" style="21" bestFit="1" customWidth="1"/>
    <col min="14869" max="14869" width="13" style="21" customWidth="1"/>
    <col min="14870" max="14870" width="15.33203125" style="21" customWidth="1"/>
    <col min="14871" max="14871" width="14.44140625" style="21" customWidth="1"/>
    <col min="14872" max="14872" width="11.88671875" style="21" customWidth="1"/>
    <col min="14873" max="14873" width="14.88671875" style="21" bestFit="1" customWidth="1"/>
    <col min="14874" max="15012" width="10.6640625" style="21" customWidth="1"/>
    <col min="15013" max="15107" width="8.88671875" style="21"/>
    <col min="15108" max="15108" width="3" style="21" customWidth="1"/>
    <col min="15109" max="15109" width="37.5546875" style="21" customWidth="1"/>
    <col min="15110" max="15110" width="18.44140625" style="21" customWidth="1"/>
    <col min="15111" max="15111" width="15.109375" style="21" bestFit="1" customWidth="1"/>
    <col min="15112" max="15112" width="16.109375" style="21" bestFit="1" customWidth="1"/>
    <col min="15113" max="15113" width="13.88671875" style="21" bestFit="1" customWidth="1"/>
    <col min="15114" max="15116" width="15.33203125" style="21" bestFit="1" customWidth="1"/>
    <col min="15117" max="15117" width="16.109375" style="21" customWidth="1"/>
    <col min="15118" max="15118" width="13.88671875" style="21" bestFit="1" customWidth="1"/>
    <col min="15119" max="15123" width="13.109375" style="21" customWidth="1"/>
    <col min="15124" max="15124" width="13.88671875" style="21" bestFit="1" customWidth="1"/>
    <col min="15125" max="15125" width="13" style="21" customWidth="1"/>
    <col min="15126" max="15126" width="15.33203125" style="21" customWidth="1"/>
    <col min="15127" max="15127" width="14.44140625" style="21" customWidth="1"/>
    <col min="15128" max="15128" width="11.88671875" style="21" customWidth="1"/>
    <col min="15129" max="15129" width="14.88671875" style="21" bestFit="1" customWidth="1"/>
    <col min="15130" max="15268" width="10.6640625" style="21" customWidth="1"/>
    <col min="15269" max="15363" width="8.88671875" style="21"/>
    <col min="15364" max="15364" width="3" style="21" customWidth="1"/>
    <col min="15365" max="15365" width="37.5546875" style="21" customWidth="1"/>
    <col min="15366" max="15366" width="18.44140625" style="21" customWidth="1"/>
    <col min="15367" max="15367" width="15.109375" style="21" bestFit="1" customWidth="1"/>
    <col min="15368" max="15368" width="16.109375" style="21" bestFit="1" customWidth="1"/>
    <col min="15369" max="15369" width="13.88671875" style="21" bestFit="1" customWidth="1"/>
    <col min="15370" max="15372" width="15.33203125" style="21" bestFit="1" customWidth="1"/>
    <col min="15373" max="15373" width="16.109375" style="21" customWidth="1"/>
    <col min="15374" max="15374" width="13.88671875" style="21" bestFit="1" customWidth="1"/>
    <col min="15375" max="15379" width="13.109375" style="21" customWidth="1"/>
    <col min="15380" max="15380" width="13.88671875" style="21" bestFit="1" customWidth="1"/>
    <col min="15381" max="15381" width="13" style="21" customWidth="1"/>
    <col min="15382" max="15382" width="15.33203125" style="21" customWidth="1"/>
    <col min="15383" max="15383" width="14.44140625" style="21" customWidth="1"/>
    <col min="15384" max="15384" width="11.88671875" style="21" customWidth="1"/>
    <col min="15385" max="15385" width="14.88671875" style="21" bestFit="1" customWidth="1"/>
    <col min="15386" max="15524" width="10.6640625" style="21" customWidth="1"/>
    <col min="15525" max="15619" width="8.88671875" style="21"/>
    <col min="15620" max="15620" width="3" style="21" customWidth="1"/>
    <col min="15621" max="15621" width="37.5546875" style="21" customWidth="1"/>
    <col min="15622" max="15622" width="18.44140625" style="21" customWidth="1"/>
    <col min="15623" max="15623" width="15.109375" style="21" bestFit="1" customWidth="1"/>
    <col min="15624" max="15624" width="16.109375" style="21" bestFit="1" customWidth="1"/>
    <col min="15625" max="15625" width="13.88671875" style="21" bestFit="1" customWidth="1"/>
    <col min="15626" max="15628" width="15.33203125" style="21" bestFit="1" customWidth="1"/>
    <col min="15629" max="15629" width="16.109375" style="21" customWidth="1"/>
    <col min="15630" max="15630" width="13.88671875" style="21" bestFit="1" customWidth="1"/>
    <col min="15631" max="15635" width="13.109375" style="21" customWidth="1"/>
    <col min="15636" max="15636" width="13.88671875" style="21" bestFit="1" customWidth="1"/>
    <col min="15637" max="15637" width="13" style="21" customWidth="1"/>
    <col min="15638" max="15638" width="15.33203125" style="21" customWidth="1"/>
    <col min="15639" max="15639" width="14.44140625" style="21" customWidth="1"/>
    <col min="15640" max="15640" width="11.88671875" style="21" customWidth="1"/>
    <col min="15641" max="15641" width="14.88671875" style="21" bestFit="1" customWidth="1"/>
    <col min="15642" max="15780" width="10.6640625" style="21" customWidth="1"/>
    <col min="15781" max="15875" width="8.88671875" style="21"/>
    <col min="15876" max="15876" width="3" style="21" customWidth="1"/>
    <col min="15877" max="15877" width="37.5546875" style="21" customWidth="1"/>
    <col min="15878" max="15878" width="18.44140625" style="21" customWidth="1"/>
    <col min="15879" max="15879" width="15.109375" style="21" bestFit="1" customWidth="1"/>
    <col min="15880" max="15880" width="16.109375" style="21" bestFit="1" customWidth="1"/>
    <col min="15881" max="15881" width="13.88671875" style="21" bestFit="1" customWidth="1"/>
    <col min="15882" max="15884" width="15.33203125" style="21" bestFit="1" customWidth="1"/>
    <col min="15885" max="15885" width="16.109375" style="21" customWidth="1"/>
    <col min="15886" max="15886" width="13.88671875" style="21" bestFit="1" customWidth="1"/>
    <col min="15887" max="15891" width="13.109375" style="21" customWidth="1"/>
    <col min="15892" max="15892" width="13.88671875" style="21" bestFit="1" customWidth="1"/>
    <col min="15893" max="15893" width="13" style="21" customWidth="1"/>
    <col min="15894" max="15894" width="15.33203125" style="21" customWidth="1"/>
    <col min="15895" max="15895" width="14.44140625" style="21" customWidth="1"/>
    <col min="15896" max="15896" width="11.88671875" style="21" customWidth="1"/>
    <col min="15897" max="15897" width="14.88671875" style="21" bestFit="1" customWidth="1"/>
    <col min="15898" max="16036" width="10.6640625" style="21" customWidth="1"/>
    <col min="16037" max="16131" width="8.88671875" style="21"/>
    <col min="16132" max="16132" width="3" style="21" customWidth="1"/>
    <col min="16133" max="16133" width="37.5546875" style="21" customWidth="1"/>
    <col min="16134" max="16134" width="18.44140625" style="21" customWidth="1"/>
    <col min="16135" max="16135" width="15.109375" style="21" bestFit="1" customWidth="1"/>
    <col min="16136" max="16136" width="16.109375" style="21" bestFit="1" customWidth="1"/>
    <col min="16137" max="16137" width="13.88671875" style="21" bestFit="1" customWidth="1"/>
    <col min="16138" max="16140" width="15.33203125" style="21" bestFit="1" customWidth="1"/>
    <col min="16141" max="16141" width="16.109375" style="21" customWidth="1"/>
    <col min="16142" max="16142" width="13.88671875" style="21" bestFit="1" customWidth="1"/>
    <col min="16143" max="16147" width="13.109375" style="21" customWidth="1"/>
    <col min="16148" max="16148" width="13.88671875" style="21" bestFit="1" customWidth="1"/>
    <col min="16149" max="16149" width="13" style="21" customWidth="1"/>
    <col min="16150" max="16150" width="15.33203125" style="21" customWidth="1"/>
    <col min="16151" max="16151" width="14.44140625" style="21" customWidth="1"/>
    <col min="16152" max="16152" width="11.88671875" style="21" customWidth="1"/>
    <col min="16153" max="16153" width="14.88671875" style="21" bestFit="1" customWidth="1"/>
    <col min="16154" max="16292" width="10.6640625" style="21" customWidth="1"/>
    <col min="16293" max="16384" width="8.88671875" style="21"/>
  </cols>
  <sheetData>
    <row r="1" spans="1:54">
      <c r="A1" s="20"/>
    </row>
    <row r="2" spans="1:54">
      <c r="A2" s="20"/>
    </row>
    <row r="3" spans="1:54">
      <c r="A3" s="24" t="s">
        <v>188</v>
      </c>
      <c r="B3" s="22" t="s">
        <v>155</v>
      </c>
    </row>
    <row r="4" spans="1:54" s="28" customFormat="1">
      <c r="A4" s="25" t="s">
        <v>189</v>
      </c>
      <c r="B4" s="25" t="s">
        <v>157</v>
      </c>
      <c r="C4" s="25"/>
      <c r="D4" s="25"/>
      <c r="E4" s="25"/>
      <c r="F4" s="26"/>
      <c r="G4" s="27"/>
      <c r="H4" s="27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Z4" s="29"/>
    </row>
    <row r="5" spans="1:54" s="28" customFormat="1">
      <c r="G5" s="30"/>
      <c r="I5" s="31"/>
      <c r="Z5" s="29"/>
    </row>
    <row r="6" spans="1:54">
      <c r="A6" s="32"/>
      <c r="B6" s="33" t="s">
        <v>190</v>
      </c>
      <c r="C6" s="33"/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54" ht="15" thickBot="1">
      <c r="C7" s="34"/>
    </row>
    <row r="8" spans="1:54" s="22" customFormat="1" ht="15.75" customHeight="1" thickBot="1">
      <c r="A8" s="823" t="s">
        <v>1</v>
      </c>
      <c r="B8" s="821" t="s">
        <v>100</v>
      </c>
      <c r="C8" s="826" t="s">
        <v>340</v>
      </c>
      <c r="D8" s="811" t="s">
        <v>191</v>
      </c>
      <c r="E8" s="813"/>
      <c r="F8" s="811" t="s">
        <v>192</v>
      </c>
      <c r="G8" s="812"/>
      <c r="H8" s="812"/>
      <c r="I8" s="813"/>
      <c r="J8" s="811" t="s">
        <v>193</v>
      </c>
      <c r="K8" s="812"/>
      <c r="L8" s="812"/>
      <c r="M8" s="813"/>
      <c r="N8" s="811" t="s">
        <v>194</v>
      </c>
      <c r="O8" s="812"/>
      <c r="P8" s="812"/>
      <c r="Q8" s="813"/>
      <c r="R8" s="811" t="s">
        <v>195</v>
      </c>
      <c r="S8" s="812"/>
      <c r="T8" s="812"/>
      <c r="U8" s="813"/>
      <c r="V8" s="811" t="s">
        <v>196</v>
      </c>
      <c r="W8" s="812"/>
      <c r="X8" s="813"/>
      <c r="Y8" s="821" t="s">
        <v>109</v>
      </c>
    </row>
    <row r="9" spans="1:54" s="22" customFormat="1" ht="15" thickBot="1">
      <c r="A9" s="824"/>
      <c r="B9" s="825"/>
      <c r="C9" s="827"/>
      <c r="D9" s="36" t="s">
        <v>341</v>
      </c>
      <c r="E9" s="36" t="s">
        <v>322</v>
      </c>
      <c r="F9" s="36" t="s">
        <v>197</v>
      </c>
      <c r="G9" s="36" t="s">
        <v>218</v>
      </c>
      <c r="H9" s="36" t="s">
        <v>309</v>
      </c>
      <c r="I9" s="36" t="s">
        <v>200</v>
      </c>
      <c r="J9" s="36" t="s">
        <v>310</v>
      </c>
      <c r="K9" s="36" t="s">
        <v>198</v>
      </c>
      <c r="L9" s="36" t="s">
        <v>199</v>
      </c>
      <c r="M9" s="36" t="s">
        <v>323</v>
      </c>
      <c r="N9" s="37" t="s">
        <v>301</v>
      </c>
      <c r="O9" s="37" t="s">
        <v>201</v>
      </c>
      <c r="P9" s="37" t="s">
        <v>311</v>
      </c>
      <c r="Q9" s="37" t="s">
        <v>204</v>
      </c>
      <c r="R9" s="37" t="s">
        <v>312</v>
      </c>
      <c r="S9" s="37" t="s">
        <v>313</v>
      </c>
      <c r="T9" s="37" t="s">
        <v>314</v>
      </c>
      <c r="U9" s="37" t="s">
        <v>324</v>
      </c>
      <c r="V9" s="37" t="s">
        <v>205</v>
      </c>
      <c r="W9" s="37" t="s">
        <v>315</v>
      </c>
      <c r="X9" s="37" t="s">
        <v>342</v>
      </c>
      <c r="Y9" s="822"/>
    </row>
    <row r="10" spans="1:54" s="22" customFormat="1">
      <c r="A10" s="38"/>
      <c r="B10" s="39"/>
      <c r="C10" s="40"/>
      <c r="D10" s="41">
        <v>44166</v>
      </c>
      <c r="E10" s="41">
        <v>44256</v>
      </c>
      <c r="F10" s="41">
        <v>44348</v>
      </c>
      <c r="G10" s="41">
        <v>44440</v>
      </c>
      <c r="H10" s="41">
        <v>44531</v>
      </c>
      <c r="I10" s="41">
        <v>44621</v>
      </c>
      <c r="J10" s="41">
        <v>44713</v>
      </c>
      <c r="K10" s="41">
        <v>44805</v>
      </c>
      <c r="L10" s="41">
        <v>44896</v>
      </c>
      <c r="M10" s="41">
        <v>44986</v>
      </c>
      <c r="N10" s="41">
        <v>45078</v>
      </c>
      <c r="O10" s="41">
        <v>45170</v>
      </c>
      <c r="P10" s="41">
        <v>45261</v>
      </c>
      <c r="Q10" s="41">
        <v>45352</v>
      </c>
      <c r="R10" s="41">
        <v>45444</v>
      </c>
      <c r="S10" s="41">
        <v>45536</v>
      </c>
      <c r="T10" s="41">
        <v>45627</v>
      </c>
      <c r="U10" s="41">
        <v>45717</v>
      </c>
      <c r="V10" s="41">
        <v>45809</v>
      </c>
      <c r="W10" s="41">
        <v>45901</v>
      </c>
      <c r="X10" s="41">
        <v>45901</v>
      </c>
      <c r="Y10" s="42"/>
    </row>
    <row r="11" spans="1:54">
      <c r="A11" s="43" t="s">
        <v>206</v>
      </c>
      <c r="B11" s="44"/>
      <c r="C11" s="45"/>
      <c r="D11" s="46"/>
      <c r="E11" s="46"/>
      <c r="F11" s="46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</row>
    <row r="12" spans="1:54">
      <c r="A12" s="43"/>
      <c r="B12" s="44"/>
      <c r="C12" s="45"/>
      <c r="D12" s="46"/>
      <c r="E12" s="46"/>
      <c r="F12" s="46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</row>
    <row r="13" spans="1:54">
      <c r="A13" s="49" t="s">
        <v>152</v>
      </c>
      <c r="B13" s="50"/>
      <c r="C13" s="51"/>
      <c r="D13" s="50"/>
      <c r="E13" s="50"/>
      <c r="F13" s="50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21"/>
    </row>
    <row r="14" spans="1:54">
      <c r="A14" s="53" t="s">
        <v>326</v>
      </c>
      <c r="B14" s="54" t="e">
        <f>B121</f>
        <v>#REF!</v>
      </c>
      <c r="C14" s="55" t="e">
        <f t="shared" ref="C14:X14" si="0">C65</f>
        <v>#REF!</v>
      </c>
      <c r="D14" s="54" t="e">
        <f>D65</f>
        <v>#REF!</v>
      </c>
      <c r="E14" s="54" t="e">
        <f>E65</f>
        <v>#REF!</v>
      </c>
      <c r="F14" s="54" t="e">
        <f t="shared" si="0"/>
        <v>#REF!</v>
      </c>
      <c r="G14" s="54" t="e">
        <f t="shared" si="0"/>
        <v>#REF!</v>
      </c>
      <c r="H14" s="54" t="e">
        <f t="shared" si="0"/>
        <v>#REF!</v>
      </c>
      <c r="I14" s="54" t="e">
        <f t="shared" si="0"/>
        <v>#REF!</v>
      </c>
      <c r="J14" s="54" t="e">
        <f t="shared" si="0"/>
        <v>#REF!</v>
      </c>
      <c r="K14" s="54" t="e">
        <f t="shared" si="0"/>
        <v>#REF!</v>
      </c>
      <c r="L14" s="54" t="e">
        <f t="shared" si="0"/>
        <v>#REF!</v>
      </c>
      <c r="M14" s="54" t="e">
        <f t="shared" si="0"/>
        <v>#REF!</v>
      </c>
      <c r="N14" s="54" t="e">
        <f t="shared" si="0"/>
        <v>#REF!</v>
      </c>
      <c r="O14" s="54" t="e">
        <f t="shared" si="0"/>
        <v>#REF!</v>
      </c>
      <c r="P14" s="54" t="e">
        <f t="shared" si="0"/>
        <v>#REF!</v>
      </c>
      <c r="Q14" s="54" t="e">
        <f t="shared" si="0"/>
        <v>#REF!</v>
      </c>
      <c r="R14" s="54" t="e">
        <f t="shared" si="0"/>
        <v>#REF!</v>
      </c>
      <c r="S14" s="54" t="e">
        <f t="shared" si="0"/>
        <v>#REF!</v>
      </c>
      <c r="T14" s="54" t="e">
        <f t="shared" si="0"/>
        <v>#REF!</v>
      </c>
      <c r="U14" s="54" t="e">
        <f t="shared" si="0"/>
        <v>#REF!</v>
      </c>
      <c r="V14" s="54" t="e">
        <f t="shared" si="0"/>
        <v>#REF!</v>
      </c>
      <c r="W14" s="54" t="e">
        <f t="shared" si="0"/>
        <v>#REF!</v>
      </c>
      <c r="X14" s="54" t="e">
        <f t="shared" si="0"/>
        <v>#REF!</v>
      </c>
      <c r="Y14" s="56" t="e">
        <f>SUM(C14:X14)</f>
        <v>#REF!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</row>
    <row r="15" spans="1:54">
      <c r="A15" s="53" t="s">
        <v>327</v>
      </c>
      <c r="B15" s="54" t="e">
        <f>B72</f>
        <v>#REF!</v>
      </c>
      <c r="C15" s="55" t="e">
        <f t="shared" ref="C15:X15" si="1">C75</f>
        <v>#REF!</v>
      </c>
      <c r="D15" s="54" t="e">
        <f t="shared" si="1"/>
        <v>#REF!</v>
      </c>
      <c r="E15" s="54" t="e">
        <f t="shared" si="1"/>
        <v>#REF!</v>
      </c>
      <c r="F15" s="54" t="e">
        <f t="shared" si="1"/>
        <v>#REF!</v>
      </c>
      <c r="G15" s="54" t="e">
        <f t="shared" si="1"/>
        <v>#REF!</v>
      </c>
      <c r="H15" s="54" t="e">
        <f t="shared" si="1"/>
        <v>#REF!</v>
      </c>
      <c r="I15" s="54" t="e">
        <f t="shared" si="1"/>
        <v>#REF!</v>
      </c>
      <c r="J15" s="54" t="e">
        <f t="shared" si="1"/>
        <v>#REF!</v>
      </c>
      <c r="K15" s="54" t="e">
        <f t="shared" si="1"/>
        <v>#REF!</v>
      </c>
      <c r="L15" s="54" t="e">
        <f t="shared" si="1"/>
        <v>#REF!</v>
      </c>
      <c r="M15" s="54" t="e">
        <f t="shared" si="1"/>
        <v>#REF!</v>
      </c>
      <c r="N15" s="54" t="e">
        <f t="shared" si="1"/>
        <v>#REF!</v>
      </c>
      <c r="O15" s="54" t="e">
        <f t="shared" si="1"/>
        <v>#REF!</v>
      </c>
      <c r="P15" s="54" t="e">
        <f t="shared" si="1"/>
        <v>#REF!</v>
      </c>
      <c r="Q15" s="54" t="e">
        <f t="shared" si="1"/>
        <v>#REF!</v>
      </c>
      <c r="R15" s="54" t="e">
        <f t="shared" si="1"/>
        <v>#REF!</v>
      </c>
      <c r="S15" s="54" t="e">
        <f t="shared" si="1"/>
        <v>#REF!</v>
      </c>
      <c r="T15" s="54" t="e">
        <f t="shared" si="1"/>
        <v>#REF!</v>
      </c>
      <c r="U15" s="54" t="e">
        <f t="shared" si="1"/>
        <v>#REF!</v>
      </c>
      <c r="V15" s="54" t="e">
        <f t="shared" si="1"/>
        <v>#REF!</v>
      </c>
      <c r="W15" s="54" t="e">
        <f t="shared" si="1"/>
        <v>#REF!</v>
      </c>
      <c r="X15" s="54" t="e">
        <f t="shared" si="1"/>
        <v>#REF!</v>
      </c>
      <c r="Y15" s="56" t="e">
        <f t="shared" ref="Y15:Y18" si="2">SUM(C15:X15)</f>
        <v>#REF!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</row>
    <row r="16" spans="1:54">
      <c r="A16" s="53" t="s">
        <v>328</v>
      </c>
      <c r="B16" s="54">
        <f>E104</f>
        <v>0</v>
      </c>
      <c r="C16" s="55" t="e">
        <f t="shared" ref="C16" si="3">C75</f>
        <v>#REF!</v>
      </c>
      <c r="D16" s="54">
        <v>0</v>
      </c>
      <c r="E16" s="54">
        <v>5.2499200000000003E-2</v>
      </c>
      <c r="F16" s="54">
        <v>0.10499840000000002</v>
      </c>
      <c r="G16" s="54">
        <v>0.11812320000000001</v>
      </c>
      <c r="H16" s="54">
        <v>0.25567110399999998</v>
      </c>
      <c r="I16" s="54">
        <v>0.16379750400000004</v>
      </c>
      <c r="J16" s="54">
        <v>0.37851923199999993</v>
      </c>
      <c r="K16" s="54">
        <v>0.27299584000000005</v>
      </c>
      <c r="L16" s="54">
        <v>0.43967030015999997</v>
      </c>
      <c r="M16" s="54">
        <v>0.34069880832000005</v>
      </c>
      <c r="N16" s="54">
        <v>0.75197754112000004</v>
      </c>
      <c r="O16" s="54">
        <v>2.2169824168960002</v>
      </c>
      <c r="P16" s="54">
        <v>2.2370560110080007</v>
      </c>
      <c r="Q16" s="54">
        <v>2.4627689715200005</v>
      </c>
      <c r="R16" s="54">
        <v>2.6884819320320008</v>
      </c>
      <c r="S16" s="54">
        <v>2.1618183575039991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6" t="e">
        <f t="shared" si="2"/>
        <v>#REF!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</row>
    <row r="17" spans="1:54">
      <c r="A17" s="53" t="s">
        <v>329</v>
      </c>
      <c r="B17" s="54">
        <f>B124</f>
        <v>0.9</v>
      </c>
      <c r="C17" s="55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4.4474999999999998</v>
      </c>
      <c r="S17" s="54">
        <v>2.2237499999999999</v>
      </c>
      <c r="T17" s="54">
        <v>2.2237499999999999</v>
      </c>
      <c r="U17" s="54">
        <v>0</v>
      </c>
      <c r="V17" s="54">
        <v>0</v>
      </c>
      <c r="W17" s="54">
        <v>0</v>
      </c>
      <c r="X17" s="54">
        <v>0</v>
      </c>
      <c r="Y17" s="56">
        <f t="shared" si="2"/>
        <v>8.8949999999999996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53" t="s">
        <v>343</v>
      </c>
      <c r="B18" s="54" t="e">
        <f>B125</f>
        <v>#REF!</v>
      </c>
      <c r="C18" s="55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3.0125119072248001</v>
      </c>
      <c r="S18" s="54">
        <v>1.5062559536124001</v>
      </c>
      <c r="T18" s="54">
        <v>1.5062559536124001</v>
      </c>
      <c r="U18" s="54">
        <v>0</v>
      </c>
      <c r="V18" s="54">
        <v>0</v>
      </c>
      <c r="W18" s="54">
        <v>0</v>
      </c>
      <c r="X18" s="54">
        <v>0</v>
      </c>
      <c r="Y18" s="56">
        <f t="shared" si="2"/>
        <v>6.0250238144496002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57"/>
      <c r="B19" s="54"/>
      <c r="C19" s="55"/>
      <c r="D19" s="54"/>
      <c r="E19" s="54"/>
      <c r="F19" s="54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58" t="s">
        <v>207</v>
      </c>
      <c r="B21" s="59" t="e">
        <f t="shared" ref="B21:X21" si="4">SUM(B14:B20)</f>
        <v>#REF!</v>
      </c>
      <c r="C21" s="60" t="e">
        <f t="shared" si="4"/>
        <v>#REF!</v>
      </c>
      <c r="D21" s="59" t="e">
        <f t="shared" si="4"/>
        <v>#REF!</v>
      </c>
      <c r="E21" s="59" t="e">
        <f t="shared" si="4"/>
        <v>#REF!</v>
      </c>
      <c r="F21" s="59" t="e">
        <f t="shared" si="4"/>
        <v>#REF!</v>
      </c>
      <c r="G21" s="59" t="e">
        <f t="shared" si="4"/>
        <v>#REF!</v>
      </c>
      <c r="H21" s="59" t="e">
        <f t="shared" si="4"/>
        <v>#REF!</v>
      </c>
      <c r="I21" s="59" t="e">
        <f t="shared" si="4"/>
        <v>#REF!</v>
      </c>
      <c r="J21" s="59" t="e">
        <f t="shared" si="4"/>
        <v>#REF!</v>
      </c>
      <c r="K21" s="59" t="e">
        <f t="shared" si="4"/>
        <v>#REF!</v>
      </c>
      <c r="L21" s="59" t="e">
        <f t="shared" si="4"/>
        <v>#REF!</v>
      </c>
      <c r="M21" s="59" t="e">
        <f t="shared" si="4"/>
        <v>#REF!</v>
      </c>
      <c r="N21" s="59" t="e">
        <f t="shared" si="4"/>
        <v>#REF!</v>
      </c>
      <c r="O21" s="59" t="e">
        <f t="shared" si="4"/>
        <v>#REF!</v>
      </c>
      <c r="P21" s="59" t="e">
        <f t="shared" si="4"/>
        <v>#REF!</v>
      </c>
      <c r="Q21" s="59" t="e">
        <f t="shared" si="4"/>
        <v>#REF!</v>
      </c>
      <c r="R21" s="59" t="e">
        <f t="shared" si="4"/>
        <v>#REF!</v>
      </c>
      <c r="S21" s="59" t="e">
        <f t="shared" si="4"/>
        <v>#REF!</v>
      </c>
      <c r="T21" s="59" t="e">
        <f t="shared" si="4"/>
        <v>#REF!</v>
      </c>
      <c r="U21" s="59" t="e">
        <f t="shared" si="4"/>
        <v>#REF!</v>
      </c>
      <c r="V21" s="59" t="e">
        <f t="shared" si="4"/>
        <v>#REF!</v>
      </c>
      <c r="W21" s="59" t="e">
        <f t="shared" si="4"/>
        <v>#REF!</v>
      </c>
      <c r="X21" s="59" t="e">
        <f t="shared" si="4"/>
        <v>#REF!</v>
      </c>
      <c r="Y21" s="56" t="e">
        <f t="shared" ref="Y21:Y24" si="5">SUM(C21:X21)</f>
        <v>#REF!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</row>
    <row r="22" spans="1:54">
      <c r="A22" s="58" t="s">
        <v>208</v>
      </c>
      <c r="B22" s="59">
        <f>SUM(C22:O22)</f>
        <v>43.999999999999993</v>
      </c>
      <c r="C22" s="60">
        <f>C89</f>
        <v>0</v>
      </c>
      <c r="D22" s="61">
        <f>'Repayment Schedule'!G6</f>
        <v>7.05</v>
      </c>
      <c r="E22" s="61">
        <f>'Repayment Schedule'!G9</f>
        <v>6.65</v>
      </c>
      <c r="F22" s="61">
        <f>'Repayment Schedule'!G12</f>
        <v>2.9</v>
      </c>
      <c r="G22" s="61">
        <f>'Repayment Schedule'!G15</f>
        <v>10.45</v>
      </c>
      <c r="H22" s="61">
        <f>'Repayment Schedule'!G18</f>
        <v>1.1499999999999999</v>
      </c>
      <c r="I22" s="61">
        <f>'Repayment Schedule'!G21</f>
        <v>7.3</v>
      </c>
      <c r="J22" s="61">
        <f>'Repayment Schedule'!G24</f>
        <v>1.5</v>
      </c>
      <c r="K22" s="61">
        <f>'Repayment Schedule'!G27</f>
        <v>7</v>
      </c>
      <c r="L22" s="61"/>
      <c r="M22" s="61">
        <f>'Repayment Schedule'!G30</f>
        <v>0</v>
      </c>
      <c r="N22" s="61">
        <f>'Repayment Schedule'!G33</f>
        <v>0</v>
      </c>
      <c r="O22" s="61">
        <f>'Repayment Schedule'!G36</f>
        <v>0</v>
      </c>
      <c r="P22" s="61"/>
      <c r="Q22" s="62"/>
      <c r="R22" s="62"/>
      <c r="S22" s="62"/>
      <c r="T22" s="62"/>
      <c r="U22" s="62"/>
      <c r="V22" s="62"/>
      <c r="W22" s="62"/>
      <c r="X22" s="62"/>
      <c r="Y22" s="56">
        <f t="shared" si="5"/>
        <v>43.999999999999993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15" thickBot="1">
      <c r="A23" s="58" t="s">
        <v>209</v>
      </c>
      <c r="B23" s="59">
        <f>Y23</f>
        <v>26.000000000000014</v>
      </c>
      <c r="C23" s="60">
        <f>C88</f>
        <v>20.64</v>
      </c>
      <c r="D23" s="63">
        <v>0.53600000000000003</v>
      </c>
      <c r="E23" s="63">
        <v>0.53600000000000003</v>
      </c>
      <c r="F23" s="63">
        <v>0.53600000000000003</v>
      </c>
      <c r="G23" s="63">
        <v>0.53600000000000003</v>
      </c>
      <c r="H23" s="63">
        <v>0.53600000000000003</v>
      </c>
      <c r="I23" s="63">
        <v>0.53600000000000003</v>
      </c>
      <c r="J23" s="63">
        <v>0.53600000000000003</v>
      </c>
      <c r="K23" s="63">
        <v>0.53600000000000003</v>
      </c>
      <c r="L23" s="63">
        <v>0.53600000000000003</v>
      </c>
      <c r="M23" s="63">
        <v>0.53600000000000003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56">
        <f t="shared" si="5"/>
        <v>26.000000000000014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15" thickBot="1">
      <c r="A24" s="65" t="s">
        <v>210</v>
      </c>
      <c r="B24" s="66" t="e">
        <f t="shared" ref="B24:X24" si="6">SUM(B21:B23)</f>
        <v>#REF!</v>
      </c>
      <c r="C24" s="67" t="e">
        <f t="shared" si="6"/>
        <v>#REF!</v>
      </c>
      <c r="D24" s="68" t="e">
        <f t="shared" si="6"/>
        <v>#REF!</v>
      </c>
      <c r="E24" s="68" t="e">
        <f t="shared" si="6"/>
        <v>#REF!</v>
      </c>
      <c r="F24" s="68" t="e">
        <f t="shared" si="6"/>
        <v>#REF!</v>
      </c>
      <c r="G24" s="68" t="e">
        <f t="shared" si="6"/>
        <v>#REF!</v>
      </c>
      <c r="H24" s="68" t="e">
        <f t="shared" si="6"/>
        <v>#REF!</v>
      </c>
      <c r="I24" s="68" t="e">
        <f t="shared" si="6"/>
        <v>#REF!</v>
      </c>
      <c r="J24" s="66" t="e">
        <f t="shared" si="6"/>
        <v>#REF!</v>
      </c>
      <c r="K24" s="66" t="e">
        <f t="shared" si="6"/>
        <v>#REF!</v>
      </c>
      <c r="L24" s="66" t="e">
        <f t="shared" si="6"/>
        <v>#REF!</v>
      </c>
      <c r="M24" s="66" t="e">
        <f t="shared" si="6"/>
        <v>#REF!</v>
      </c>
      <c r="N24" s="66" t="e">
        <f t="shared" si="6"/>
        <v>#REF!</v>
      </c>
      <c r="O24" s="66" t="e">
        <f t="shared" si="6"/>
        <v>#REF!</v>
      </c>
      <c r="P24" s="66" t="e">
        <f t="shared" si="6"/>
        <v>#REF!</v>
      </c>
      <c r="Q24" s="66" t="e">
        <f t="shared" si="6"/>
        <v>#REF!</v>
      </c>
      <c r="R24" s="66" t="e">
        <f t="shared" si="6"/>
        <v>#REF!</v>
      </c>
      <c r="S24" s="66" t="e">
        <f t="shared" si="6"/>
        <v>#REF!</v>
      </c>
      <c r="T24" s="66" t="e">
        <f t="shared" si="6"/>
        <v>#REF!</v>
      </c>
      <c r="U24" s="66" t="e">
        <f t="shared" si="6"/>
        <v>#REF!</v>
      </c>
      <c r="V24" s="66" t="e">
        <f t="shared" si="6"/>
        <v>#REF!</v>
      </c>
      <c r="W24" s="66" t="e">
        <f t="shared" si="6"/>
        <v>#REF!</v>
      </c>
      <c r="X24" s="66" t="e">
        <f t="shared" si="6"/>
        <v>#REF!</v>
      </c>
      <c r="Y24" s="56" t="e">
        <f t="shared" si="5"/>
        <v>#REF!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15" thickTop="1">
      <c r="A25" s="69"/>
      <c r="B25" s="70"/>
      <c r="C25" s="47"/>
      <c r="D25" s="46"/>
      <c r="E25" s="46"/>
      <c r="F25" s="46"/>
      <c r="G25" s="46"/>
      <c r="H25" s="46"/>
      <c r="I25" s="46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>
      <c r="A26" s="43" t="s">
        <v>211</v>
      </c>
      <c r="B26" s="44"/>
      <c r="C26" s="45"/>
      <c r="D26" s="46"/>
      <c r="E26" s="46"/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2"/>
      <c r="V26" s="72"/>
      <c r="W26" s="72"/>
      <c r="X26" s="72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>
      <c r="A27" s="71" t="str">
        <f t="shared" ref="A27:C28" si="7">A81</f>
        <v>Land Cost</v>
      </c>
      <c r="B27" s="59">
        <f t="shared" si="7"/>
        <v>19.02</v>
      </c>
      <c r="C27" s="60">
        <f t="shared" si="7"/>
        <v>19.02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56">
        <f t="shared" ref="Y27:Y31" si="8">SUM(C27:X27)</f>
        <v>19.02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>
      <c r="A28" s="71" t="str">
        <f t="shared" si="7"/>
        <v>Construction Cost</v>
      </c>
      <c r="B28" s="59">
        <f t="shared" si="7"/>
        <v>91.16</v>
      </c>
      <c r="C28" s="60">
        <f t="shared" si="7"/>
        <v>12.72</v>
      </c>
      <c r="D28" s="73">
        <f>D51</f>
        <v>7.4124191236495545</v>
      </c>
      <c r="E28" s="73">
        <f t="shared" ref="E28:X28" si="9">E51</f>
        <v>7.0410010495633983</v>
      </c>
      <c r="F28" s="73">
        <f t="shared" si="9"/>
        <v>6.989927062472213</v>
      </c>
      <c r="G28" s="73">
        <f t="shared" si="9"/>
        <v>10.92796231442366</v>
      </c>
      <c r="H28" s="73">
        <f t="shared" si="9"/>
        <v>8.2603167101825381</v>
      </c>
      <c r="I28" s="73">
        <f t="shared" si="9"/>
        <v>8.512313763569713</v>
      </c>
      <c r="J28" s="73">
        <f t="shared" si="9"/>
        <v>10.226338331593524</v>
      </c>
      <c r="K28" s="73">
        <f t="shared" si="9"/>
        <v>7.9451892684038539</v>
      </c>
      <c r="L28" s="73">
        <f t="shared" si="9"/>
        <v>7.5568146025078278</v>
      </c>
      <c r="M28" s="73">
        <f t="shared" si="9"/>
        <v>1.828165182528406</v>
      </c>
      <c r="N28" s="73">
        <f t="shared" si="9"/>
        <v>1.735721050468892</v>
      </c>
      <c r="O28" s="73">
        <f t="shared" si="9"/>
        <v>0</v>
      </c>
      <c r="P28" s="73">
        <f t="shared" si="9"/>
        <v>0</v>
      </c>
      <c r="Q28" s="73">
        <f t="shared" si="9"/>
        <v>0</v>
      </c>
      <c r="R28" s="73">
        <f t="shared" si="9"/>
        <v>0</v>
      </c>
      <c r="S28" s="73">
        <f t="shared" si="9"/>
        <v>0</v>
      </c>
      <c r="T28" s="73">
        <f t="shared" si="9"/>
        <v>0</v>
      </c>
      <c r="U28" s="73">
        <f t="shared" si="9"/>
        <v>0</v>
      </c>
      <c r="V28" s="73">
        <f t="shared" si="9"/>
        <v>0</v>
      </c>
      <c r="W28" s="73">
        <f t="shared" si="9"/>
        <v>0</v>
      </c>
      <c r="X28" s="73">
        <f t="shared" si="9"/>
        <v>0</v>
      </c>
      <c r="Y28" s="56">
        <f t="shared" si="8"/>
        <v>91.156168459363585</v>
      </c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>
      <c r="A29" s="71" t="str">
        <f t="shared" ref="A29:C30" si="10">A83</f>
        <v>Admin &amp; Marketing Cost</v>
      </c>
      <c r="B29" s="59">
        <f t="shared" si="10"/>
        <v>5.74</v>
      </c>
      <c r="C29" s="60">
        <f t="shared" si="10"/>
        <v>1.1000000000000001</v>
      </c>
      <c r="D29" s="73">
        <f>0.342876071546027+0.22</f>
        <v>0.56287607154602703</v>
      </c>
      <c r="E29" s="73">
        <v>0.34287607154602667</v>
      </c>
      <c r="F29" s="73">
        <v>0.31295238763942673</v>
      </c>
      <c r="G29" s="73">
        <v>0.31295238763942673</v>
      </c>
      <c r="H29" s="73">
        <v>0.31295238763942673</v>
      </c>
      <c r="I29" s="73">
        <v>0.31295238763942673</v>
      </c>
      <c r="J29" s="73">
        <v>0.31295238763942673</v>
      </c>
      <c r="K29" s="73">
        <v>0.31295238763942673</v>
      </c>
      <c r="L29" s="73">
        <v>0.31295238763942673</v>
      </c>
      <c r="M29" s="73">
        <v>0.31295238763942673</v>
      </c>
      <c r="N29" s="73">
        <v>0.28302870373282668</v>
      </c>
      <c r="O29" s="73">
        <v>0.25310501982622668</v>
      </c>
      <c r="P29" s="73">
        <v>0.25310501982622668</v>
      </c>
      <c r="Q29" s="73">
        <v>0.22318133591962672</v>
      </c>
      <c r="R29" s="73">
        <v>0.22318133591962672</v>
      </c>
      <c r="S29" s="73">
        <v>0.22318133591962672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56">
        <f t="shared" si="8"/>
        <v>5.9681539953516278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</row>
    <row r="30" spans="1:54">
      <c r="A30" s="71" t="str">
        <f t="shared" si="10"/>
        <v>Finance Cost</v>
      </c>
      <c r="B30" s="59">
        <f t="shared" si="10"/>
        <v>13.867708333333336</v>
      </c>
      <c r="C30" s="60">
        <f t="shared" si="10"/>
        <v>0</v>
      </c>
      <c r="D30" s="73">
        <f>'Repayment Schedule'!J8</f>
        <v>0.22031250000000002</v>
      </c>
      <c r="E30" s="73">
        <f>'Repayment Schedule'!J11</f>
        <v>0.42812499999999998</v>
      </c>
      <c r="F30" s="73">
        <f>'Repayment Schedule'!J14</f>
        <v>0.51874999999999993</v>
      </c>
      <c r="G30" s="73">
        <f>'Repayment Schedule'!J17</f>
        <v>0.84531249999999991</v>
      </c>
      <c r="H30" s="73">
        <f>'Repayment Schedule'!J20</f>
        <v>0.88124999999999987</v>
      </c>
      <c r="I30" s="73">
        <f>'Repayment Schedule'!J23</f>
        <v>1.1093749999999998</v>
      </c>
      <c r="J30" s="73">
        <f>'Repayment Schedule'!J26</f>
        <v>1.1562499999999998</v>
      </c>
      <c r="K30" s="73">
        <f>'Repayment Schedule'!J29</f>
        <v>1.3749999999999998</v>
      </c>
      <c r="L30" s="73">
        <f>'Repayment Schedule'!J32</f>
        <v>1.3749999999999998</v>
      </c>
      <c r="M30" s="73">
        <f>'Repayment Schedule'!J35</f>
        <v>1.3749999999999998</v>
      </c>
      <c r="N30" s="73">
        <f>'Repayment Schedule'!J38</f>
        <v>1.3749999999999998</v>
      </c>
      <c r="O30" s="73">
        <f>'Repayment Schedule'!J41</f>
        <v>1.1916666666666667</v>
      </c>
      <c r="P30" s="73">
        <f>'Repayment Schedule'!J44</f>
        <v>0.91666666666666696</v>
      </c>
      <c r="Q30" s="73">
        <f>'Repayment Schedule'!J47</f>
        <v>0.64166666666666683</v>
      </c>
      <c r="R30" s="73">
        <f>'Repayment Schedule'!J50</f>
        <v>0.36666666666666681</v>
      </c>
      <c r="S30" s="73">
        <f>'Repayment Schedule'!J53</f>
        <v>9.1666666666666854E-2</v>
      </c>
      <c r="T30" s="73">
        <f>'Repayment Schedule'!J56</f>
        <v>1.9428902930940239E-16</v>
      </c>
      <c r="U30" s="73">
        <f>'Repayment Schedule'!J59</f>
        <v>1.9428902930940239E-16</v>
      </c>
      <c r="V30" s="73">
        <f>'Repayment Schedule'!J62</f>
        <v>1.9428902930940239E-16</v>
      </c>
      <c r="W30" s="73">
        <f>'Repayment Schedule'!J65</f>
        <v>1.9428902930940239E-16</v>
      </c>
      <c r="X30" s="73">
        <f>'Repayment Schedule'!J68</f>
        <v>0</v>
      </c>
      <c r="Y30" s="56">
        <f t="shared" si="8"/>
        <v>13.867708333333333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</row>
    <row r="31" spans="1:54">
      <c r="A31" s="43" t="s">
        <v>212</v>
      </c>
      <c r="B31" s="74">
        <f>SUM(B27:B30)</f>
        <v>129.78770833333331</v>
      </c>
      <c r="C31" s="75">
        <f>SUM(C27:C30)</f>
        <v>32.840000000000003</v>
      </c>
      <c r="D31" s="74">
        <f>SUM(D27:D30)</f>
        <v>8.1956076951955819</v>
      </c>
      <c r="E31" s="74">
        <f>SUM(E27:E30)</f>
        <v>7.8120021211094244</v>
      </c>
      <c r="F31" s="74">
        <f>SUM(F27:F30)</f>
        <v>7.8216294501116392</v>
      </c>
      <c r="G31" s="74">
        <f t="shared" ref="G31:X31" si="11">SUM(G28:G30)</f>
        <v>12.086227202063087</v>
      </c>
      <c r="H31" s="74">
        <f t="shared" si="11"/>
        <v>9.4545190978219651</v>
      </c>
      <c r="I31" s="74">
        <f t="shared" si="11"/>
        <v>9.9346411512091404</v>
      </c>
      <c r="J31" s="74">
        <f t="shared" si="11"/>
        <v>11.695540719232952</v>
      </c>
      <c r="K31" s="74">
        <f t="shared" si="11"/>
        <v>9.6331416560432803</v>
      </c>
      <c r="L31" s="74">
        <f t="shared" si="11"/>
        <v>9.2447669901472533</v>
      </c>
      <c r="M31" s="74">
        <f t="shared" si="11"/>
        <v>3.5161175701678324</v>
      </c>
      <c r="N31" s="74">
        <f t="shared" si="11"/>
        <v>3.3937497542017185</v>
      </c>
      <c r="O31" s="74">
        <f t="shared" si="11"/>
        <v>1.4447716864928934</v>
      </c>
      <c r="P31" s="74">
        <f t="shared" si="11"/>
        <v>1.1697716864928935</v>
      </c>
      <c r="Q31" s="74">
        <f t="shared" si="11"/>
        <v>0.86484800258629357</v>
      </c>
      <c r="R31" s="74">
        <f t="shared" si="11"/>
        <v>0.58984800258629355</v>
      </c>
      <c r="S31" s="74">
        <f t="shared" si="11"/>
        <v>0.31484800258629358</v>
      </c>
      <c r="T31" s="74">
        <f t="shared" si="11"/>
        <v>1.9428902930940239E-16</v>
      </c>
      <c r="U31" s="74">
        <f t="shared" si="11"/>
        <v>1.9428902930940239E-16</v>
      </c>
      <c r="V31" s="74">
        <f t="shared" si="11"/>
        <v>1.9428902930940239E-16</v>
      </c>
      <c r="W31" s="74">
        <f t="shared" si="11"/>
        <v>1.9428902930940239E-16</v>
      </c>
      <c r="X31" s="74">
        <f t="shared" si="11"/>
        <v>0</v>
      </c>
      <c r="Y31" s="56">
        <f t="shared" si="8"/>
        <v>130.01203078804852</v>
      </c>
      <c r="Z31" s="48"/>
      <c r="AA31" s="48"/>
      <c r="AB31" s="48" t="s">
        <v>213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71"/>
      <c r="B32" s="59"/>
      <c r="C32" s="76"/>
      <c r="D32" s="77"/>
      <c r="E32" s="77"/>
      <c r="F32" s="77"/>
      <c r="G32" s="77"/>
      <c r="H32" s="77"/>
      <c r="I32" s="77"/>
      <c r="J32" s="77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54">
      <c r="A33" s="71" t="s">
        <v>103</v>
      </c>
      <c r="B33" s="59">
        <f>B22</f>
        <v>43.999999999999993</v>
      </c>
      <c r="C33" s="45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/>
      <c r="K33" s="61"/>
      <c r="L33" s="61"/>
      <c r="M33" s="61"/>
      <c r="N33" s="61"/>
      <c r="O33" s="61">
        <f>SUM('Repayment Schedule'!G39:G41)</f>
        <v>8.7999999999999972</v>
      </c>
      <c r="P33" s="61">
        <f>SUM('Repayment Schedule'!G42:G44)</f>
        <v>8.7999999999999972</v>
      </c>
      <c r="Q33" s="61">
        <f>SUM('Repayment Schedule'!G45:G47)</f>
        <v>8.7999999999999972</v>
      </c>
      <c r="R33" s="61">
        <f>SUM('Repayment Schedule'!G48:G50)</f>
        <v>8.7999999999999972</v>
      </c>
      <c r="S33" s="61">
        <f>SUM('Repayment Schedule'!G51:G53)</f>
        <v>8.7999999999999972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56">
        <f t="shared" ref="Y33:Y34" si="12">SUM(C33:X33)</f>
        <v>43.999999999999986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4" ht="15" thickBot="1">
      <c r="A34" s="65" t="s">
        <v>214</v>
      </c>
      <c r="B34" s="78">
        <f t="shared" ref="B34:X34" si="13">B31+B33</f>
        <v>173.78770833333331</v>
      </c>
      <c r="C34" s="67">
        <f t="shared" si="13"/>
        <v>32.840000000000003</v>
      </c>
      <c r="D34" s="66">
        <f t="shared" si="13"/>
        <v>8.1956076951955819</v>
      </c>
      <c r="E34" s="66">
        <f t="shared" si="13"/>
        <v>7.8120021211094244</v>
      </c>
      <c r="F34" s="66">
        <f t="shared" si="13"/>
        <v>7.8216294501116392</v>
      </c>
      <c r="G34" s="66">
        <f t="shared" si="13"/>
        <v>12.086227202063087</v>
      </c>
      <c r="H34" s="66">
        <f t="shared" si="13"/>
        <v>9.4545190978219651</v>
      </c>
      <c r="I34" s="66">
        <f t="shared" si="13"/>
        <v>9.9346411512091404</v>
      </c>
      <c r="J34" s="66">
        <f t="shared" si="13"/>
        <v>11.695540719232952</v>
      </c>
      <c r="K34" s="66">
        <f t="shared" si="13"/>
        <v>9.6331416560432803</v>
      </c>
      <c r="L34" s="66">
        <f t="shared" si="13"/>
        <v>9.2447669901472533</v>
      </c>
      <c r="M34" s="66">
        <f t="shared" si="13"/>
        <v>3.5161175701678324</v>
      </c>
      <c r="N34" s="66">
        <f t="shared" si="13"/>
        <v>3.3937497542017185</v>
      </c>
      <c r="O34" s="66">
        <f t="shared" si="13"/>
        <v>10.244771686492891</v>
      </c>
      <c r="P34" s="66">
        <f t="shared" si="13"/>
        <v>9.9697716864928907</v>
      </c>
      <c r="Q34" s="66">
        <f t="shared" si="13"/>
        <v>9.6648480025862913</v>
      </c>
      <c r="R34" s="66">
        <f t="shared" si="13"/>
        <v>9.3898480025862909</v>
      </c>
      <c r="S34" s="66">
        <f t="shared" si="13"/>
        <v>9.1148480025862906</v>
      </c>
      <c r="T34" s="66">
        <f t="shared" si="13"/>
        <v>1.9428902930940239E-16</v>
      </c>
      <c r="U34" s="66">
        <f t="shared" si="13"/>
        <v>1.9428902930940239E-16</v>
      </c>
      <c r="V34" s="66">
        <f t="shared" si="13"/>
        <v>1.9428902930940239E-16</v>
      </c>
      <c r="W34" s="66">
        <f t="shared" si="13"/>
        <v>1.9428902930940239E-16</v>
      </c>
      <c r="X34" s="66">
        <f t="shared" si="13"/>
        <v>0</v>
      </c>
      <c r="Y34" s="56">
        <f t="shared" si="12"/>
        <v>174.01203078804852</v>
      </c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</row>
    <row r="35" spans="1:54" ht="15" thickTop="1">
      <c r="A35" s="71"/>
      <c r="B35" s="79"/>
      <c r="C35" s="47"/>
      <c r="D35" s="46"/>
      <c r="E35" s="46"/>
      <c r="F35" s="46"/>
      <c r="G35" s="46"/>
      <c r="H35" s="46"/>
      <c r="I35" s="80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</row>
    <row r="36" spans="1:54">
      <c r="A36" s="69" t="s">
        <v>101</v>
      </c>
      <c r="B36" s="81"/>
      <c r="C36" s="82" t="e">
        <f>C24-C34</f>
        <v>#REF!</v>
      </c>
      <c r="D36" s="83" t="e">
        <f t="shared" ref="D36:X36" si="14">C40</f>
        <v>#REF!</v>
      </c>
      <c r="E36" s="83" t="e">
        <f t="shared" si="14"/>
        <v>#REF!</v>
      </c>
      <c r="F36" s="83" t="e">
        <f t="shared" si="14"/>
        <v>#REF!</v>
      </c>
      <c r="G36" s="83" t="e">
        <f t="shared" si="14"/>
        <v>#REF!</v>
      </c>
      <c r="H36" s="83" t="e">
        <f t="shared" si="14"/>
        <v>#REF!</v>
      </c>
      <c r="I36" s="83" t="e">
        <f t="shared" si="14"/>
        <v>#REF!</v>
      </c>
      <c r="J36" s="83" t="e">
        <f t="shared" si="14"/>
        <v>#REF!</v>
      </c>
      <c r="K36" s="83" t="e">
        <f t="shared" si="14"/>
        <v>#REF!</v>
      </c>
      <c r="L36" s="83" t="e">
        <f t="shared" si="14"/>
        <v>#REF!</v>
      </c>
      <c r="M36" s="83" t="e">
        <f t="shared" si="14"/>
        <v>#REF!</v>
      </c>
      <c r="N36" s="83" t="e">
        <f t="shared" si="14"/>
        <v>#REF!</v>
      </c>
      <c r="O36" s="83" t="e">
        <f t="shared" si="14"/>
        <v>#REF!</v>
      </c>
      <c r="P36" s="83" t="e">
        <f t="shared" si="14"/>
        <v>#REF!</v>
      </c>
      <c r="Q36" s="83" t="e">
        <f t="shared" si="14"/>
        <v>#REF!</v>
      </c>
      <c r="R36" s="83" t="e">
        <f t="shared" si="14"/>
        <v>#REF!</v>
      </c>
      <c r="S36" s="83" t="e">
        <f t="shared" si="14"/>
        <v>#REF!</v>
      </c>
      <c r="T36" s="83" t="e">
        <f t="shared" si="14"/>
        <v>#REF!</v>
      </c>
      <c r="U36" s="83" t="e">
        <f t="shared" si="14"/>
        <v>#REF!</v>
      </c>
      <c r="V36" s="83" t="e">
        <f t="shared" si="14"/>
        <v>#REF!</v>
      </c>
      <c r="W36" s="83" t="e">
        <f t="shared" si="14"/>
        <v>#REF!</v>
      </c>
      <c r="X36" s="83" t="e">
        <f t="shared" si="14"/>
        <v>#REF!</v>
      </c>
      <c r="Y36" s="56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</row>
    <row r="37" spans="1:54">
      <c r="A37" s="43"/>
      <c r="B37" s="84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</row>
    <row r="38" spans="1:54">
      <c r="A38" s="69" t="s">
        <v>215</v>
      </c>
      <c r="B38" s="81"/>
      <c r="C38" s="82">
        <v>0</v>
      </c>
      <c r="D38" s="83" t="e">
        <f t="shared" ref="D38:X38" si="15">D24-D34</f>
        <v>#REF!</v>
      </c>
      <c r="E38" s="83" t="e">
        <f t="shared" si="15"/>
        <v>#REF!</v>
      </c>
      <c r="F38" s="83" t="e">
        <f t="shared" si="15"/>
        <v>#REF!</v>
      </c>
      <c r="G38" s="83" t="e">
        <f t="shared" si="15"/>
        <v>#REF!</v>
      </c>
      <c r="H38" s="83" t="e">
        <f t="shared" si="15"/>
        <v>#REF!</v>
      </c>
      <c r="I38" s="83" t="e">
        <f t="shared" si="15"/>
        <v>#REF!</v>
      </c>
      <c r="J38" s="83" t="e">
        <f t="shared" si="15"/>
        <v>#REF!</v>
      </c>
      <c r="K38" s="83" t="e">
        <f t="shared" si="15"/>
        <v>#REF!</v>
      </c>
      <c r="L38" s="83" t="e">
        <f t="shared" si="15"/>
        <v>#REF!</v>
      </c>
      <c r="M38" s="83" t="e">
        <f t="shared" si="15"/>
        <v>#REF!</v>
      </c>
      <c r="N38" s="83" t="e">
        <f t="shared" si="15"/>
        <v>#REF!</v>
      </c>
      <c r="O38" s="83" t="e">
        <f t="shared" si="15"/>
        <v>#REF!</v>
      </c>
      <c r="P38" s="83" t="e">
        <f t="shared" si="15"/>
        <v>#REF!</v>
      </c>
      <c r="Q38" s="83" t="e">
        <f t="shared" si="15"/>
        <v>#REF!</v>
      </c>
      <c r="R38" s="83" t="e">
        <f t="shared" si="15"/>
        <v>#REF!</v>
      </c>
      <c r="S38" s="83" t="e">
        <f t="shared" si="15"/>
        <v>#REF!</v>
      </c>
      <c r="T38" s="83" t="e">
        <f t="shared" si="15"/>
        <v>#REF!</v>
      </c>
      <c r="U38" s="83" t="e">
        <f t="shared" si="15"/>
        <v>#REF!</v>
      </c>
      <c r="V38" s="83" t="e">
        <f t="shared" si="15"/>
        <v>#REF!</v>
      </c>
      <c r="W38" s="83" t="e">
        <f t="shared" si="15"/>
        <v>#REF!</v>
      </c>
      <c r="X38" s="83" t="e">
        <f t="shared" si="15"/>
        <v>#REF!</v>
      </c>
      <c r="Y38" s="82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</row>
    <row r="39" spans="1:54" ht="15" thickBot="1">
      <c r="A39" s="43"/>
      <c r="B39" s="85"/>
      <c r="C39" s="47"/>
      <c r="D39" s="46"/>
      <c r="E39" s="46"/>
      <c r="F39" s="46"/>
      <c r="G39" s="83"/>
      <c r="H39" s="83"/>
      <c r="I39" s="46"/>
      <c r="J39" s="46"/>
      <c r="K39" s="46"/>
      <c r="L39" s="46"/>
      <c r="M39" s="46"/>
      <c r="N39" s="46"/>
      <c r="O39" s="46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</row>
    <row r="40" spans="1:54" ht="15" thickBot="1">
      <c r="A40" s="86" t="s">
        <v>104</v>
      </c>
      <c r="B40" s="87"/>
      <c r="C40" s="88" t="e">
        <f>+C36+C38</f>
        <v>#REF!</v>
      </c>
      <c r="D40" s="89" t="e">
        <f t="shared" ref="D40:X40" si="16">D36+D38</f>
        <v>#REF!</v>
      </c>
      <c r="E40" s="89" t="e">
        <f t="shared" si="16"/>
        <v>#REF!</v>
      </c>
      <c r="F40" s="89" t="e">
        <f t="shared" si="16"/>
        <v>#REF!</v>
      </c>
      <c r="G40" s="89" t="e">
        <f t="shared" si="16"/>
        <v>#REF!</v>
      </c>
      <c r="H40" s="90" t="e">
        <f t="shared" si="16"/>
        <v>#REF!</v>
      </c>
      <c r="I40" s="90" t="e">
        <f t="shared" si="16"/>
        <v>#REF!</v>
      </c>
      <c r="J40" s="89" t="e">
        <f t="shared" si="16"/>
        <v>#REF!</v>
      </c>
      <c r="K40" s="89" t="e">
        <f t="shared" si="16"/>
        <v>#REF!</v>
      </c>
      <c r="L40" s="89" t="e">
        <f t="shared" si="16"/>
        <v>#REF!</v>
      </c>
      <c r="M40" s="89" t="e">
        <f t="shared" si="16"/>
        <v>#REF!</v>
      </c>
      <c r="N40" s="89" t="e">
        <f t="shared" si="16"/>
        <v>#REF!</v>
      </c>
      <c r="O40" s="89" t="e">
        <f t="shared" si="16"/>
        <v>#REF!</v>
      </c>
      <c r="P40" s="89" t="e">
        <f t="shared" si="16"/>
        <v>#REF!</v>
      </c>
      <c r="Q40" s="89" t="e">
        <f t="shared" si="16"/>
        <v>#REF!</v>
      </c>
      <c r="R40" s="89" t="e">
        <f t="shared" si="16"/>
        <v>#REF!</v>
      </c>
      <c r="S40" s="89" t="e">
        <f t="shared" si="16"/>
        <v>#REF!</v>
      </c>
      <c r="T40" s="89" t="e">
        <f t="shared" si="16"/>
        <v>#REF!</v>
      </c>
      <c r="U40" s="89" t="e">
        <f t="shared" si="16"/>
        <v>#REF!</v>
      </c>
      <c r="V40" s="89" t="e">
        <f t="shared" si="16"/>
        <v>#REF!</v>
      </c>
      <c r="W40" s="89" t="e">
        <f t="shared" si="16"/>
        <v>#REF!</v>
      </c>
      <c r="X40" s="89" t="e">
        <f t="shared" si="16"/>
        <v>#REF!</v>
      </c>
      <c r="Y40" s="8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</row>
    <row r="41" spans="1:54"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Z41" s="21"/>
    </row>
    <row r="42" spans="1:54">
      <c r="A42" s="16" t="s">
        <v>332</v>
      </c>
      <c r="C42" s="93" t="e">
        <f>C21</f>
        <v>#REF!</v>
      </c>
      <c r="D42" s="93" t="e">
        <f t="shared" ref="D42:X42" si="17">D21</f>
        <v>#REF!</v>
      </c>
      <c r="E42" s="93" t="e">
        <f t="shared" si="17"/>
        <v>#REF!</v>
      </c>
      <c r="F42" s="93" t="e">
        <f t="shared" si="17"/>
        <v>#REF!</v>
      </c>
      <c r="G42" s="93" t="e">
        <f t="shared" si="17"/>
        <v>#REF!</v>
      </c>
      <c r="H42" s="93" t="e">
        <f t="shared" si="17"/>
        <v>#REF!</v>
      </c>
      <c r="I42" s="93" t="e">
        <f t="shared" si="17"/>
        <v>#REF!</v>
      </c>
      <c r="J42" s="93" t="e">
        <f t="shared" si="17"/>
        <v>#REF!</v>
      </c>
      <c r="K42" s="93" t="e">
        <f t="shared" si="17"/>
        <v>#REF!</v>
      </c>
      <c r="L42" s="93" t="e">
        <f t="shared" si="17"/>
        <v>#REF!</v>
      </c>
      <c r="M42" s="93" t="e">
        <f t="shared" si="17"/>
        <v>#REF!</v>
      </c>
      <c r="N42" s="93" t="e">
        <f t="shared" si="17"/>
        <v>#REF!</v>
      </c>
      <c r="O42" s="93" t="e">
        <f t="shared" si="17"/>
        <v>#REF!</v>
      </c>
      <c r="P42" s="93" t="e">
        <f t="shared" si="17"/>
        <v>#REF!</v>
      </c>
      <c r="Q42" s="93" t="e">
        <f t="shared" si="17"/>
        <v>#REF!</v>
      </c>
      <c r="R42" s="93" t="e">
        <f t="shared" si="17"/>
        <v>#REF!</v>
      </c>
      <c r="S42" s="93" t="e">
        <f t="shared" si="17"/>
        <v>#REF!</v>
      </c>
      <c r="T42" s="93" t="e">
        <f t="shared" si="17"/>
        <v>#REF!</v>
      </c>
      <c r="U42" s="93" t="e">
        <f t="shared" si="17"/>
        <v>#REF!</v>
      </c>
      <c r="V42" s="93" t="e">
        <f t="shared" si="17"/>
        <v>#REF!</v>
      </c>
      <c r="W42" s="93" t="e">
        <f t="shared" si="17"/>
        <v>#REF!</v>
      </c>
      <c r="X42" s="93" t="e">
        <f t="shared" si="17"/>
        <v>#REF!</v>
      </c>
      <c r="Z42" s="21"/>
    </row>
    <row r="43" spans="1:54">
      <c r="A43" s="16" t="s">
        <v>333</v>
      </c>
      <c r="C43" s="93">
        <f>C31</f>
        <v>32.840000000000003</v>
      </c>
      <c r="D43" s="93">
        <f t="shared" ref="D43:X43" si="18">D31</f>
        <v>8.1956076951955819</v>
      </c>
      <c r="E43" s="93">
        <f t="shared" si="18"/>
        <v>7.8120021211094244</v>
      </c>
      <c r="F43" s="93">
        <f t="shared" si="18"/>
        <v>7.8216294501116392</v>
      </c>
      <c r="G43" s="93">
        <f t="shared" si="18"/>
        <v>12.086227202063087</v>
      </c>
      <c r="H43" s="93">
        <f t="shared" si="18"/>
        <v>9.4545190978219651</v>
      </c>
      <c r="I43" s="93">
        <f t="shared" si="18"/>
        <v>9.9346411512091404</v>
      </c>
      <c r="J43" s="93">
        <f t="shared" si="18"/>
        <v>11.695540719232952</v>
      </c>
      <c r="K43" s="93">
        <f t="shared" si="18"/>
        <v>9.6331416560432803</v>
      </c>
      <c r="L43" s="93">
        <f t="shared" si="18"/>
        <v>9.2447669901472533</v>
      </c>
      <c r="M43" s="93">
        <f t="shared" si="18"/>
        <v>3.5161175701678324</v>
      </c>
      <c r="N43" s="93">
        <f t="shared" si="18"/>
        <v>3.3937497542017185</v>
      </c>
      <c r="O43" s="93">
        <f t="shared" si="18"/>
        <v>1.4447716864928934</v>
      </c>
      <c r="P43" s="93">
        <f t="shared" si="18"/>
        <v>1.1697716864928935</v>
      </c>
      <c r="Q43" s="93">
        <f t="shared" si="18"/>
        <v>0.86484800258629357</v>
      </c>
      <c r="R43" s="93">
        <f t="shared" si="18"/>
        <v>0.58984800258629355</v>
      </c>
      <c r="S43" s="93">
        <f t="shared" si="18"/>
        <v>0.31484800258629358</v>
      </c>
      <c r="T43" s="93">
        <f t="shared" si="18"/>
        <v>1.9428902930940239E-16</v>
      </c>
      <c r="U43" s="93">
        <f t="shared" si="18"/>
        <v>1.9428902930940239E-16</v>
      </c>
      <c r="V43" s="93">
        <f t="shared" si="18"/>
        <v>1.9428902930940239E-16</v>
      </c>
      <c r="W43" s="93">
        <f t="shared" si="18"/>
        <v>1.9428902930940239E-16</v>
      </c>
      <c r="X43" s="93">
        <f t="shared" si="18"/>
        <v>0</v>
      </c>
      <c r="Z43" s="21"/>
    </row>
    <row r="44" spans="1:54">
      <c r="A44" s="16" t="s">
        <v>334</v>
      </c>
      <c r="C44" s="94" t="e">
        <f>C42-C43</f>
        <v>#REF!</v>
      </c>
      <c r="D44" s="94" t="e">
        <f t="shared" ref="D44:X44" si="19">D42-D43</f>
        <v>#REF!</v>
      </c>
      <c r="E44" s="94" t="e">
        <f t="shared" si="19"/>
        <v>#REF!</v>
      </c>
      <c r="F44" s="94" t="e">
        <f t="shared" si="19"/>
        <v>#REF!</v>
      </c>
      <c r="G44" s="94" t="e">
        <f t="shared" si="19"/>
        <v>#REF!</v>
      </c>
      <c r="H44" s="94" t="e">
        <f t="shared" si="19"/>
        <v>#REF!</v>
      </c>
      <c r="I44" s="94" t="e">
        <f t="shared" si="19"/>
        <v>#REF!</v>
      </c>
      <c r="J44" s="94" t="e">
        <f t="shared" si="19"/>
        <v>#REF!</v>
      </c>
      <c r="K44" s="94" t="e">
        <f t="shared" si="19"/>
        <v>#REF!</v>
      </c>
      <c r="L44" s="94" t="e">
        <f t="shared" si="19"/>
        <v>#REF!</v>
      </c>
      <c r="M44" s="94" t="e">
        <f t="shared" si="19"/>
        <v>#REF!</v>
      </c>
      <c r="N44" s="94" t="e">
        <f t="shared" si="19"/>
        <v>#REF!</v>
      </c>
      <c r="O44" s="94" t="e">
        <f t="shared" si="19"/>
        <v>#REF!</v>
      </c>
      <c r="P44" s="94" t="e">
        <f t="shared" si="19"/>
        <v>#REF!</v>
      </c>
      <c r="Q44" s="94" t="e">
        <f t="shared" si="19"/>
        <v>#REF!</v>
      </c>
      <c r="R44" s="94" t="e">
        <f t="shared" si="19"/>
        <v>#REF!</v>
      </c>
      <c r="S44" s="94" t="e">
        <f t="shared" si="19"/>
        <v>#REF!</v>
      </c>
      <c r="T44" s="94" t="e">
        <f t="shared" si="19"/>
        <v>#REF!</v>
      </c>
      <c r="U44" s="94" t="e">
        <f t="shared" si="19"/>
        <v>#REF!</v>
      </c>
      <c r="V44" s="94" t="e">
        <f t="shared" si="19"/>
        <v>#REF!</v>
      </c>
      <c r="W44" s="94" t="e">
        <f t="shared" si="19"/>
        <v>#REF!</v>
      </c>
      <c r="X44" s="94" t="e">
        <f t="shared" si="19"/>
        <v>#REF!</v>
      </c>
      <c r="Z44" s="21"/>
    </row>
    <row r="45" spans="1:54">
      <c r="A45" s="22" t="s">
        <v>105</v>
      </c>
      <c r="B45" s="372" t="str">
        <f>IFERROR(IRR($C44:X44,5%)*4,"")</f>
        <v/>
      </c>
      <c r="C45" s="91"/>
      <c r="D45" s="91"/>
      <c r="E45" s="91"/>
      <c r="F45" s="91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Z45" s="21"/>
    </row>
    <row r="46" spans="1:54" s="97" customFormat="1">
      <c r="A46" s="95" t="s">
        <v>216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Z46" s="98"/>
    </row>
    <row r="47" spans="1:54" s="97" customFormat="1" ht="15" thickBot="1"/>
    <row r="48" spans="1:54" s="97" customFormat="1" ht="15" customHeight="1" thickBot="1">
      <c r="A48" s="828"/>
      <c r="B48" s="830" t="s">
        <v>100</v>
      </c>
      <c r="C48" s="832" t="s">
        <v>217</v>
      </c>
      <c r="D48" s="811" t="s">
        <v>191</v>
      </c>
      <c r="E48" s="813"/>
      <c r="F48" s="811" t="s">
        <v>192</v>
      </c>
      <c r="G48" s="812"/>
      <c r="H48" s="812"/>
      <c r="I48" s="813"/>
      <c r="J48" s="811" t="s">
        <v>193</v>
      </c>
      <c r="K48" s="812"/>
      <c r="L48" s="812"/>
      <c r="M48" s="813"/>
      <c r="N48" s="811" t="s">
        <v>194</v>
      </c>
      <c r="O48" s="812"/>
      <c r="P48" s="812"/>
      <c r="Q48" s="813"/>
      <c r="R48" s="811" t="s">
        <v>195</v>
      </c>
      <c r="S48" s="812"/>
      <c r="T48" s="812"/>
      <c r="U48" s="813"/>
      <c r="V48" s="811" t="s">
        <v>196</v>
      </c>
      <c r="W48" s="812"/>
      <c r="X48" s="813"/>
      <c r="Y48" s="821" t="s">
        <v>109</v>
      </c>
    </row>
    <row r="49" spans="1:26" s="97" customFormat="1" ht="15" thickBot="1">
      <c r="A49" s="829"/>
      <c r="B49" s="831"/>
      <c r="C49" s="833"/>
      <c r="D49" s="36" t="s">
        <v>341</v>
      </c>
      <c r="E49" s="36" t="s">
        <v>322</v>
      </c>
      <c r="F49" s="36" t="s">
        <v>197</v>
      </c>
      <c r="G49" s="36" t="s">
        <v>218</v>
      </c>
      <c r="H49" s="36" t="s">
        <v>309</v>
      </c>
      <c r="I49" s="36" t="s">
        <v>200</v>
      </c>
      <c r="J49" s="36" t="s">
        <v>310</v>
      </c>
      <c r="K49" s="36" t="s">
        <v>198</v>
      </c>
      <c r="L49" s="36" t="s">
        <v>199</v>
      </c>
      <c r="M49" s="36" t="s">
        <v>323</v>
      </c>
      <c r="N49" s="37" t="s">
        <v>301</v>
      </c>
      <c r="O49" s="37" t="s">
        <v>201</v>
      </c>
      <c r="P49" s="37" t="s">
        <v>311</v>
      </c>
      <c r="Q49" s="37" t="s">
        <v>204</v>
      </c>
      <c r="R49" s="37" t="s">
        <v>312</v>
      </c>
      <c r="S49" s="37" t="s">
        <v>313</v>
      </c>
      <c r="T49" s="37" t="s">
        <v>314</v>
      </c>
      <c r="U49" s="37" t="s">
        <v>324</v>
      </c>
      <c r="V49" s="37" t="s">
        <v>205</v>
      </c>
      <c r="W49" s="37" t="s">
        <v>315</v>
      </c>
      <c r="X49" s="37" t="s">
        <v>342</v>
      </c>
      <c r="Y49" s="822"/>
    </row>
    <row r="50" spans="1:26" s="97" customFormat="1" ht="15" thickBot="1">
      <c r="A50" s="99"/>
      <c r="B50" s="100"/>
      <c r="C50" s="101">
        <v>0.13957691466253203</v>
      </c>
      <c r="D50" s="102">
        <v>8.1312188719279893E-2</v>
      </c>
      <c r="E50" s="103">
        <v>7.7237835120265455E-2</v>
      </c>
      <c r="F50" s="103">
        <v>7.6677567600616642E-2</v>
      </c>
      <c r="G50" s="104">
        <v>0.11987672569574001</v>
      </c>
      <c r="H50" s="104">
        <v>9.0613390853252943E-2</v>
      </c>
      <c r="I50" s="104">
        <v>9.3377728867592283E-2</v>
      </c>
      <c r="J50" s="104">
        <v>0.11218010455894609</v>
      </c>
      <c r="K50" s="104">
        <v>8.7156529929836052E-2</v>
      </c>
      <c r="L50" s="104">
        <v>8.2896167206097285E-2</v>
      </c>
      <c r="M50" s="104">
        <v>2.0054466679776284E-2</v>
      </c>
      <c r="N50" s="104">
        <v>1.9040380106065073E-2</v>
      </c>
      <c r="O50" s="104"/>
      <c r="P50" s="104"/>
      <c r="Q50" s="104"/>
      <c r="T50" s="104"/>
      <c r="U50" s="104"/>
      <c r="V50" s="104"/>
      <c r="W50" s="104"/>
      <c r="X50" s="104"/>
      <c r="Y50" s="56"/>
    </row>
    <row r="51" spans="1:26" s="97" customFormat="1" ht="15" thickBot="1">
      <c r="A51" s="105" t="s">
        <v>174</v>
      </c>
      <c r="B51" s="106">
        <f>B28</f>
        <v>91.16</v>
      </c>
      <c r="C51" s="106">
        <f>C28</f>
        <v>12.72</v>
      </c>
      <c r="D51" s="107">
        <f>D50*$B$51</f>
        <v>7.4124191236495545</v>
      </c>
      <c r="E51" s="107">
        <f t="shared" ref="E51:X51" si="20">E50*$B$51</f>
        <v>7.0410010495633983</v>
      </c>
      <c r="F51" s="107">
        <f t="shared" si="20"/>
        <v>6.989927062472213</v>
      </c>
      <c r="G51" s="107">
        <f t="shared" si="20"/>
        <v>10.92796231442366</v>
      </c>
      <c r="H51" s="107">
        <f t="shared" si="20"/>
        <v>8.2603167101825381</v>
      </c>
      <c r="I51" s="107">
        <f t="shared" si="20"/>
        <v>8.512313763569713</v>
      </c>
      <c r="J51" s="107">
        <f t="shared" si="20"/>
        <v>10.226338331593524</v>
      </c>
      <c r="K51" s="107">
        <f t="shared" si="20"/>
        <v>7.9451892684038539</v>
      </c>
      <c r="L51" s="107">
        <f t="shared" si="20"/>
        <v>7.5568146025078278</v>
      </c>
      <c r="M51" s="107">
        <f t="shared" si="20"/>
        <v>1.828165182528406</v>
      </c>
      <c r="N51" s="107">
        <f t="shared" si="20"/>
        <v>1.735721050468892</v>
      </c>
      <c r="O51" s="107">
        <f t="shared" si="20"/>
        <v>0</v>
      </c>
      <c r="P51" s="107">
        <f t="shared" si="20"/>
        <v>0</v>
      </c>
      <c r="Q51" s="107">
        <f>Q50*$B$51</f>
        <v>0</v>
      </c>
      <c r="R51" s="107">
        <f>R50*$B$51</f>
        <v>0</v>
      </c>
      <c r="S51" s="107"/>
      <c r="T51" s="107">
        <f t="shared" si="20"/>
        <v>0</v>
      </c>
      <c r="U51" s="107">
        <f t="shared" si="20"/>
        <v>0</v>
      </c>
      <c r="V51" s="107">
        <f t="shared" si="20"/>
        <v>0</v>
      </c>
      <c r="W51" s="107">
        <f t="shared" si="20"/>
        <v>0</v>
      </c>
      <c r="X51" s="107">
        <f t="shared" si="20"/>
        <v>0</v>
      </c>
      <c r="Y51" s="56">
        <f>SUM(C51:X51)</f>
        <v>91.156168459363585</v>
      </c>
    </row>
    <row r="52" spans="1:26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Z52" s="21"/>
    </row>
    <row r="53" spans="1:26">
      <c r="B53" s="109"/>
      <c r="C53" s="108"/>
      <c r="D53" s="108"/>
      <c r="E53" s="110"/>
      <c r="F53" s="110"/>
      <c r="G53" s="108"/>
      <c r="H53" s="108"/>
      <c r="I53" s="108"/>
      <c r="J53" s="108"/>
      <c r="K53" s="108"/>
      <c r="L53" s="108"/>
      <c r="M53" s="108"/>
      <c r="N53" s="111"/>
      <c r="O53" s="108"/>
      <c r="P53" s="108"/>
      <c r="Q53" s="108"/>
      <c r="R53" s="112"/>
      <c r="S53" s="108"/>
      <c r="T53" s="108"/>
      <c r="U53" s="108"/>
      <c r="V53" s="108"/>
      <c r="W53" s="108"/>
      <c r="X53" s="108"/>
      <c r="Z53" s="21"/>
    </row>
    <row r="54" spans="1:26">
      <c r="A54" s="113" t="s">
        <v>219</v>
      </c>
      <c r="C54" s="114"/>
      <c r="E54" s="109"/>
      <c r="N54" s="109"/>
      <c r="Q54" s="115"/>
      <c r="Z54" s="21"/>
    </row>
    <row r="55" spans="1:26">
      <c r="A55" s="113"/>
      <c r="C55" s="116"/>
      <c r="Z55" s="21"/>
    </row>
    <row r="56" spans="1:26">
      <c r="A56" s="113" t="s">
        <v>220</v>
      </c>
      <c r="C56" s="21"/>
      <c r="Z56" s="21"/>
    </row>
    <row r="57" spans="1:26">
      <c r="A57" s="3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21"/>
    </row>
    <row r="58" spans="1:26" ht="15" thickBot="1">
      <c r="A58" s="22" t="s">
        <v>221</v>
      </c>
      <c r="C58" s="21"/>
      <c r="D58" s="28"/>
      <c r="Z58" s="21"/>
    </row>
    <row r="59" spans="1:26" ht="15" thickBot="1">
      <c r="A59" s="814" t="s">
        <v>1</v>
      </c>
      <c r="B59" s="818" t="s">
        <v>100</v>
      </c>
      <c r="C59" s="820" t="s">
        <v>217</v>
      </c>
      <c r="D59" s="811" t="s">
        <v>191</v>
      </c>
      <c r="E59" s="813"/>
      <c r="F59" s="811" t="s">
        <v>192</v>
      </c>
      <c r="G59" s="812"/>
      <c r="H59" s="812"/>
      <c r="I59" s="813"/>
      <c r="J59" s="811" t="s">
        <v>193</v>
      </c>
      <c r="K59" s="812"/>
      <c r="L59" s="812"/>
      <c r="M59" s="813"/>
      <c r="N59" s="811" t="s">
        <v>194</v>
      </c>
      <c r="O59" s="812"/>
      <c r="P59" s="812"/>
      <c r="Q59" s="813"/>
      <c r="R59" s="811" t="s">
        <v>195</v>
      </c>
      <c r="S59" s="812"/>
      <c r="T59" s="812"/>
      <c r="U59" s="813"/>
      <c r="V59" s="811" t="s">
        <v>196</v>
      </c>
      <c r="W59" s="812"/>
      <c r="X59" s="813"/>
      <c r="Y59" s="814" t="s">
        <v>109</v>
      </c>
      <c r="Z59" s="22"/>
    </row>
    <row r="60" spans="1:26" ht="15" thickBot="1">
      <c r="A60" s="817"/>
      <c r="B60" s="819"/>
      <c r="C60" s="819"/>
      <c r="D60" s="36" t="s">
        <v>341</v>
      </c>
      <c r="E60" s="36" t="s">
        <v>322</v>
      </c>
      <c r="F60" s="36" t="s">
        <v>197</v>
      </c>
      <c r="G60" s="36" t="s">
        <v>218</v>
      </c>
      <c r="H60" s="36" t="s">
        <v>309</v>
      </c>
      <c r="I60" s="36" t="s">
        <v>200</v>
      </c>
      <c r="J60" s="36" t="s">
        <v>310</v>
      </c>
      <c r="K60" s="36" t="s">
        <v>198</v>
      </c>
      <c r="L60" s="36" t="s">
        <v>199</v>
      </c>
      <c r="M60" s="36" t="s">
        <v>323</v>
      </c>
      <c r="N60" s="37" t="s">
        <v>301</v>
      </c>
      <c r="O60" s="37" t="s">
        <v>201</v>
      </c>
      <c r="P60" s="37" t="s">
        <v>311</v>
      </c>
      <c r="Q60" s="37" t="s">
        <v>204</v>
      </c>
      <c r="R60" s="37" t="s">
        <v>312</v>
      </c>
      <c r="S60" s="37" t="s">
        <v>313</v>
      </c>
      <c r="T60" s="37" t="s">
        <v>314</v>
      </c>
      <c r="U60" s="37" t="s">
        <v>324</v>
      </c>
      <c r="V60" s="37" t="s">
        <v>205</v>
      </c>
      <c r="W60" s="37" t="s">
        <v>315</v>
      </c>
      <c r="X60" s="37" t="s">
        <v>342</v>
      </c>
      <c r="Y60" s="815"/>
      <c r="Z60" s="22"/>
    </row>
    <row r="61" spans="1:26">
      <c r="A61" s="118" t="s">
        <v>222</v>
      </c>
      <c r="B61" s="119" t="e">
        <f>C97</f>
        <v>#REF!</v>
      </c>
      <c r="C61" s="119" t="e">
        <f>B61</f>
        <v>#REF!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56" t="e">
        <f>SUM(C61:X61)</f>
        <v>#REF!</v>
      </c>
      <c r="Z61" s="21"/>
    </row>
    <row r="62" spans="1:26">
      <c r="A62" s="118" t="s">
        <v>223</v>
      </c>
      <c r="B62" s="120" t="e">
        <f>E97</f>
        <v>#REF!</v>
      </c>
      <c r="C62" s="120" t="e">
        <f>E97</f>
        <v>#REF!</v>
      </c>
      <c r="D62" s="119" t="e">
        <f>$B$62</f>
        <v>#REF!</v>
      </c>
      <c r="E62" s="119" t="e">
        <f>$B$62</f>
        <v>#REF!</v>
      </c>
      <c r="F62" s="119" t="e">
        <f>$B$62</f>
        <v>#REF!</v>
      </c>
      <c r="G62" s="119" t="e">
        <f>$B$62</f>
        <v>#REF!</v>
      </c>
      <c r="H62" s="119" t="e">
        <f t="shared" ref="H62:X62" si="21">$B$62</f>
        <v>#REF!</v>
      </c>
      <c r="I62" s="119" t="e">
        <f t="shared" si="21"/>
        <v>#REF!</v>
      </c>
      <c r="J62" s="119" t="e">
        <f t="shared" si="21"/>
        <v>#REF!</v>
      </c>
      <c r="K62" s="119" t="e">
        <f t="shared" si="21"/>
        <v>#REF!</v>
      </c>
      <c r="L62" s="119" t="e">
        <f t="shared" si="21"/>
        <v>#REF!</v>
      </c>
      <c r="M62" s="119" t="e">
        <f t="shared" si="21"/>
        <v>#REF!</v>
      </c>
      <c r="N62" s="119" t="e">
        <f t="shared" si="21"/>
        <v>#REF!</v>
      </c>
      <c r="O62" s="119" t="e">
        <f t="shared" si="21"/>
        <v>#REF!</v>
      </c>
      <c r="P62" s="119" t="e">
        <f t="shared" si="21"/>
        <v>#REF!</v>
      </c>
      <c r="Q62" s="119" t="e">
        <f t="shared" si="21"/>
        <v>#REF!</v>
      </c>
      <c r="R62" s="119" t="e">
        <f t="shared" si="21"/>
        <v>#REF!</v>
      </c>
      <c r="S62" s="119" t="e">
        <f t="shared" si="21"/>
        <v>#REF!</v>
      </c>
      <c r="T62" s="119" t="e">
        <f t="shared" si="21"/>
        <v>#REF!</v>
      </c>
      <c r="U62" s="119" t="e">
        <f t="shared" si="21"/>
        <v>#REF!</v>
      </c>
      <c r="V62" s="119" t="e">
        <f t="shared" si="21"/>
        <v>#REF!</v>
      </c>
      <c r="W62" s="119" t="e">
        <f t="shared" si="21"/>
        <v>#REF!</v>
      </c>
      <c r="X62" s="119" t="e">
        <f t="shared" si="21"/>
        <v>#REF!</v>
      </c>
      <c r="Y62" s="121"/>
      <c r="Z62" s="21"/>
    </row>
    <row r="63" spans="1:26">
      <c r="A63" s="118" t="s">
        <v>224</v>
      </c>
      <c r="B63" s="118"/>
      <c r="C63" s="122">
        <v>0.24472593407406484</v>
      </c>
      <c r="D63" s="122">
        <f>C63</f>
        <v>0.24472593407406484</v>
      </c>
      <c r="E63" s="122">
        <f>D63</f>
        <v>0.24472593407406484</v>
      </c>
      <c r="F63" s="122">
        <v>0.3</v>
      </c>
      <c r="G63" s="122">
        <v>0.3</v>
      </c>
      <c r="H63" s="122">
        <v>0.4</v>
      </c>
      <c r="I63" s="122">
        <v>0.4</v>
      </c>
      <c r="J63" s="122">
        <v>0.5</v>
      </c>
      <c r="K63" s="122">
        <v>0.5</v>
      </c>
      <c r="L63" s="122">
        <v>0.6</v>
      </c>
      <c r="M63" s="122">
        <v>0.6</v>
      </c>
      <c r="N63" s="122">
        <v>0.7</v>
      </c>
      <c r="O63" s="122">
        <v>0.8</v>
      </c>
      <c r="P63" s="122">
        <v>0.85</v>
      </c>
      <c r="Q63" s="122">
        <v>0.9</v>
      </c>
      <c r="R63" s="122">
        <v>0.95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3"/>
      <c r="Z63" s="21"/>
    </row>
    <row r="64" spans="1:26">
      <c r="A64" s="118" t="s">
        <v>225</v>
      </c>
      <c r="B64" s="118"/>
      <c r="C64" s="119" t="e">
        <f>C62*C63</f>
        <v>#REF!</v>
      </c>
      <c r="D64" s="119" t="e">
        <f>D62*D63</f>
        <v>#REF!</v>
      </c>
      <c r="E64" s="119" t="e">
        <f>E62*E63</f>
        <v>#REF!</v>
      </c>
      <c r="F64" s="119" t="e">
        <f>F62*F63</f>
        <v>#REF!</v>
      </c>
      <c r="G64" s="119" t="e">
        <f>G62*G63</f>
        <v>#REF!</v>
      </c>
      <c r="H64" s="119" t="e">
        <f t="shared" ref="H64:N64" si="22">H62*H63</f>
        <v>#REF!</v>
      </c>
      <c r="I64" s="119" t="e">
        <f t="shared" si="22"/>
        <v>#REF!</v>
      </c>
      <c r="J64" s="119" t="e">
        <f t="shared" si="22"/>
        <v>#REF!</v>
      </c>
      <c r="K64" s="119" t="e">
        <f t="shared" si="22"/>
        <v>#REF!</v>
      </c>
      <c r="L64" s="119" t="e">
        <f t="shared" si="22"/>
        <v>#REF!</v>
      </c>
      <c r="M64" s="119" t="e">
        <f t="shared" si="22"/>
        <v>#REF!</v>
      </c>
      <c r="N64" s="119" t="e">
        <f t="shared" si="22"/>
        <v>#REF!</v>
      </c>
      <c r="O64" s="119" t="e">
        <f t="shared" ref="O64:X64" si="23">O62*O63</f>
        <v>#REF!</v>
      </c>
      <c r="P64" s="119" t="e">
        <f t="shared" si="23"/>
        <v>#REF!</v>
      </c>
      <c r="Q64" s="119" t="e">
        <f t="shared" si="23"/>
        <v>#REF!</v>
      </c>
      <c r="R64" s="119" t="e">
        <f t="shared" si="23"/>
        <v>#REF!</v>
      </c>
      <c r="S64" s="119" t="e">
        <f t="shared" si="23"/>
        <v>#REF!</v>
      </c>
      <c r="T64" s="119" t="e">
        <f t="shared" si="23"/>
        <v>#REF!</v>
      </c>
      <c r="U64" s="119" t="e">
        <f t="shared" si="23"/>
        <v>#REF!</v>
      </c>
      <c r="V64" s="119" t="e">
        <f t="shared" si="23"/>
        <v>#REF!</v>
      </c>
      <c r="W64" s="119" t="e">
        <f t="shared" si="23"/>
        <v>#REF!</v>
      </c>
      <c r="X64" s="119" t="e">
        <f t="shared" si="23"/>
        <v>#REF!</v>
      </c>
      <c r="Y64" s="121"/>
      <c r="Z64" s="21"/>
    </row>
    <row r="65" spans="1:26">
      <c r="A65" s="124" t="s">
        <v>226</v>
      </c>
      <c r="B65" s="125" t="e">
        <f>B62</f>
        <v>#REF!</v>
      </c>
      <c r="C65" s="125" t="e">
        <f>C64</f>
        <v>#REF!</v>
      </c>
      <c r="D65" s="126" t="e">
        <f>D64-C65</f>
        <v>#REF!</v>
      </c>
      <c r="E65" s="126" t="e">
        <f>E64-D64</f>
        <v>#REF!</v>
      </c>
      <c r="F65" s="126" t="e">
        <f>F64-E64</f>
        <v>#REF!</v>
      </c>
      <c r="G65" s="126" t="e">
        <f>G64-F64</f>
        <v>#REF!</v>
      </c>
      <c r="H65" s="126" t="e">
        <f t="shared" ref="H65:N65" si="24">H64-G64</f>
        <v>#REF!</v>
      </c>
      <c r="I65" s="126" t="e">
        <f t="shared" si="24"/>
        <v>#REF!</v>
      </c>
      <c r="J65" s="126" t="e">
        <f t="shared" si="24"/>
        <v>#REF!</v>
      </c>
      <c r="K65" s="126" t="e">
        <f t="shared" si="24"/>
        <v>#REF!</v>
      </c>
      <c r="L65" s="126" t="e">
        <f t="shared" si="24"/>
        <v>#REF!</v>
      </c>
      <c r="M65" s="126" t="e">
        <f t="shared" si="24"/>
        <v>#REF!</v>
      </c>
      <c r="N65" s="126" t="e">
        <f t="shared" si="24"/>
        <v>#REF!</v>
      </c>
      <c r="O65" s="126" t="e">
        <f t="shared" ref="O65" si="25">O64-N64</f>
        <v>#REF!</v>
      </c>
      <c r="P65" s="126" t="e">
        <f t="shared" ref="P65" si="26">P64-O64</f>
        <v>#REF!</v>
      </c>
      <c r="Q65" s="126" t="e">
        <f t="shared" ref="Q65" si="27">Q64-P64</f>
        <v>#REF!</v>
      </c>
      <c r="R65" s="126" t="e">
        <f t="shared" ref="R65" si="28">R64-Q64</f>
        <v>#REF!</v>
      </c>
      <c r="S65" s="126" t="e">
        <f t="shared" ref="S65" si="29">S64-R64</f>
        <v>#REF!</v>
      </c>
      <c r="T65" s="126" t="e">
        <f t="shared" ref="T65" si="30">T64-S64</f>
        <v>#REF!</v>
      </c>
      <c r="U65" s="126" t="e">
        <f t="shared" ref="U65" si="31">U64-T64</f>
        <v>#REF!</v>
      </c>
      <c r="V65" s="126" t="e">
        <f t="shared" ref="V65" si="32">V64-U64</f>
        <v>#REF!</v>
      </c>
      <c r="W65" s="126" t="e">
        <f t="shared" ref="W65" si="33">W64-V64</f>
        <v>#REF!</v>
      </c>
      <c r="X65" s="126" t="e">
        <f t="shared" ref="X65" si="34">X64-W64</f>
        <v>#REF!</v>
      </c>
      <c r="Y65" s="56" t="e">
        <f>SUM(C65:X65)</f>
        <v>#REF!</v>
      </c>
      <c r="Z65" s="22"/>
    </row>
    <row r="66" spans="1:26">
      <c r="A66" s="3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ht="15" thickBot="1">
      <c r="A67" s="22" t="s">
        <v>227</v>
      </c>
      <c r="C67" s="21"/>
      <c r="D67" s="28"/>
      <c r="Z67" s="21"/>
    </row>
    <row r="68" spans="1:26" s="22" customFormat="1" ht="15" thickBot="1">
      <c r="A68" s="814" t="s">
        <v>1</v>
      </c>
      <c r="B68" s="818" t="s">
        <v>100</v>
      </c>
      <c r="C68" s="818" t="s">
        <v>217</v>
      </c>
      <c r="D68" s="811" t="s">
        <v>191</v>
      </c>
      <c r="E68" s="813"/>
      <c r="F68" s="811" t="s">
        <v>192</v>
      </c>
      <c r="G68" s="812"/>
      <c r="H68" s="812"/>
      <c r="I68" s="813"/>
      <c r="J68" s="811" t="s">
        <v>193</v>
      </c>
      <c r="K68" s="812"/>
      <c r="L68" s="812"/>
      <c r="M68" s="813"/>
      <c r="N68" s="811" t="s">
        <v>194</v>
      </c>
      <c r="O68" s="812"/>
      <c r="P68" s="812"/>
      <c r="Q68" s="813"/>
      <c r="R68" s="811" t="s">
        <v>195</v>
      </c>
      <c r="S68" s="812"/>
      <c r="T68" s="812"/>
      <c r="U68" s="813"/>
      <c r="V68" s="811" t="s">
        <v>196</v>
      </c>
      <c r="W68" s="812"/>
      <c r="X68" s="813"/>
      <c r="Y68" s="814" t="s">
        <v>109</v>
      </c>
    </row>
    <row r="69" spans="1:26" s="22" customFormat="1" ht="15" thickBot="1">
      <c r="A69" s="817"/>
      <c r="B69" s="819"/>
      <c r="C69" s="819"/>
      <c r="D69" s="36" t="s">
        <v>341</v>
      </c>
      <c r="E69" s="36" t="s">
        <v>322</v>
      </c>
      <c r="F69" s="36" t="s">
        <v>197</v>
      </c>
      <c r="G69" s="36" t="s">
        <v>218</v>
      </c>
      <c r="H69" s="36" t="s">
        <v>309</v>
      </c>
      <c r="I69" s="36" t="s">
        <v>200</v>
      </c>
      <c r="J69" s="36" t="s">
        <v>310</v>
      </c>
      <c r="K69" s="36" t="s">
        <v>198</v>
      </c>
      <c r="L69" s="36" t="s">
        <v>199</v>
      </c>
      <c r="M69" s="36" t="s">
        <v>323</v>
      </c>
      <c r="N69" s="37" t="s">
        <v>301</v>
      </c>
      <c r="O69" s="37" t="s">
        <v>201</v>
      </c>
      <c r="P69" s="37" t="s">
        <v>311</v>
      </c>
      <c r="Q69" s="37" t="s">
        <v>204</v>
      </c>
      <c r="R69" s="37" t="s">
        <v>312</v>
      </c>
      <c r="S69" s="37" t="s">
        <v>313</v>
      </c>
      <c r="T69" s="37" t="s">
        <v>314</v>
      </c>
      <c r="U69" s="37" t="s">
        <v>324</v>
      </c>
      <c r="V69" s="37" t="s">
        <v>205</v>
      </c>
      <c r="W69" s="37" t="s">
        <v>315</v>
      </c>
      <c r="X69" s="37" t="s">
        <v>342</v>
      </c>
      <c r="Y69" s="815"/>
    </row>
    <row r="70" spans="1:26">
      <c r="A70" s="118" t="s">
        <v>228</v>
      </c>
      <c r="B70" s="119" t="e">
        <f>C98</f>
        <v>#REF!</v>
      </c>
      <c r="C70" s="119">
        <v>0</v>
      </c>
      <c r="D70" s="118">
        <v>18</v>
      </c>
      <c r="E70" s="118">
        <v>15</v>
      </c>
      <c r="F70" s="118">
        <v>17</v>
      </c>
      <c r="G70" s="118">
        <v>15</v>
      </c>
      <c r="H70" s="118">
        <v>17</v>
      </c>
      <c r="I70" s="118">
        <v>23</v>
      </c>
      <c r="J70" s="118">
        <v>24</v>
      </c>
      <c r="K70" s="118">
        <v>17</v>
      </c>
      <c r="L70" s="118">
        <v>9</v>
      </c>
      <c r="M70" s="118">
        <v>25</v>
      </c>
      <c r="N70" s="118">
        <v>25</v>
      </c>
      <c r="O70" s="118">
        <v>45</v>
      </c>
      <c r="P70" s="127">
        <v>45</v>
      </c>
      <c r="Q70" s="127">
        <v>55</v>
      </c>
      <c r="R70" s="127">
        <v>55</v>
      </c>
      <c r="S70" s="127">
        <v>88</v>
      </c>
      <c r="T70" s="127"/>
      <c r="U70" s="127"/>
      <c r="V70" s="127"/>
      <c r="W70" s="127"/>
      <c r="X70" s="128"/>
      <c r="Y70" s="56">
        <f>SUM(C70:X70)</f>
        <v>493</v>
      </c>
      <c r="Z70" s="21"/>
    </row>
    <row r="71" spans="1:26">
      <c r="A71" s="118" t="s">
        <v>229</v>
      </c>
      <c r="B71" s="118"/>
      <c r="C71" s="119"/>
      <c r="D71" s="367">
        <f>C70+D70</f>
        <v>18</v>
      </c>
      <c r="E71" s="367">
        <f t="shared" ref="E71:X71" si="35">D71+E70</f>
        <v>33</v>
      </c>
      <c r="F71" s="367">
        <f t="shared" si="35"/>
        <v>50</v>
      </c>
      <c r="G71" s="367">
        <f t="shared" si="35"/>
        <v>65</v>
      </c>
      <c r="H71" s="367">
        <f t="shared" si="35"/>
        <v>82</v>
      </c>
      <c r="I71" s="367">
        <f t="shared" si="35"/>
        <v>105</v>
      </c>
      <c r="J71" s="367">
        <f t="shared" si="35"/>
        <v>129</v>
      </c>
      <c r="K71" s="367">
        <f t="shared" si="35"/>
        <v>146</v>
      </c>
      <c r="L71" s="367">
        <f t="shared" si="35"/>
        <v>155</v>
      </c>
      <c r="M71" s="367">
        <f t="shared" si="35"/>
        <v>180</v>
      </c>
      <c r="N71" s="367">
        <f t="shared" si="35"/>
        <v>205</v>
      </c>
      <c r="O71" s="367">
        <f t="shared" si="35"/>
        <v>250</v>
      </c>
      <c r="P71" s="367">
        <f t="shared" si="35"/>
        <v>295</v>
      </c>
      <c r="Q71" s="367">
        <f t="shared" si="35"/>
        <v>350</v>
      </c>
      <c r="R71" s="367">
        <f t="shared" si="35"/>
        <v>405</v>
      </c>
      <c r="S71" s="367">
        <f t="shared" si="35"/>
        <v>493</v>
      </c>
      <c r="T71" s="367">
        <f t="shared" si="35"/>
        <v>493</v>
      </c>
      <c r="U71" s="367">
        <f t="shared" si="35"/>
        <v>493</v>
      </c>
      <c r="V71" s="367">
        <f t="shared" si="35"/>
        <v>493</v>
      </c>
      <c r="W71" s="367">
        <f t="shared" si="35"/>
        <v>493</v>
      </c>
      <c r="X71" s="367">
        <f t="shared" si="35"/>
        <v>493</v>
      </c>
      <c r="Y71" s="121"/>
      <c r="Z71" s="21"/>
    </row>
    <row r="72" spans="1:26">
      <c r="A72" s="118" t="s">
        <v>230</v>
      </c>
      <c r="B72" s="120" t="e">
        <f>E98</f>
        <v>#REF!</v>
      </c>
      <c r="C72" s="120">
        <f>F98</f>
        <v>0</v>
      </c>
      <c r="D72" s="119" t="e">
        <f t="shared" ref="D72:X72" si="36">D71*$D$98</f>
        <v>#REF!</v>
      </c>
      <c r="E72" s="119" t="e">
        <f t="shared" si="36"/>
        <v>#REF!</v>
      </c>
      <c r="F72" s="119" t="e">
        <f t="shared" si="36"/>
        <v>#REF!</v>
      </c>
      <c r="G72" s="119" t="e">
        <f t="shared" si="36"/>
        <v>#REF!</v>
      </c>
      <c r="H72" s="119" t="e">
        <f t="shared" si="36"/>
        <v>#REF!</v>
      </c>
      <c r="I72" s="119" t="e">
        <f t="shared" si="36"/>
        <v>#REF!</v>
      </c>
      <c r="J72" s="119" t="e">
        <f t="shared" si="36"/>
        <v>#REF!</v>
      </c>
      <c r="K72" s="119" t="e">
        <f t="shared" si="36"/>
        <v>#REF!</v>
      </c>
      <c r="L72" s="119" t="e">
        <f t="shared" si="36"/>
        <v>#REF!</v>
      </c>
      <c r="M72" s="119" t="e">
        <f t="shared" si="36"/>
        <v>#REF!</v>
      </c>
      <c r="N72" s="119" t="e">
        <f t="shared" si="36"/>
        <v>#REF!</v>
      </c>
      <c r="O72" s="119" t="e">
        <f t="shared" si="36"/>
        <v>#REF!</v>
      </c>
      <c r="P72" s="119" t="e">
        <f t="shared" si="36"/>
        <v>#REF!</v>
      </c>
      <c r="Q72" s="119" t="e">
        <f t="shared" si="36"/>
        <v>#REF!</v>
      </c>
      <c r="R72" s="119" t="e">
        <f t="shared" si="36"/>
        <v>#REF!</v>
      </c>
      <c r="S72" s="119" t="e">
        <f t="shared" si="36"/>
        <v>#REF!</v>
      </c>
      <c r="T72" s="119" t="e">
        <f t="shared" si="36"/>
        <v>#REF!</v>
      </c>
      <c r="U72" s="119" t="e">
        <f t="shared" si="36"/>
        <v>#REF!</v>
      </c>
      <c r="V72" s="119" t="e">
        <f t="shared" si="36"/>
        <v>#REF!</v>
      </c>
      <c r="W72" s="119" t="e">
        <f t="shared" si="36"/>
        <v>#REF!</v>
      </c>
      <c r="X72" s="119" t="e">
        <f t="shared" si="36"/>
        <v>#REF!</v>
      </c>
      <c r="Y72" s="121"/>
      <c r="Z72" s="21"/>
    </row>
    <row r="73" spans="1:26">
      <c r="A73" s="118" t="s">
        <v>224</v>
      </c>
      <c r="B73" s="118"/>
      <c r="C73" s="129" t="e">
        <f>C72/B72%</f>
        <v>#REF!</v>
      </c>
      <c r="D73" s="122">
        <v>0.2</v>
      </c>
      <c r="E73" s="122">
        <v>0.2</v>
      </c>
      <c r="F73" s="122">
        <v>0.30000000000000004</v>
      </c>
      <c r="G73" s="122">
        <v>0.30000000000000004</v>
      </c>
      <c r="H73" s="122">
        <v>0.4</v>
      </c>
      <c r="I73" s="122">
        <v>0.4</v>
      </c>
      <c r="J73" s="122">
        <v>0.5</v>
      </c>
      <c r="K73" s="122">
        <v>0.5</v>
      </c>
      <c r="L73" s="122">
        <v>0.6</v>
      </c>
      <c r="M73" s="122">
        <v>0.6</v>
      </c>
      <c r="N73" s="122">
        <v>0.7</v>
      </c>
      <c r="O73" s="122">
        <v>0.79999999999999993</v>
      </c>
      <c r="P73" s="122">
        <v>0.85</v>
      </c>
      <c r="Q73" s="122">
        <v>0.9</v>
      </c>
      <c r="R73" s="122">
        <v>0.95000000000000007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3"/>
      <c r="Z73" s="21"/>
    </row>
    <row r="74" spans="1:26">
      <c r="A74" s="118" t="s">
        <v>225</v>
      </c>
      <c r="B74" s="118"/>
      <c r="C74" s="119" t="e">
        <f t="shared" ref="C74:X74" si="37">C72*C73</f>
        <v>#REF!</v>
      </c>
      <c r="D74" s="119" t="e">
        <f t="shared" si="37"/>
        <v>#REF!</v>
      </c>
      <c r="E74" s="119" t="e">
        <f t="shared" si="37"/>
        <v>#REF!</v>
      </c>
      <c r="F74" s="119" t="e">
        <f t="shared" si="37"/>
        <v>#REF!</v>
      </c>
      <c r="G74" s="119" t="e">
        <f t="shared" si="37"/>
        <v>#REF!</v>
      </c>
      <c r="H74" s="119" t="e">
        <f t="shared" si="37"/>
        <v>#REF!</v>
      </c>
      <c r="I74" s="119" t="e">
        <f t="shared" si="37"/>
        <v>#REF!</v>
      </c>
      <c r="J74" s="119" t="e">
        <f t="shared" si="37"/>
        <v>#REF!</v>
      </c>
      <c r="K74" s="119" t="e">
        <f t="shared" si="37"/>
        <v>#REF!</v>
      </c>
      <c r="L74" s="119" t="e">
        <f t="shared" si="37"/>
        <v>#REF!</v>
      </c>
      <c r="M74" s="119" t="e">
        <f t="shared" si="37"/>
        <v>#REF!</v>
      </c>
      <c r="N74" s="119" t="e">
        <f t="shared" si="37"/>
        <v>#REF!</v>
      </c>
      <c r="O74" s="119" t="e">
        <f t="shared" si="37"/>
        <v>#REF!</v>
      </c>
      <c r="P74" s="119" t="e">
        <f t="shared" si="37"/>
        <v>#REF!</v>
      </c>
      <c r="Q74" s="119" t="e">
        <f t="shared" si="37"/>
        <v>#REF!</v>
      </c>
      <c r="R74" s="119" t="e">
        <f t="shared" si="37"/>
        <v>#REF!</v>
      </c>
      <c r="S74" s="119" t="e">
        <f t="shared" si="37"/>
        <v>#REF!</v>
      </c>
      <c r="T74" s="119" t="e">
        <f t="shared" si="37"/>
        <v>#REF!</v>
      </c>
      <c r="U74" s="119" t="e">
        <f t="shared" si="37"/>
        <v>#REF!</v>
      </c>
      <c r="V74" s="119" t="e">
        <f t="shared" si="37"/>
        <v>#REF!</v>
      </c>
      <c r="W74" s="119" t="e">
        <f t="shared" si="37"/>
        <v>#REF!</v>
      </c>
      <c r="X74" s="119" t="e">
        <f t="shared" si="37"/>
        <v>#REF!</v>
      </c>
      <c r="Y74" s="121"/>
      <c r="Z74" s="21"/>
    </row>
    <row r="75" spans="1:26" s="22" customFormat="1">
      <c r="A75" s="124" t="s">
        <v>226</v>
      </c>
      <c r="B75" s="125" t="e">
        <f>B72</f>
        <v>#REF!</v>
      </c>
      <c r="C75" s="125" t="e">
        <f>C74</f>
        <v>#REF!</v>
      </c>
      <c r="D75" s="126" t="e">
        <f>D74</f>
        <v>#REF!</v>
      </c>
      <c r="E75" s="126" t="e">
        <f t="shared" ref="E75:X75" si="38">E74-D74</f>
        <v>#REF!</v>
      </c>
      <c r="F75" s="126" t="e">
        <f t="shared" si="38"/>
        <v>#REF!</v>
      </c>
      <c r="G75" s="126" t="e">
        <f t="shared" si="38"/>
        <v>#REF!</v>
      </c>
      <c r="H75" s="126" t="e">
        <f t="shared" si="38"/>
        <v>#REF!</v>
      </c>
      <c r="I75" s="126" t="e">
        <f t="shared" si="38"/>
        <v>#REF!</v>
      </c>
      <c r="J75" s="126" t="e">
        <f t="shared" si="38"/>
        <v>#REF!</v>
      </c>
      <c r="K75" s="126" t="e">
        <f t="shared" si="38"/>
        <v>#REF!</v>
      </c>
      <c r="L75" s="126" t="e">
        <f t="shared" si="38"/>
        <v>#REF!</v>
      </c>
      <c r="M75" s="126" t="e">
        <f t="shared" si="38"/>
        <v>#REF!</v>
      </c>
      <c r="N75" s="126" t="e">
        <f t="shared" si="38"/>
        <v>#REF!</v>
      </c>
      <c r="O75" s="126" t="e">
        <f t="shared" si="38"/>
        <v>#REF!</v>
      </c>
      <c r="P75" s="126" t="e">
        <f t="shared" si="38"/>
        <v>#REF!</v>
      </c>
      <c r="Q75" s="126" t="e">
        <f t="shared" si="38"/>
        <v>#REF!</v>
      </c>
      <c r="R75" s="126" t="e">
        <f t="shared" si="38"/>
        <v>#REF!</v>
      </c>
      <c r="S75" s="126" t="e">
        <f t="shared" si="38"/>
        <v>#REF!</v>
      </c>
      <c r="T75" s="126" t="e">
        <f t="shared" si="38"/>
        <v>#REF!</v>
      </c>
      <c r="U75" s="126" t="e">
        <f t="shared" si="38"/>
        <v>#REF!</v>
      </c>
      <c r="V75" s="126" t="e">
        <f t="shared" si="38"/>
        <v>#REF!</v>
      </c>
      <c r="W75" s="126" t="e">
        <f t="shared" si="38"/>
        <v>#REF!</v>
      </c>
      <c r="X75" s="126" t="e">
        <f t="shared" si="38"/>
        <v>#REF!</v>
      </c>
      <c r="Y75" s="56" t="e">
        <f>SUM(C75:X75)</f>
        <v>#REF!</v>
      </c>
    </row>
    <row r="76" spans="1:26" s="22" customFormat="1">
      <c r="A76" s="130"/>
      <c r="B76" s="131"/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</row>
    <row r="77" spans="1:26" s="22" customFormat="1">
      <c r="A77" s="34"/>
      <c r="B77" s="134"/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</row>
    <row r="78" spans="1:26">
      <c r="A78" s="113" t="s">
        <v>231</v>
      </c>
    </row>
    <row r="79" spans="1:26">
      <c r="A79" s="816" t="s">
        <v>232</v>
      </c>
      <c r="B79" s="816"/>
      <c r="C79" s="816"/>
      <c r="D79" s="816"/>
      <c r="E79" s="137"/>
      <c r="F79" s="137"/>
    </row>
    <row r="80" spans="1:26" ht="28.8">
      <c r="A80" s="138" t="s">
        <v>233</v>
      </c>
      <c r="B80" s="139" t="s">
        <v>212</v>
      </c>
      <c r="C80" s="140" t="s">
        <v>234</v>
      </c>
      <c r="D80" s="141" t="s">
        <v>235</v>
      </c>
    </row>
    <row r="81" spans="1:26">
      <c r="A81" s="8" t="s">
        <v>236</v>
      </c>
      <c r="B81" s="9">
        <v>19.02</v>
      </c>
      <c r="C81" s="10">
        <v>19.02</v>
      </c>
      <c r="D81" s="9">
        <f>B81-C81</f>
        <v>0</v>
      </c>
    </row>
    <row r="82" spans="1:26">
      <c r="A82" s="8" t="s">
        <v>174</v>
      </c>
      <c r="B82" s="9">
        <v>91.16</v>
      </c>
      <c r="C82" s="10">
        <v>12.72</v>
      </c>
      <c r="D82" s="9">
        <f t="shared" ref="D82:D83" si="39">B82-C82</f>
        <v>78.44</v>
      </c>
      <c r="F82" s="109"/>
    </row>
    <row r="83" spans="1:26">
      <c r="A83" s="8" t="s">
        <v>237</v>
      </c>
      <c r="B83" s="9">
        <v>5.74</v>
      </c>
      <c r="C83" s="10">
        <v>1.1000000000000001</v>
      </c>
      <c r="D83" s="9">
        <f t="shared" si="39"/>
        <v>4.6400000000000006</v>
      </c>
      <c r="Z83" s="21"/>
    </row>
    <row r="84" spans="1:26">
      <c r="A84" s="8" t="s">
        <v>175</v>
      </c>
      <c r="B84" s="9">
        <f>'Repayment Schedule'!I66</f>
        <v>13.867708333333336</v>
      </c>
      <c r="C84" s="10">
        <v>0</v>
      </c>
      <c r="D84" s="9">
        <f>B84-C84</f>
        <v>13.867708333333336</v>
      </c>
      <c r="H84" s="22"/>
      <c r="Z84" s="21"/>
    </row>
    <row r="85" spans="1:26">
      <c r="A85" s="142" t="s">
        <v>100</v>
      </c>
      <c r="B85" s="143">
        <f>SUM(B81:B84)</f>
        <v>129.78770833333331</v>
      </c>
      <c r="C85" s="143">
        <f>SUM(C81:C84)</f>
        <v>32.840000000000003</v>
      </c>
      <c r="D85" s="143">
        <f>SUM(D81:D84)</f>
        <v>96.947708333333338</v>
      </c>
      <c r="F85" s="20"/>
      <c r="H85" s="144"/>
      <c r="Z85" s="21"/>
    </row>
    <row r="86" spans="1:26">
      <c r="A86" s="137"/>
      <c r="B86" s="137"/>
      <c r="C86" s="137"/>
      <c r="D86" s="137"/>
      <c r="Z86" s="21"/>
    </row>
    <row r="87" spans="1:26" ht="28.8">
      <c r="A87" s="138" t="s">
        <v>238</v>
      </c>
      <c r="B87" s="140" t="s">
        <v>239</v>
      </c>
      <c r="C87" s="140" t="s">
        <v>240</v>
      </c>
      <c r="D87" s="141" t="s">
        <v>235</v>
      </c>
      <c r="E87" s="145" t="s">
        <v>241</v>
      </c>
      <c r="Z87" s="21"/>
    </row>
    <row r="88" spans="1:26">
      <c r="A88" s="146" t="s">
        <v>242</v>
      </c>
      <c r="B88" s="147">
        <v>26</v>
      </c>
      <c r="C88" s="147">
        <v>20.64</v>
      </c>
      <c r="D88" s="119">
        <f>B88-C88</f>
        <v>5.3599999999999994</v>
      </c>
      <c r="E88" s="148">
        <f>B88/$B$91</f>
        <v>0.20032713678266276</v>
      </c>
      <c r="Z88" s="21"/>
    </row>
    <row r="89" spans="1:26">
      <c r="A89" s="146" t="s">
        <v>243</v>
      </c>
      <c r="B89" s="147">
        <v>44</v>
      </c>
      <c r="C89" s="121">
        <v>0</v>
      </c>
      <c r="D89" s="119">
        <f t="shared" ref="D89:D90" si="40">B89-C89</f>
        <v>44</v>
      </c>
      <c r="E89" s="148">
        <f>B89/$B$91</f>
        <v>0.33901515455527542</v>
      </c>
      <c r="F89" s="20"/>
      <c r="H89" s="24"/>
      <c r="I89" s="20"/>
      <c r="Z89" s="21"/>
    </row>
    <row r="90" spans="1:26">
      <c r="A90" s="118" t="s">
        <v>244</v>
      </c>
      <c r="B90" s="121">
        <f>B91-B88-B89</f>
        <v>59.787708333333313</v>
      </c>
      <c r="C90" s="121">
        <v>12.2</v>
      </c>
      <c r="D90" s="119">
        <f t="shared" si="40"/>
        <v>47.58770833333331</v>
      </c>
      <c r="E90" s="148">
        <f>B90/$B$91</f>
        <v>0.46065770866206185</v>
      </c>
      <c r="F90" s="20"/>
      <c r="H90" s="24"/>
      <c r="I90" s="20"/>
      <c r="Z90" s="21"/>
    </row>
    <row r="91" spans="1:26">
      <c r="A91" s="149" t="s">
        <v>10</v>
      </c>
      <c r="B91" s="150">
        <f>B85</f>
        <v>129.78770833333331</v>
      </c>
      <c r="C91" s="150">
        <f>C85</f>
        <v>32.840000000000003</v>
      </c>
      <c r="D91" s="150">
        <f>SUM(D88:D90)</f>
        <v>96.94770833333331</v>
      </c>
      <c r="E91" s="151">
        <f>SUM(E88:E90)</f>
        <v>1</v>
      </c>
      <c r="Z91" s="21"/>
    </row>
    <row r="92" spans="1:26">
      <c r="A92" s="137"/>
      <c r="B92" s="137"/>
      <c r="C92" s="137"/>
      <c r="D92" s="137"/>
      <c r="Z92" s="21"/>
    </row>
    <row r="93" spans="1:26">
      <c r="A93" s="152" t="s">
        <v>245</v>
      </c>
      <c r="B93" s="137"/>
      <c r="C93" s="153"/>
      <c r="D93" s="137"/>
      <c r="Z93" s="21"/>
    </row>
    <row r="94" spans="1:26">
      <c r="A94" s="152"/>
      <c r="B94" s="137"/>
      <c r="C94" s="137"/>
      <c r="D94" s="137"/>
      <c r="E94" s="20"/>
      <c r="Z94" s="21"/>
    </row>
    <row r="95" spans="1:26">
      <c r="A95" s="152" t="s">
        <v>220</v>
      </c>
      <c r="B95" s="137"/>
      <c r="C95" s="137"/>
      <c r="Z95" s="21"/>
    </row>
    <row r="96" spans="1:26" ht="57.6">
      <c r="A96" s="140" t="s">
        <v>246</v>
      </c>
      <c r="B96" s="140" t="s">
        <v>247</v>
      </c>
      <c r="C96" s="140" t="s">
        <v>248</v>
      </c>
      <c r="D96" s="140" t="s">
        <v>249</v>
      </c>
      <c r="E96" s="140" t="s">
        <v>15</v>
      </c>
      <c r="F96" s="140" t="s">
        <v>250</v>
      </c>
      <c r="G96" s="140" t="s">
        <v>251</v>
      </c>
      <c r="H96" s="145" t="s">
        <v>252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6">
      <c r="A97" s="154" t="s">
        <v>253</v>
      </c>
      <c r="B97" s="155" t="e">
        <f>Project!#REF!</f>
        <v>#REF!</v>
      </c>
      <c r="C97" s="156" t="e">
        <f>Project!#REF!</f>
        <v>#REF!</v>
      </c>
      <c r="D97" s="121" t="e">
        <f>E97/C97</f>
        <v>#REF!</v>
      </c>
      <c r="E97" s="20" t="e">
        <f>B121</f>
        <v>#REF!</v>
      </c>
      <c r="F97" s="20" t="e">
        <f>B119</f>
        <v>#REF!</v>
      </c>
      <c r="G97" s="121" t="e">
        <f>E97-F97</f>
        <v>#REF!</v>
      </c>
      <c r="H97" s="157" t="e">
        <f>Project!#REF!</f>
        <v>#REF!</v>
      </c>
      <c r="I97" s="20"/>
    </row>
    <row r="98" spans="1:26">
      <c r="A98" s="154" t="s">
        <v>254</v>
      </c>
      <c r="B98" s="155" t="e">
        <f>Project!#REF!</f>
        <v>#REF!</v>
      </c>
      <c r="C98" s="156" t="e">
        <f>Project!#REF!</f>
        <v>#REF!</v>
      </c>
      <c r="D98" s="121" t="e">
        <f>E98/C98</f>
        <v>#REF!</v>
      </c>
      <c r="E98" s="158" t="e">
        <f>B122</f>
        <v>#REF!</v>
      </c>
      <c r="F98" s="121">
        <v>0</v>
      </c>
      <c r="G98" s="121" t="e">
        <f>E98-F98</f>
        <v>#REF!</v>
      </c>
      <c r="H98" s="157" t="e">
        <f>Project!#REF!</f>
        <v>#REF!</v>
      </c>
      <c r="I98" s="35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1:26">
      <c r="A99" s="150" t="s">
        <v>255</v>
      </c>
      <c r="B99" s="160" t="e">
        <f>SUM(B97:B98)</f>
        <v>#REF!</v>
      </c>
      <c r="C99" s="160" t="e">
        <f>SUM(C97:C98)</f>
        <v>#REF!</v>
      </c>
      <c r="D99" s="160"/>
      <c r="E99" s="161" t="e">
        <f>SUM(E97:E98)</f>
        <v>#REF!</v>
      </c>
      <c r="F99" s="161" t="e">
        <f>SUM(F97:F98)</f>
        <v>#REF!</v>
      </c>
      <c r="G99" s="161" t="e">
        <f>SUM(G97:G98)</f>
        <v>#REF!</v>
      </c>
      <c r="H99" s="162"/>
      <c r="I99" s="163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1:26">
      <c r="A100" s="164"/>
      <c r="B100" s="165"/>
      <c r="C100" s="165"/>
      <c r="D100" s="165"/>
      <c r="E100" s="166"/>
      <c r="F100" s="166"/>
      <c r="G100" s="166"/>
      <c r="H100" s="162"/>
    </row>
    <row r="101" spans="1:26">
      <c r="A101" s="152" t="s">
        <v>256</v>
      </c>
      <c r="B101" s="137"/>
      <c r="C101" s="137"/>
      <c r="H101" s="162"/>
    </row>
    <row r="102" spans="1:26" ht="57.6">
      <c r="A102" s="140" t="s">
        <v>257</v>
      </c>
      <c r="B102" s="140" t="s">
        <v>247</v>
      </c>
      <c r="C102" s="140" t="s">
        <v>83</v>
      </c>
      <c r="D102" s="140" t="s">
        <v>249</v>
      </c>
      <c r="E102" s="140" t="s">
        <v>15</v>
      </c>
      <c r="F102" s="140" t="s">
        <v>250</v>
      </c>
      <c r="G102" s="140" t="s">
        <v>251</v>
      </c>
      <c r="H102" s="167" t="s">
        <v>252</v>
      </c>
    </row>
    <row r="103" spans="1:26">
      <c r="A103" s="154" t="s">
        <v>253</v>
      </c>
      <c r="B103" s="155">
        <f>B116</f>
        <v>0</v>
      </c>
      <c r="C103" s="156"/>
      <c r="D103" s="121"/>
      <c r="E103" s="20"/>
      <c r="F103" s="20"/>
      <c r="G103" s="121"/>
      <c r="H103" s="157"/>
    </row>
    <row r="104" spans="1:26">
      <c r="A104" s="154" t="s">
        <v>254</v>
      </c>
      <c r="B104" s="155">
        <f>B117</f>
        <v>0</v>
      </c>
      <c r="C104" s="156"/>
      <c r="D104" s="121"/>
      <c r="E104" s="158">
        <f>(B104*H104)/10^7</f>
        <v>0</v>
      </c>
      <c r="F104" s="121">
        <v>0</v>
      </c>
      <c r="G104" s="121">
        <f>E104-F104</f>
        <v>0</v>
      </c>
      <c r="H104" s="157">
        <f>Project!E53</f>
        <v>0</v>
      </c>
    </row>
    <row r="105" spans="1:26">
      <c r="A105" s="150" t="s">
        <v>255</v>
      </c>
      <c r="B105" s="160">
        <f>SUM(B103:B104)</f>
        <v>0</v>
      </c>
      <c r="C105" s="160"/>
      <c r="D105" s="160"/>
      <c r="E105" s="161">
        <f>SUM(E103:E104)</f>
        <v>0</v>
      </c>
      <c r="F105" s="161">
        <f>SUM(F103:F104)</f>
        <v>0</v>
      </c>
      <c r="G105" s="161">
        <f>SUM(G103:G104)</f>
        <v>0</v>
      </c>
    </row>
    <row r="106" spans="1:26">
      <c r="B106" s="168"/>
      <c r="C106" s="169"/>
      <c r="D106" s="135"/>
    </row>
    <row r="107" spans="1:26">
      <c r="B107" s="168"/>
      <c r="C107" s="169"/>
      <c r="D107" s="135"/>
    </row>
    <row r="108" spans="1:26">
      <c r="A108" s="170" t="s">
        <v>258</v>
      </c>
      <c r="B108" s="168"/>
      <c r="C108" s="169"/>
      <c r="D108" s="135"/>
    </row>
    <row r="109" spans="1:26" s="117" customFormat="1">
      <c r="B109" s="171"/>
      <c r="Z109" s="172"/>
    </row>
    <row r="110" spans="1:26">
      <c r="A110" s="173" t="s">
        <v>259</v>
      </c>
      <c r="B110" s="174" t="e">
        <f>B113+B114+B117+B111</f>
        <v>#REF!</v>
      </c>
      <c r="C110" s="175" t="e">
        <f>B110</f>
        <v>#REF!</v>
      </c>
    </row>
    <row r="111" spans="1:26">
      <c r="A111" s="173" t="s">
        <v>330</v>
      </c>
      <c r="B111" s="176" t="e">
        <f>Project!#REF!</f>
        <v>#REF!</v>
      </c>
      <c r="C111" s="24"/>
    </row>
    <row r="112" spans="1:26">
      <c r="A112" s="177" t="s">
        <v>331</v>
      </c>
      <c r="B112" s="178" t="e">
        <f>B110-B111</f>
        <v>#REF!</v>
      </c>
      <c r="C112" s="24"/>
    </row>
    <row r="113" spans="1:3">
      <c r="A113" s="179" t="s">
        <v>319</v>
      </c>
      <c r="B113" s="176" t="e">
        <f>Project!#REF!</f>
        <v>#REF!</v>
      </c>
    </row>
    <row r="114" spans="1:3">
      <c r="A114" s="173" t="s">
        <v>321</v>
      </c>
      <c r="B114" s="174" t="e">
        <f>Project!#REF!</f>
        <v>#REF!</v>
      </c>
      <c r="C114" s="180"/>
    </row>
    <row r="115" spans="1:3">
      <c r="A115" s="173"/>
      <c r="B115" s="174"/>
      <c r="C115" s="180"/>
    </row>
    <row r="116" spans="1:3">
      <c r="A116" s="173" t="s">
        <v>320</v>
      </c>
      <c r="B116" s="174">
        <v>0</v>
      </c>
      <c r="C116" s="180"/>
    </row>
    <row r="117" spans="1:3">
      <c r="A117" s="173" t="s">
        <v>318</v>
      </c>
      <c r="B117" s="174">
        <f>Project!D53</f>
        <v>0</v>
      </c>
      <c r="C117" s="180"/>
    </row>
    <row r="118" spans="1:3">
      <c r="A118" s="173"/>
      <c r="B118" s="173"/>
    </row>
    <row r="119" spans="1:3">
      <c r="A119" s="173" t="s">
        <v>260</v>
      </c>
      <c r="B119" s="181" t="e">
        <f>Project!#REF!</f>
        <v>#REF!</v>
      </c>
    </row>
    <row r="120" spans="1:3">
      <c r="A120" s="173" t="s">
        <v>261</v>
      </c>
      <c r="B120" s="181" t="e">
        <f>Project!#REF!</f>
        <v>#REF!</v>
      </c>
    </row>
    <row r="121" spans="1:3">
      <c r="A121" s="173" t="s">
        <v>262</v>
      </c>
      <c r="B121" s="181" t="e">
        <f>SUM(B119:B120)</f>
        <v>#REF!</v>
      </c>
      <c r="C121" s="24"/>
    </row>
    <row r="122" spans="1:3">
      <c r="A122" s="173" t="s">
        <v>325</v>
      </c>
      <c r="B122" s="181" t="e">
        <f>Project!#REF!</f>
        <v>#REF!</v>
      </c>
    </row>
    <row r="123" spans="1:3">
      <c r="A123" s="173" t="s">
        <v>317</v>
      </c>
      <c r="B123" s="181">
        <f>Project!H53</f>
        <v>0</v>
      </c>
    </row>
    <row r="124" spans="1:3">
      <c r="A124" s="173" t="s">
        <v>263</v>
      </c>
      <c r="B124" s="181">
        <f>Project!H55</f>
        <v>0.9</v>
      </c>
    </row>
    <row r="125" spans="1:3">
      <c r="A125" s="173" t="s">
        <v>337</v>
      </c>
      <c r="B125" s="181" t="e">
        <f>Project!#REF!</f>
        <v>#REF!</v>
      </c>
    </row>
    <row r="126" spans="1:3">
      <c r="A126" s="177" t="s">
        <v>264</v>
      </c>
      <c r="B126" s="182" t="e">
        <f>SUM(B121:B125)</f>
        <v>#REF!</v>
      </c>
    </row>
    <row r="127" spans="1:3">
      <c r="A127" s="173"/>
      <c r="B127" s="173"/>
    </row>
    <row r="128" spans="1:3">
      <c r="A128" s="173" t="s">
        <v>265</v>
      </c>
      <c r="B128" s="181" t="e">
        <f>B120+B122+B124+B125</f>
        <v>#REF!</v>
      </c>
    </row>
    <row r="129" spans="1:26">
      <c r="A129" s="179" t="s">
        <v>266</v>
      </c>
      <c r="B129" s="183">
        <f>D85</f>
        <v>96.947708333333338</v>
      </c>
    </row>
    <row r="130" spans="1:26">
      <c r="A130" s="141" t="s">
        <v>267</v>
      </c>
      <c r="B130" s="184" t="e">
        <f>B128-B129</f>
        <v>#REF!</v>
      </c>
      <c r="C130" s="21"/>
    </row>
    <row r="132" spans="1:26">
      <c r="A132" s="118" t="str">
        <f>A126</f>
        <v>Total Sales Value of the project</v>
      </c>
      <c r="B132" s="185" t="e">
        <f>B126</f>
        <v>#REF!</v>
      </c>
    </row>
    <row r="133" spans="1:26">
      <c r="A133" s="118" t="s">
        <v>268</v>
      </c>
      <c r="B133" s="185">
        <f>B85</f>
        <v>129.78770833333331</v>
      </c>
    </row>
    <row r="134" spans="1:26">
      <c r="A134" s="141" t="s">
        <v>269</v>
      </c>
      <c r="B134" s="184" t="e">
        <f>B132-B133</f>
        <v>#REF!</v>
      </c>
      <c r="C134" s="159"/>
    </row>
    <row r="135" spans="1:26">
      <c r="A135" s="186" t="s">
        <v>270</v>
      </c>
      <c r="B135" s="187" t="e">
        <f>B134/B132</f>
        <v>#REF!</v>
      </c>
    </row>
    <row r="136" spans="1:26">
      <c r="A136" s="137"/>
      <c r="B136" s="137"/>
      <c r="C136" s="137"/>
      <c r="D136" s="137"/>
    </row>
    <row r="137" spans="1:26">
      <c r="A137" s="170"/>
      <c r="B137" s="117"/>
    </row>
    <row r="138" spans="1:26">
      <c r="A138" s="188"/>
      <c r="B138" s="189"/>
      <c r="Z138" s="21"/>
    </row>
    <row r="139" spans="1:26">
      <c r="A139" s="190"/>
      <c r="B139" s="189"/>
      <c r="Z139" s="21"/>
    </row>
    <row r="140" spans="1:26">
      <c r="A140" s="188"/>
      <c r="B140" s="189"/>
      <c r="Z140" s="21"/>
    </row>
    <row r="141" spans="1:26">
      <c r="A141" s="188"/>
      <c r="B141" s="189"/>
      <c r="C141" s="191"/>
      <c r="Z141" s="21"/>
    </row>
  </sheetData>
  <mergeCells count="41">
    <mergeCell ref="D68:E68"/>
    <mergeCell ref="F68:I68"/>
    <mergeCell ref="J68:M68"/>
    <mergeCell ref="N68:Q68"/>
    <mergeCell ref="R68:U68"/>
    <mergeCell ref="A8:A9"/>
    <mergeCell ref="B8:B9"/>
    <mergeCell ref="C8:C9"/>
    <mergeCell ref="A48:A49"/>
    <mergeCell ref="B48:B49"/>
    <mergeCell ref="C48:C49"/>
    <mergeCell ref="D8:E8"/>
    <mergeCell ref="F8:I8"/>
    <mergeCell ref="J8:M8"/>
    <mergeCell ref="N8:Q8"/>
    <mergeCell ref="Y48:Y49"/>
    <mergeCell ref="Y8:Y9"/>
    <mergeCell ref="R8:U8"/>
    <mergeCell ref="V8:X8"/>
    <mergeCell ref="V48:X48"/>
    <mergeCell ref="D48:E48"/>
    <mergeCell ref="F48:I48"/>
    <mergeCell ref="J48:M48"/>
    <mergeCell ref="N48:Q48"/>
    <mergeCell ref="R48:U48"/>
    <mergeCell ref="V59:X59"/>
    <mergeCell ref="Y68:Y69"/>
    <mergeCell ref="A79:D79"/>
    <mergeCell ref="Y59:Y60"/>
    <mergeCell ref="A68:A69"/>
    <mergeCell ref="B68:B69"/>
    <mergeCell ref="C68:C69"/>
    <mergeCell ref="A59:A60"/>
    <mergeCell ref="B59:B60"/>
    <mergeCell ref="C59:C60"/>
    <mergeCell ref="D59:E59"/>
    <mergeCell ref="F59:I59"/>
    <mergeCell ref="J59:M59"/>
    <mergeCell ref="N59:Q59"/>
    <mergeCell ref="R59:U59"/>
    <mergeCell ref="V68:X68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1"/>
  <sheetViews>
    <sheetView zoomScale="84" zoomScaleNormal="84" workbookViewId="0">
      <pane ySplit="9" topLeftCell="A34" activePane="bottomLeft" state="frozen"/>
      <selection activeCell="D45" activeCellId="2" sqref="A48 D45 D45"/>
      <selection pane="bottomLeft" activeCell="C14" sqref="C14"/>
    </sheetView>
  </sheetViews>
  <sheetFormatPr defaultColWidth="8.88671875" defaultRowHeight="14.4"/>
  <cols>
    <col min="1" max="1" width="43" style="21" customWidth="1"/>
    <col min="2" max="2" width="16.6640625" style="21" bestFit="1" customWidth="1"/>
    <col min="3" max="3" width="15.109375" style="22" bestFit="1" customWidth="1"/>
    <col min="4" max="7" width="14.6640625" style="21" customWidth="1"/>
    <col min="8" max="9" width="15" style="21" bestFit="1" customWidth="1"/>
    <col min="10" max="10" width="14.109375" style="21" customWidth="1"/>
    <col min="11" max="25" width="14.6640625" style="21" customWidth="1"/>
    <col min="26" max="26" width="15.109375" style="23" customWidth="1"/>
    <col min="27" max="28" width="10.6640625" style="21" customWidth="1"/>
    <col min="29" max="29" width="8.33203125" style="21" customWidth="1"/>
    <col min="30" max="164" width="10.6640625" style="21" customWidth="1"/>
    <col min="165" max="259" width="8.88671875" style="21"/>
    <col min="260" max="260" width="3" style="21" customWidth="1"/>
    <col min="261" max="261" width="37.5546875" style="21" customWidth="1"/>
    <col min="262" max="262" width="18.44140625" style="21" customWidth="1"/>
    <col min="263" max="263" width="15.109375" style="21" bestFit="1" customWidth="1"/>
    <col min="264" max="264" width="16.109375" style="21" bestFit="1" customWidth="1"/>
    <col min="265" max="265" width="13.88671875" style="21" bestFit="1" customWidth="1"/>
    <col min="266" max="268" width="15.33203125" style="21" bestFit="1" customWidth="1"/>
    <col min="269" max="269" width="16.109375" style="21" customWidth="1"/>
    <col min="270" max="270" width="13.88671875" style="21" bestFit="1" customWidth="1"/>
    <col min="271" max="275" width="13.109375" style="21" customWidth="1"/>
    <col min="276" max="276" width="13.88671875" style="21" bestFit="1" customWidth="1"/>
    <col min="277" max="277" width="13" style="21" customWidth="1"/>
    <col min="278" max="278" width="15.33203125" style="21" customWidth="1"/>
    <col min="279" max="279" width="14.44140625" style="21" customWidth="1"/>
    <col min="280" max="280" width="11.88671875" style="21" customWidth="1"/>
    <col min="281" max="281" width="14.88671875" style="21" bestFit="1" customWidth="1"/>
    <col min="282" max="420" width="10.6640625" style="21" customWidth="1"/>
    <col min="421" max="515" width="8.88671875" style="21"/>
    <col min="516" max="516" width="3" style="21" customWidth="1"/>
    <col min="517" max="517" width="37.5546875" style="21" customWidth="1"/>
    <col min="518" max="518" width="18.44140625" style="21" customWidth="1"/>
    <col min="519" max="519" width="15.109375" style="21" bestFit="1" customWidth="1"/>
    <col min="520" max="520" width="16.109375" style="21" bestFit="1" customWidth="1"/>
    <col min="521" max="521" width="13.88671875" style="21" bestFit="1" customWidth="1"/>
    <col min="522" max="524" width="15.33203125" style="21" bestFit="1" customWidth="1"/>
    <col min="525" max="525" width="16.109375" style="21" customWidth="1"/>
    <col min="526" max="526" width="13.88671875" style="21" bestFit="1" customWidth="1"/>
    <col min="527" max="531" width="13.109375" style="21" customWidth="1"/>
    <col min="532" max="532" width="13.88671875" style="21" bestFit="1" customWidth="1"/>
    <col min="533" max="533" width="13" style="21" customWidth="1"/>
    <col min="534" max="534" width="15.33203125" style="21" customWidth="1"/>
    <col min="535" max="535" width="14.44140625" style="21" customWidth="1"/>
    <col min="536" max="536" width="11.88671875" style="21" customWidth="1"/>
    <col min="537" max="537" width="14.88671875" style="21" bestFit="1" customWidth="1"/>
    <col min="538" max="676" width="10.6640625" style="21" customWidth="1"/>
    <col min="677" max="771" width="8.88671875" style="21"/>
    <col min="772" max="772" width="3" style="21" customWidth="1"/>
    <col min="773" max="773" width="37.5546875" style="21" customWidth="1"/>
    <col min="774" max="774" width="18.44140625" style="21" customWidth="1"/>
    <col min="775" max="775" width="15.109375" style="21" bestFit="1" customWidth="1"/>
    <col min="776" max="776" width="16.109375" style="21" bestFit="1" customWidth="1"/>
    <col min="777" max="777" width="13.88671875" style="21" bestFit="1" customWidth="1"/>
    <col min="778" max="780" width="15.33203125" style="21" bestFit="1" customWidth="1"/>
    <col min="781" max="781" width="16.109375" style="21" customWidth="1"/>
    <col min="782" max="782" width="13.88671875" style="21" bestFit="1" customWidth="1"/>
    <col min="783" max="787" width="13.109375" style="21" customWidth="1"/>
    <col min="788" max="788" width="13.88671875" style="21" bestFit="1" customWidth="1"/>
    <col min="789" max="789" width="13" style="21" customWidth="1"/>
    <col min="790" max="790" width="15.33203125" style="21" customWidth="1"/>
    <col min="791" max="791" width="14.44140625" style="21" customWidth="1"/>
    <col min="792" max="792" width="11.88671875" style="21" customWidth="1"/>
    <col min="793" max="793" width="14.88671875" style="21" bestFit="1" customWidth="1"/>
    <col min="794" max="932" width="10.6640625" style="21" customWidth="1"/>
    <col min="933" max="1027" width="8.88671875" style="21"/>
    <col min="1028" max="1028" width="3" style="21" customWidth="1"/>
    <col min="1029" max="1029" width="37.5546875" style="21" customWidth="1"/>
    <col min="1030" max="1030" width="18.44140625" style="21" customWidth="1"/>
    <col min="1031" max="1031" width="15.109375" style="21" bestFit="1" customWidth="1"/>
    <col min="1032" max="1032" width="16.109375" style="21" bestFit="1" customWidth="1"/>
    <col min="1033" max="1033" width="13.88671875" style="21" bestFit="1" customWidth="1"/>
    <col min="1034" max="1036" width="15.33203125" style="21" bestFit="1" customWidth="1"/>
    <col min="1037" max="1037" width="16.109375" style="21" customWidth="1"/>
    <col min="1038" max="1038" width="13.88671875" style="21" bestFit="1" customWidth="1"/>
    <col min="1039" max="1043" width="13.109375" style="21" customWidth="1"/>
    <col min="1044" max="1044" width="13.88671875" style="21" bestFit="1" customWidth="1"/>
    <col min="1045" max="1045" width="13" style="21" customWidth="1"/>
    <col min="1046" max="1046" width="15.33203125" style="21" customWidth="1"/>
    <col min="1047" max="1047" width="14.44140625" style="21" customWidth="1"/>
    <col min="1048" max="1048" width="11.88671875" style="21" customWidth="1"/>
    <col min="1049" max="1049" width="14.88671875" style="21" bestFit="1" customWidth="1"/>
    <col min="1050" max="1188" width="10.6640625" style="21" customWidth="1"/>
    <col min="1189" max="1283" width="8.88671875" style="21"/>
    <col min="1284" max="1284" width="3" style="21" customWidth="1"/>
    <col min="1285" max="1285" width="37.5546875" style="21" customWidth="1"/>
    <col min="1286" max="1286" width="18.44140625" style="21" customWidth="1"/>
    <col min="1287" max="1287" width="15.109375" style="21" bestFit="1" customWidth="1"/>
    <col min="1288" max="1288" width="16.109375" style="21" bestFit="1" customWidth="1"/>
    <col min="1289" max="1289" width="13.88671875" style="21" bestFit="1" customWidth="1"/>
    <col min="1290" max="1292" width="15.33203125" style="21" bestFit="1" customWidth="1"/>
    <col min="1293" max="1293" width="16.109375" style="21" customWidth="1"/>
    <col min="1294" max="1294" width="13.88671875" style="21" bestFit="1" customWidth="1"/>
    <col min="1295" max="1299" width="13.109375" style="21" customWidth="1"/>
    <col min="1300" max="1300" width="13.88671875" style="21" bestFit="1" customWidth="1"/>
    <col min="1301" max="1301" width="13" style="21" customWidth="1"/>
    <col min="1302" max="1302" width="15.33203125" style="21" customWidth="1"/>
    <col min="1303" max="1303" width="14.44140625" style="21" customWidth="1"/>
    <col min="1304" max="1304" width="11.88671875" style="21" customWidth="1"/>
    <col min="1305" max="1305" width="14.88671875" style="21" bestFit="1" customWidth="1"/>
    <col min="1306" max="1444" width="10.6640625" style="21" customWidth="1"/>
    <col min="1445" max="1539" width="8.88671875" style="21"/>
    <col min="1540" max="1540" width="3" style="21" customWidth="1"/>
    <col min="1541" max="1541" width="37.5546875" style="21" customWidth="1"/>
    <col min="1542" max="1542" width="18.44140625" style="21" customWidth="1"/>
    <col min="1543" max="1543" width="15.109375" style="21" bestFit="1" customWidth="1"/>
    <col min="1544" max="1544" width="16.109375" style="21" bestFit="1" customWidth="1"/>
    <col min="1545" max="1545" width="13.88671875" style="21" bestFit="1" customWidth="1"/>
    <col min="1546" max="1548" width="15.33203125" style="21" bestFit="1" customWidth="1"/>
    <col min="1549" max="1549" width="16.109375" style="21" customWidth="1"/>
    <col min="1550" max="1550" width="13.88671875" style="21" bestFit="1" customWidth="1"/>
    <col min="1551" max="1555" width="13.109375" style="21" customWidth="1"/>
    <col min="1556" max="1556" width="13.88671875" style="21" bestFit="1" customWidth="1"/>
    <col min="1557" max="1557" width="13" style="21" customWidth="1"/>
    <col min="1558" max="1558" width="15.33203125" style="21" customWidth="1"/>
    <col min="1559" max="1559" width="14.44140625" style="21" customWidth="1"/>
    <col min="1560" max="1560" width="11.88671875" style="21" customWidth="1"/>
    <col min="1561" max="1561" width="14.88671875" style="21" bestFit="1" customWidth="1"/>
    <col min="1562" max="1700" width="10.6640625" style="21" customWidth="1"/>
    <col min="1701" max="1795" width="8.88671875" style="21"/>
    <col min="1796" max="1796" width="3" style="21" customWidth="1"/>
    <col min="1797" max="1797" width="37.5546875" style="21" customWidth="1"/>
    <col min="1798" max="1798" width="18.44140625" style="21" customWidth="1"/>
    <col min="1799" max="1799" width="15.109375" style="21" bestFit="1" customWidth="1"/>
    <col min="1800" max="1800" width="16.109375" style="21" bestFit="1" customWidth="1"/>
    <col min="1801" max="1801" width="13.88671875" style="21" bestFit="1" customWidth="1"/>
    <col min="1802" max="1804" width="15.33203125" style="21" bestFit="1" customWidth="1"/>
    <col min="1805" max="1805" width="16.109375" style="21" customWidth="1"/>
    <col min="1806" max="1806" width="13.88671875" style="21" bestFit="1" customWidth="1"/>
    <col min="1807" max="1811" width="13.109375" style="21" customWidth="1"/>
    <col min="1812" max="1812" width="13.88671875" style="21" bestFit="1" customWidth="1"/>
    <col min="1813" max="1813" width="13" style="21" customWidth="1"/>
    <col min="1814" max="1814" width="15.33203125" style="21" customWidth="1"/>
    <col min="1815" max="1815" width="14.44140625" style="21" customWidth="1"/>
    <col min="1816" max="1816" width="11.88671875" style="21" customWidth="1"/>
    <col min="1817" max="1817" width="14.88671875" style="21" bestFit="1" customWidth="1"/>
    <col min="1818" max="1956" width="10.6640625" style="21" customWidth="1"/>
    <col min="1957" max="2051" width="8.88671875" style="21"/>
    <col min="2052" max="2052" width="3" style="21" customWidth="1"/>
    <col min="2053" max="2053" width="37.5546875" style="21" customWidth="1"/>
    <col min="2054" max="2054" width="18.44140625" style="21" customWidth="1"/>
    <col min="2055" max="2055" width="15.109375" style="21" bestFit="1" customWidth="1"/>
    <col min="2056" max="2056" width="16.109375" style="21" bestFit="1" customWidth="1"/>
    <col min="2057" max="2057" width="13.88671875" style="21" bestFit="1" customWidth="1"/>
    <col min="2058" max="2060" width="15.33203125" style="21" bestFit="1" customWidth="1"/>
    <col min="2061" max="2061" width="16.109375" style="21" customWidth="1"/>
    <col min="2062" max="2062" width="13.88671875" style="21" bestFit="1" customWidth="1"/>
    <col min="2063" max="2067" width="13.109375" style="21" customWidth="1"/>
    <col min="2068" max="2068" width="13.88671875" style="21" bestFit="1" customWidth="1"/>
    <col min="2069" max="2069" width="13" style="21" customWidth="1"/>
    <col min="2070" max="2070" width="15.33203125" style="21" customWidth="1"/>
    <col min="2071" max="2071" width="14.44140625" style="21" customWidth="1"/>
    <col min="2072" max="2072" width="11.88671875" style="21" customWidth="1"/>
    <col min="2073" max="2073" width="14.88671875" style="21" bestFit="1" customWidth="1"/>
    <col min="2074" max="2212" width="10.6640625" style="21" customWidth="1"/>
    <col min="2213" max="2307" width="8.88671875" style="21"/>
    <col min="2308" max="2308" width="3" style="21" customWidth="1"/>
    <col min="2309" max="2309" width="37.5546875" style="21" customWidth="1"/>
    <col min="2310" max="2310" width="18.44140625" style="21" customWidth="1"/>
    <col min="2311" max="2311" width="15.109375" style="21" bestFit="1" customWidth="1"/>
    <col min="2312" max="2312" width="16.109375" style="21" bestFit="1" customWidth="1"/>
    <col min="2313" max="2313" width="13.88671875" style="21" bestFit="1" customWidth="1"/>
    <col min="2314" max="2316" width="15.33203125" style="21" bestFit="1" customWidth="1"/>
    <col min="2317" max="2317" width="16.109375" style="21" customWidth="1"/>
    <col min="2318" max="2318" width="13.88671875" style="21" bestFit="1" customWidth="1"/>
    <col min="2319" max="2323" width="13.109375" style="21" customWidth="1"/>
    <col min="2324" max="2324" width="13.88671875" style="21" bestFit="1" customWidth="1"/>
    <col min="2325" max="2325" width="13" style="21" customWidth="1"/>
    <col min="2326" max="2326" width="15.33203125" style="21" customWidth="1"/>
    <col min="2327" max="2327" width="14.44140625" style="21" customWidth="1"/>
    <col min="2328" max="2328" width="11.88671875" style="21" customWidth="1"/>
    <col min="2329" max="2329" width="14.88671875" style="21" bestFit="1" customWidth="1"/>
    <col min="2330" max="2468" width="10.6640625" style="21" customWidth="1"/>
    <col min="2469" max="2563" width="8.88671875" style="21"/>
    <col min="2564" max="2564" width="3" style="21" customWidth="1"/>
    <col min="2565" max="2565" width="37.5546875" style="21" customWidth="1"/>
    <col min="2566" max="2566" width="18.44140625" style="21" customWidth="1"/>
    <col min="2567" max="2567" width="15.109375" style="21" bestFit="1" customWidth="1"/>
    <col min="2568" max="2568" width="16.109375" style="21" bestFit="1" customWidth="1"/>
    <col min="2569" max="2569" width="13.88671875" style="21" bestFit="1" customWidth="1"/>
    <col min="2570" max="2572" width="15.33203125" style="21" bestFit="1" customWidth="1"/>
    <col min="2573" max="2573" width="16.109375" style="21" customWidth="1"/>
    <col min="2574" max="2574" width="13.88671875" style="21" bestFit="1" customWidth="1"/>
    <col min="2575" max="2579" width="13.109375" style="21" customWidth="1"/>
    <col min="2580" max="2580" width="13.88671875" style="21" bestFit="1" customWidth="1"/>
    <col min="2581" max="2581" width="13" style="21" customWidth="1"/>
    <col min="2582" max="2582" width="15.33203125" style="21" customWidth="1"/>
    <col min="2583" max="2583" width="14.44140625" style="21" customWidth="1"/>
    <col min="2584" max="2584" width="11.88671875" style="21" customWidth="1"/>
    <col min="2585" max="2585" width="14.88671875" style="21" bestFit="1" customWidth="1"/>
    <col min="2586" max="2724" width="10.6640625" style="21" customWidth="1"/>
    <col min="2725" max="2819" width="8.88671875" style="21"/>
    <col min="2820" max="2820" width="3" style="21" customWidth="1"/>
    <col min="2821" max="2821" width="37.5546875" style="21" customWidth="1"/>
    <col min="2822" max="2822" width="18.44140625" style="21" customWidth="1"/>
    <col min="2823" max="2823" width="15.109375" style="21" bestFit="1" customWidth="1"/>
    <col min="2824" max="2824" width="16.109375" style="21" bestFit="1" customWidth="1"/>
    <col min="2825" max="2825" width="13.88671875" style="21" bestFit="1" customWidth="1"/>
    <col min="2826" max="2828" width="15.33203125" style="21" bestFit="1" customWidth="1"/>
    <col min="2829" max="2829" width="16.109375" style="21" customWidth="1"/>
    <col min="2830" max="2830" width="13.88671875" style="21" bestFit="1" customWidth="1"/>
    <col min="2831" max="2835" width="13.109375" style="21" customWidth="1"/>
    <col min="2836" max="2836" width="13.88671875" style="21" bestFit="1" customWidth="1"/>
    <col min="2837" max="2837" width="13" style="21" customWidth="1"/>
    <col min="2838" max="2838" width="15.33203125" style="21" customWidth="1"/>
    <col min="2839" max="2839" width="14.44140625" style="21" customWidth="1"/>
    <col min="2840" max="2840" width="11.88671875" style="21" customWidth="1"/>
    <col min="2841" max="2841" width="14.88671875" style="21" bestFit="1" customWidth="1"/>
    <col min="2842" max="2980" width="10.6640625" style="21" customWidth="1"/>
    <col min="2981" max="3075" width="8.88671875" style="21"/>
    <col min="3076" max="3076" width="3" style="21" customWidth="1"/>
    <col min="3077" max="3077" width="37.5546875" style="21" customWidth="1"/>
    <col min="3078" max="3078" width="18.44140625" style="21" customWidth="1"/>
    <col min="3079" max="3079" width="15.109375" style="21" bestFit="1" customWidth="1"/>
    <col min="3080" max="3080" width="16.109375" style="21" bestFit="1" customWidth="1"/>
    <col min="3081" max="3081" width="13.88671875" style="21" bestFit="1" customWidth="1"/>
    <col min="3082" max="3084" width="15.33203125" style="21" bestFit="1" customWidth="1"/>
    <col min="3085" max="3085" width="16.109375" style="21" customWidth="1"/>
    <col min="3086" max="3086" width="13.88671875" style="21" bestFit="1" customWidth="1"/>
    <col min="3087" max="3091" width="13.109375" style="21" customWidth="1"/>
    <col min="3092" max="3092" width="13.88671875" style="21" bestFit="1" customWidth="1"/>
    <col min="3093" max="3093" width="13" style="21" customWidth="1"/>
    <col min="3094" max="3094" width="15.33203125" style="21" customWidth="1"/>
    <col min="3095" max="3095" width="14.44140625" style="21" customWidth="1"/>
    <col min="3096" max="3096" width="11.88671875" style="21" customWidth="1"/>
    <col min="3097" max="3097" width="14.88671875" style="21" bestFit="1" customWidth="1"/>
    <col min="3098" max="3236" width="10.6640625" style="21" customWidth="1"/>
    <col min="3237" max="3331" width="8.88671875" style="21"/>
    <col min="3332" max="3332" width="3" style="21" customWidth="1"/>
    <col min="3333" max="3333" width="37.5546875" style="21" customWidth="1"/>
    <col min="3334" max="3334" width="18.44140625" style="21" customWidth="1"/>
    <col min="3335" max="3335" width="15.109375" style="21" bestFit="1" customWidth="1"/>
    <col min="3336" max="3336" width="16.109375" style="21" bestFit="1" customWidth="1"/>
    <col min="3337" max="3337" width="13.88671875" style="21" bestFit="1" customWidth="1"/>
    <col min="3338" max="3340" width="15.33203125" style="21" bestFit="1" customWidth="1"/>
    <col min="3341" max="3341" width="16.109375" style="21" customWidth="1"/>
    <col min="3342" max="3342" width="13.88671875" style="21" bestFit="1" customWidth="1"/>
    <col min="3343" max="3347" width="13.109375" style="21" customWidth="1"/>
    <col min="3348" max="3348" width="13.88671875" style="21" bestFit="1" customWidth="1"/>
    <col min="3349" max="3349" width="13" style="21" customWidth="1"/>
    <col min="3350" max="3350" width="15.33203125" style="21" customWidth="1"/>
    <col min="3351" max="3351" width="14.44140625" style="21" customWidth="1"/>
    <col min="3352" max="3352" width="11.88671875" style="21" customWidth="1"/>
    <col min="3353" max="3353" width="14.88671875" style="21" bestFit="1" customWidth="1"/>
    <col min="3354" max="3492" width="10.6640625" style="21" customWidth="1"/>
    <col min="3493" max="3587" width="8.88671875" style="21"/>
    <col min="3588" max="3588" width="3" style="21" customWidth="1"/>
    <col min="3589" max="3589" width="37.5546875" style="21" customWidth="1"/>
    <col min="3590" max="3590" width="18.44140625" style="21" customWidth="1"/>
    <col min="3591" max="3591" width="15.109375" style="21" bestFit="1" customWidth="1"/>
    <col min="3592" max="3592" width="16.109375" style="21" bestFit="1" customWidth="1"/>
    <col min="3593" max="3593" width="13.88671875" style="21" bestFit="1" customWidth="1"/>
    <col min="3594" max="3596" width="15.33203125" style="21" bestFit="1" customWidth="1"/>
    <col min="3597" max="3597" width="16.109375" style="21" customWidth="1"/>
    <col min="3598" max="3598" width="13.88671875" style="21" bestFit="1" customWidth="1"/>
    <col min="3599" max="3603" width="13.109375" style="21" customWidth="1"/>
    <col min="3604" max="3604" width="13.88671875" style="21" bestFit="1" customWidth="1"/>
    <col min="3605" max="3605" width="13" style="21" customWidth="1"/>
    <col min="3606" max="3606" width="15.33203125" style="21" customWidth="1"/>
    <col min="3607" max="3607" width="14.44140625" style="21" customWidth="1"/>
    <col min="3608" max="3608" width="11.88671875" style="21" customWidth="1"/>
    <col min="3609" max="3609" width="14.88671875" style="21" bestFit="1" customWidth="1"/>
    <col min="3610" max="3748" width="10.6640625" style="21" customWidth="1"/>
    <col min="3749" max="3843" width="8.88671875" style="21"/>
    <col min="3844" max="3844" width="3" style="21" customWidth="1"/>
    <col min="3845" max="3845" width="37.5546875" style="21" customWidth="1"/>
    <col min="3846" max="3846" width="18.44140625" style="21" customWidth="1"/>
    <col min="3847" max="3847" width="15.109375" style="21" bestFit="1" customWidth="1"/>
    <col min="3848" max="3848" width="16.109375" style="21" bestFit="1" customWidth="1"/>
    <col min="3849" max="3849" width="13.88671875" style="21" bestFit="1" customWidth="1"/>
    <col min="3850" max="3852" width="15.33203125" style="21" bestFit="1" customWidth="1"/>
    <col min="3853" max="3853" width="16.109375" style="21" customWidth="1"/>
    <col min="3854" max="3854" width="13.88671875" style="21" bestFit="1" customWidth="1"/>
    <col min="3855" max="3859" width="13.109375" style="21" customWidth="1"/>
    <col min="3860" max="3860" width="13.88671875" style="21" bestFit="1" customWidth="1"/>
    <col min="3861" max="3861" width="13" style="21" customWidth="1"/>
    <col min="3862" max="3862" width="15.33203125" style="21" customWidth="1"/>
    <col min="3863" max="3863" width="14.44140625" style="21" customWidth="1"/>
    <col min="3864" max="3864" width="11.88671875" style="21" customWidth="1"/>
    <col min="3865" max="3865" width="14.88671875" style="21" bestFit="1" customWidth="1"/>
    <col min="3866" max="4004" width="10.6640625" style="21" customWidth="1"/>
    <col min="4005" max="4099" width="8.88671875" style="21"/>
    <col min="4100" max="4100" width="3" style="21" customWidth="1"/>
    <col min="4101" max="4101" width="37.5546875" style="21" customWidth="1"/>
    <col min="4102" max="4102" width="18.44140625" style="21" customWidth="1"/>
    <col min="4103" max="4103" width="15.109375" style="21" bestFit="1" customWidth="1"/>
    <col min="4104" max="4104" width="16.109375" style="21" bestFit="1" customWidth="1"/>
    <col min="4105" max="4105" width="13.88671875" style="21" bestFit="1" customWidth="1"/>
    <col min="4106" max="4108" width="15.33203125" style="21" bestFit="1" customWidth="1"/>
    <col min="4109" max="4109" width="16.109375" style="21" customWidth="1"/>
    <col min="4110" max="4110" width="13.88671875" style="21" bestFit="1" customWidth="1"/>
    <col min="4111" max="4115" width="13.109375" style="21" customWidth="1"/>
    <col min="4116" max="4116" width="13.88671875" style="21" bestFit="1" customWidth="1"/>
    <col min="4117" max="4117" width="13" style="21" customWidth="1"/>
    <col min="4118" max="4118" width="15.33203125" style="21" customWidth="1"/>
    <col min="4119" max="4119" width="14.44140625" style="21" customWidth="1"/>
    <col min="4120" max="4120" width="11.88671875" style="21" customWidth="1"/>
    <col min="4121" max="4121" width="14.88671875" style="21" bestFit="1" customWidth="1"/>
    <col min="4122" max="4260" width="10.6640625" style="21" customWidth="1"/>
    <col min="4261" max="4355" width="8.88671875" style="21"/>
    <col min="4356" max="4356" width="3" style="21" customWidth="1"/>
    <col min="4357" max="4357" width="37.5546875" style="21" customWidth="1"/>
    <col min="4358" max="4358" width="18.44140625" style="21" customWidth="1"/>
    <col min="4359" max="4359" width="15.109375" style="21" bestFit="1" customWidth="1"/>
    <col min="4360" max="4360" width="16.109375" style="21" bestFit="1" customWidth="1"/>
    <col min="4361" max="4361" width="13.88671875" style="21" bestFit="1" customWidth="1"/>
    <col min="4362" max="4364" width="15.33203125" style="21" bestFit="1" customWidth="1"/>
    <col min="4365" max="4365" width="16.109375" style="21" customWidth="1"/>
    <col min="4366" max="4366" width="13.88671875" style="21" bestFit="1" customWidth="1"/>
    <col min="4367" max="4371" width="13.109375" style="21" customWidth="1"/>
    <col min="4372" max="4372" width="13.88671875" style="21" bestFit="1" customWidth="1"/>
    <col min="4373" max="4373" width="13" style="21" customWidth="1"/>
    <col min="4374" max="4374" width="15.33203125" style="21" customWidth="1"/>
    <col min="4375" max="4375" width="14.44140625" style="21" customWidth="1"/>
    <col min="4376" max="4376" width="11.88671875" style="21" customWidth="1"/>
    <col min="4377" max="4377" width="14.88671875" style="21" bestFit="1" customWidth="1"/>
    <col min="4378" max="4516" width="10.6640625" style="21" customWidth="1"/>
    <col min="4517" max="4611" width="8.88671875" style="21"/>
    <col min="4612" max="4612" width="3" style="21" customWidth="1"/>
    <col min="4613" max="4613" width="37.5546875" style="21" customWidth="1"/>
    <col min="4614" max="4614" width="18.44140625" style="21" customWidth="1"/>
    <col min="4615" max="4615" width="15.109375" style="21" bestFit="1" customWidth="1"/>
    <col min="4616" max="4616" width="16.109375" style="21" bestFit="1" customWidth="1"/>
    <col min="4617" max="4617" width="13.88671875" style="21" bestFit="1" customWidth="1"/>
    <col min="4618" max="4620" width="15.33203125" style="21" bestFit="1" customWidth="1"/>
    <col min="4621" max="4621" width="16.109375" style="21" customWidth="1"/>
    <col min="4622" max="4622" width="13.88671875" style="21" bestFit="1" customWidth="1"/>
    <col min="4623" max="4627" width="13.109375" style="21" customWidth="1"/>
    <col min="4628" max="4628" width="13.88671875" style="21" bestFit="1" customWidth="1"/>
    <col min="4629" max="4629" width="13" style="21" customWidth="1"/>
    <col min="4630" max="4630" width="15.33203125" style="21" customWidth="1"/>
    <col min="4631" max="4631" width="14.44140625" style="21" customWidth="1"/>
    <col min="4632" max="4632" width="11.88671875" style="21" customWidth="1"/>
    <col min="4633" max="4633" width="14.88671875" style="21" bestFit="1" customWidth="1"/>
    <col min="4634" max="4772" width="10.6640625" style="21" customWidth="1"/>
    <col min="4773" max="4867" width="8.88671875" style="21"/>
    <col min="4868" max="4868" width="3" style="21" customWidth="1"/>
    <col min="4869" max="4869" width="37.5546875" style="21" customWidth="1"/>
    <col min="4870" max="4870" width="18.44140625" style="21" customWidth="1"/>
    <col min="4871" max="4871" width="15.109375" style="21" bestFit="1" customWidth="1"/>
    <col min="4872" max="4872" width="16.109375" style="21" bestFit="1" customWidth="1"/>
    <col min="4873" max="4873" width="13.88671875" style="21" bestFit="1" customWidth="1"/>
    <col min="4874" max="4876" width="15.33203125" style="21" bestFit="1" customWidth="1"/>
    <col min="4877" max="4877" width="16.109375" style="21" customWidth="1"/>
    <col min="4878" max="4878" width="13.88671875" style="21" bestFit="1" customWidth="1"/>
    <col min="4879" max="4883" width="13.109375" style="21" customWidth="1"/>
    <col min="4884" max="4884" width="13.88671875" style="21" bestFit="1" customWidth="1"/>
    <col min="4885" max="4885" width="13" style="21" customWidth="1"/>
    <col min="4886" max="4886" width="15.33203125" style="21" customWidth="1"/>
    <col min="4887" max="4887" width="14.44140625" style="21" customWidth="1"/>
    <col min="4888" max="4888" width="11.88671875" style="21" customWidth="1"/>
    <col min="4889" max="4889" width="14.88671875" style="21" bestFit="1" customWidth="1"/>
    <col min="4890" max="5028" width="10.6640625" style="21" customWidth="1"/>
    <col min="5029" max="5123" width="8.88671875" style="21"/>
    <col min="5124" max="5124" width="3" style="21" customWidth="1"/>
    <col min="5125" max="5125" width="37.5546875" style="21" customWidth="1"/>
    <col min="5126" max="5126" width="18.44140625" style="21" customWidth="1"/>
    <col min="5127" max="5127" width="15.109375" style="21" bestFit="1" customWidth="1"/>
    <col min="5128" max="5128" width="16.109375" style="21" bestFit="1" customWidth="1"/>
    <col min="5129" max="5129" width="13.88671875" style="21" bestFit="1" customWidth="1"/>
    <col min="5130" max="5132" width="15.33203125" style="21" bestFit="1" customWidth="1"/>
    <col min="5133" max="5133" width="16.109375" style="21" customWidth="1"/>
    <col min="5134" max="5134" width="13.88671875" style="21" bestFit="1" customWidth="1"/>
    <col min="5135" max="5139" width="13.109375" style="21" customWidth="1"/>
    <col min="5140" max="5140" width="13.88671875" style="21" bestFit="1" customWidth="1"/>
    <col min="5141" max="5141" width="13" style="21" customWidth="1"/>
    <col min="5142" max="5142" width="15.33203125" style="21" customWidth="1"/>
    <col min="5143" max="5143" width="14.44140625" style="21" customWidth="1"/>
    <col min="5144" max="5144" width="11.88671875" style="21" customWidth="1"/>
    <col min="5145" max="5145" width="14.88671875" style="21" bestFit="1" customWidth="1"/>
    <col min="5146" max="5284" width="10.6640625" style="21" customWidth="1"/>
    <col min="5285" max="5379" width="8.88671875" style="21"/>
    <col min="5380" max="5380" width="3" style="21" customWidth="1"/>
    <col min="5381" max="5381" width="37.5546875" style="21" customWidth="1"/>
    <col min="5382" max="5382" width="18.44140625" style="21" customWidth="1"/>
    <col min="5383" max="5383" width="15.109375" style="21" bestFit="1" customWidth="1"/>
    <col min="5384" max="5384" width="16.109375" style="21" bestFit="1" customWidth="1"/>
    <col min="5385" max="5385" width="13.88671875" style="21" bestFit="1" customWidth="1"/>
    <col min="5386" max="5388" width="15.33203125" style="21" bestFit="1" customWidth="1"/>
    <col min="5389" max="5389" width="16.109375" style="21" customWidth="1"/>
    <col min="5390" max="5390" width="13.88671875" style="21" bestFit="1" customWidth="1"/>
    <col min="5391" max="5395" width="13.109375" style="21" customWidth="1"/>
    <col min="5396" max="5396" width="13.88671875" style="21" bestFit="1" customWidth="1"/>
    <col min="5397" max="5397" width="13" style="21" customWidth="1"/>
    <col min="5398" max="5398" width="15.33203125" style="21" customWidth="1"/>
    <col min="5399" max="5399" width="14.44140625" style="21" customWidth="1"/>
    <col min="5400" max="5400" width="11.88671875" style="21" customWidth="1"/>
    <col min="5401" max="5401" width="14.88671875" style="21" bestFit="1" customWidth="1"/>
    <col min="5402" max="5540" width="10.6640625" style="21" customWidth="1"/>
    <col min="5541" max="5635" width="8.88671875" style="21"/>
    <col min="5636" max="5636" width="3" style="21" customWidth="1"/>
    <col min="5637" max="5637" width="37.5546875" style="21" customWidth="1"/>
    <col min="5638" max="5638" width="18.44140625" style="21" customWidth="1"/>
    <col min="5639" max="5639" width="15.109375" style="21" bestFit="1" customWidth="1"/>
    <col min="5640" max="5640" width="16.109375" style="21" bestFit="1" customWidth="1"/>
    <col min="5641" max="5641" width="13.88671875" style="21" bestFit="1" customWidth="1"/>
    <col min="5642" max="5644" width="15.33203125" style="21" bestFit="1" customWidth="1"/>
    <col min="5645" max="5645" width="16.109375" style="21" customWidth="1"/>
    <col min="5646" max="5646" width="13.88671875" style="21" bestFit="1" customWidth="1"/>
    <col min="5647" max="5651" width="13.109375" style="21" customWidth="1"/>
    <col min="5652" max="5652" width="13.88671875" style="21" bestFit="1" customWidth="1"/>
    <col min="5653" max="5653" width="13" style="21" customWidth="1"/>
    <col min="5654" max="5654" width="15.33203125" style="21" customWidth="1"/>
    <col min="5655" max="5655" width="14.44140625" style="21" customWidth="1"/>
    <col min="5656" max="5656" width="11.88671875" style="21" customWidth="1"/>
    <col min="5657" max="5657" width="14.88671875" style="21" bestFit="1" customWidth="1"/>
    <col min="5658" max="5796" width="10.6640625" style="21" customWidth="1"/>
    <col min="5797" max="5891" width="8.88671875" style="21"/>
    <col min="5892" max="5892" width="3" style="21" customWidth="1"/>
    <col min="5893" max="5893" width="37.5546875" style="21" customWidth="1"/>
    <col min="5894" max="5894" width="18.44140625" style="21" customWidth="1"/>
    <col min="5895" max="5895" width="15.109375" style="21" bestFit="1" customWidth="1"/>
    <col min="5896" max="5896" width="16.109375" style="21" bestFit="1" customWidth="1"/>
    <col min="5897" max="5897" width="13.88671875" style="21" bestFit="1" customWidth="1"/>
    <col min="5898" max="5900" width="15.33203125" style="21" bestFit="1" customWidth="1"/>
    <col min="5901" max="5901" width="16.109375" style="21" customWidth="1"/>
    <col min="5902" max="5902" width="13.88671875" style="21" bestFit="1" customWidth="1"/>
    <col min="5903" max="5907" width="13.109375" style="21" customWidth="1"/>
    <col min="5908" max="5908" width="13.88671875" style="21" bestFit="1" customWidth="1"/>
    <col min="5909" max="5909" width="13" style="21" customWidth="1"/>
    <col min="5910" max="5910" width="15.33203125" style="21" customWidth="1"/>
    <col min="5911" max="5911" width="14.44140625" style="21" customWidth="1"/>
    <col min="5912" max="5912" width="11.88671875" style="21" customWidth="1"/>
    <col min="5913" max="5913" width="14.88671875" style="21" bestFit="1" customWidth="1"/>
    <col min="5914" max="6052" width="10.6640625" style="21" customWidth="1"/>
    <col min="6053" max="6147" width="8.88671875" style="21"/>
    <col min="6148" max="6148" width="3" style="21" customWidth="1"/>
    <col min="6149" max="6149" width="37.5546875" style="21" customWidth="1"/>
    <col min="6150" max="6150" width="18.44140625" style="21" customWidth="1"/>
    <col min="6151" max="6151" width="15.109375" style="21" bestFit="1" customWidth="1"/>
    <col min="6152" max="6152" width="16.109375" style="21" bestFit="1" customWidth="1"/>
    <col min="6153" max="6153" width="13.88671875" style="21" bestFit="1" customWidth="1"/>
    <col min="6154" max="6156" width="15.33203125" style="21" bestFit="1" customWidth="1"/>
    <col min="6157" max="6157" width="16.109375" style="21" customWidth="1"/>
    <col min="6158" max="6158" width="13.88671875" style="21" bestFit="1" customWidth="1"/>
    <col min="6159" max="6163" width="13.109375" style="21" customWidth="1"/>
    <col min="6164" max="6164" width="13.88671875" style="21" bestFit="1" customWidth="1"/>
    <col min="6165" max="6165" width="13" style="21" customWidth="1"/>
    <col min="6166" max="6166" width="15.33203125" style="21" customWidth="1"/>
    <col min="6167" max="6167" width="14.44140625" style="21" customWidth="1"/>
    <col min="6168" max="6168" width="11.88671875" style="21" customWidth="1"/>
    <col min="6169" max="6169" width="14.88671875" style="21" bestFit="1" customWidth="1"/>
    <col min="6170" max="6308" width="10.6640625" style="21" customWidth="1"/>
    <col min="6309" max="6403" width="8.88671875" style="21"/>
    <col min="6404" max="6404" width="3" style="21" customWidth="1"/>
    <col min="6405" max="6405" width="37.5546875" style="21" customWidth="1"/>
    <col min="6406" max="6406" width="18.44140625" style="21" customWidth="1"/>
    <col min="6407" max="6407" width="15.109375" style="21" bestFit="1" customWidth="1"/>
    <col min="6408" max="6408" width="16.109375" style="21" bestFit="1" customWidth="1"/>
    <col min="6409" max="6409" width="13.88671875" style="21" bestFit="1" customWidth="1"/>
    <col min="6410" max="6412" width="15.33203125" style="21" bestFit="1" customWidth="1"/>
    <col min="6413" max="6413" width="16.109375" style="21" customWidth="1"/>
    <col min="6414" max="6414" width="13.88671875" style="21" bestFit="1" customWidth="1"/>
    <col min="6415" max="6419" width="13.109375" style="21" customWidth="1"/>
    <col min="6420" max="6420" width="13.88671875" style="21" bestFit="1" customWidth="1"/>
    <col min="6421" max="6421" width="13" style="21" customWidth="1"/>
    <col min="6422" max="6422" width="15.33203125" style="21" customWidth="1"/>
    <col min="6423" max="6423" width="14.44140625" style="21" customWidth="1"/>
    <col min="6424" max="6424" width="11.88671875" style="21" customWidth="1"/>
    <col min="6425" max="6425" width="14.88671875" style="21" bestFit="1" customWidth="1"/>
    <col min="6426" max="6564" width="10.6640625" style="21" customWidth="1"/>
    <col min="6565" max="6659" width="8.88671875" style="21"/>
    <col min="6660" max="6660" width="3" style="21" customWidth="1"/>
    <col min="6661" max="6661" width="37.5546875" style="21" customWidth="1"/>
    <col min="6662" max="6662" width="18.44140625" style="21" customWidth="1"/>
    <col min="6663" max="6663" width="15.109375" style="21" bestFit="1" customWidth="1"/>
    <col min="6664" max="6664" width="16.109375" style="21" bestFit="1" customWidth="1"/>
    <col min="6665" max="6665" width="13.88671875" style="21" bestFit="1" customWidth="1"/>
    <col min="6666" max="6668" width="15.33203125" style="21" bestFit="1" customWidth="1"/>
    <col min="6669" max="6669" width="16.109375" style="21" customWidth="1"/>
    <col min="6670" max="6670" width="13.88671875" style="21" bestFit="1" customWidth="1"/>
    <col min="6671" max="6675" width="13.109375" style="21" customWidth="1"/>
    <col min="6676" max="6676" width="13.88671875" style="21" bestFit="1" customWidth="1"/>
    <col min="6677" max="6677" width="13" style="21" customWidth="1"/>
    <col min="6678" max="6678" width="15.33203125" style="21" customWidth="1"/>
    <col min="6679" max="6679" width="14.44140625" style="21" customWidth="1"/>
    <col min="6680" max="6680" width="11.88671875" style="21" customWidth="1"/>
    <col min="6681" max="6681" width="14.88671875" style="21" bestFit="1" customWidth="1"/>
    <col min="6682" max="6820" width="10.6640625" style="21" customWidth="1"/>
    <col min="6821" max="6915" width="8.88671875" style="21"/>
    <col min="6916" max="6916" width="3" style="21" customWidth="1"/>
    <col min="6917" max="6917" width="37.5546875" style="21" customWidth="1"/>
    <col min="6918" max="6918" width="18.44140625" style="21" customWidth="1"/>
    <col min="6919" max="6919" width="15.109375" style="21" bestFit="1" customWidth="1"/>
    <col min="6920" max="6920" width="16.109375" style="21" bestFit="1" customWidth="1"/>
    <col min="6921" max="6921" width="13.88671875" style="21" bestFit="1" customWidth="1"/>
    <col min="6922" max="6924" width="15.33203125" style="21" bestFit="1" customWidth="1"/>
    <col min="6925" max="6925" width="16.109375" style="21" customWidth="1"/>
    <col min="6926" max="6926" width="13.88671875" style="21" bestFit="1" customWidth="1"/>
    <col min="6927" max="6931" width="13.109375" style="21" customWidth="1"/>
    <col min="6932" max="6932" width="13.88671875" style="21" bestFit="1" customWidth="1"/>
    <col min="6933" max="6933" width="13" style="21" customWidth="1"/>
    <col min="6934" max="6934" width="15.33203125" style="21" customWidth="1"/>
    <col min="6935" max="6935" width="14.44140625" style="21" customWidth="1"/>
    <col min="6936" max="6936" width="11.88671875" style="21" customWidth="1"/>
    <col min="6937" max="6937" width="14.88671875" style="21" bestFit="1" customWidth="1"/>
    <col min="6938" max="7076" width="10.6640625" style="21" customWidth="1"/>
    <col min="7077" max="7171" width="8.88671875" style="21"/>
    <col min="7172" max="7172" width="3" style="21" customWidth="1"/>
    <col min="7173" max="7173" width="37.5546875" style="21" customWidth="1"/>
    <col min="7174" max="7174" width="18.44140625" style="21" customWidth="1"/>
    <col min="7175" max="7175" width="15.109375" style="21" bestFit="1" customWidth="1"/>
    <col min="7176" max="7176" width="16.109375" style="21" bestFit="1" customWidth="1"/>
    <col min="7177" max="7177" width="13.88671875" style="21" bestFit="1" customWidth="1"/>
    <col min="7178" max="7180" width="15.33203125" style="21" bestFit="1" customWidth="1"/>
    <col min="7181" max="7181" width="16.109375" style="21" customWidth="1"/>
    <col min="7182" max="7182" width="13.88671875" style="21" bestFit="1" customWidth="1"/>
    <col min="7183" max="7187" width="13.109375" style="21" customWidth="1"/>
    <col min="7188" max="7188" width="13.88671875" style="21" bestFit="1" customWidth="1"/>
    <col min="7189" max="7189" width="13" style="21" customWidth="1"/>
    <col min="7190" max="7190" width="15.33203125" style="21" customWidth="1"/>
    <col min="7191" max="7191" width="14.44140625" style="21" customWidth="1"/>
    <col min="7192" max="7192" width="11.88671875" style="21" customWidth="1"/>
    <col min="7193" max="7193" width="14.88671875" style="21" bestFit="1" customWidth="1"/>
    <col min="7194" max="7332" width="10.6640625" style="21" customWidth="1"/>
    <col min="7333" max="7427" width="8.88671875" style="21"/>
    <col min="7428" max="7428" width="3" style="21" customWidth="1"/>
    <col min="7429" max="7429" width="37.5546875" style="21" customWidth="1"/>
    <col min="7430" max="7430" width="18.44140625" style="21" customWidth="1"/>
    <col min="7431" max="7431" width="15.109375" style="21" bestFit="1" customWidth="1"/>
    <col min="7432" max="7432" width="16.109375" style="21" bestFit="1" customWidth="1"/>
    <col min="7433" max="7433" width="13.88671875" style="21" bestFit="1" customWidth="1"/>
    <col min="7434" max="7436" width="15.33203125" style="21" bestFit="1" customWidth="1"/>
    <col min="7437" max="7437" width="16.109375" style="21" customWidth="1"/>
    <col min="7438" max="7438" width="13.88671875" style="21" bestFit="1" customWidth="1"/>
    <col min="7439" max="7443" width="13.109375" style="21" customWidth="1"/>
    <col min="7444" max="7444" width="13.88671875" style="21" bestFit="1" customWidth="1"/>
    <col min="7445" max="7445" width="13" style="21" customWidth="1"/>
    <col min="7446" max="7446" width="15.33203125" style="21" customWidth="1"/>
    <col min="7447" max="7447" width="14.44140625" style="21" customWidth="1"/>
    <col min="7448" max="7448" width="11.88671875" style="21" customWidth="1"/>
    <col min="7449" max="7449" width="14.88671875" style="21" bestFit="1" customWidth="1"/>
    <col min="7450" max="7588" width="10.6640625" style="21" customWidth="1"/>
    <col min="7589" max="7683" width="8.88671875" style="21"/>
    <col min="7684" max="7684" width="3" style="21" customWidth="1"/>
    <col min="7685" max="7685" width="37.5546875" style="21" customWidth="1"/>
    <col min="7686" max="7686" width="18.44140625" style="21" customWidth="1"/>
    <col min="7687" max="7687" width="15.109375" style="21" bestFit="1" customWidth="1"/>
    <col min="7688" max="7688" width="16.109375" style="21" bestFit="1" customWidth="1"/>
    <col min="7689" max="7689" width="13.88671875" style="21" bestFit="1" customWidth="1"/>
    <col min="7690" max="7692" width="15.33203125" style="21" bestFit="1" customWidth="1"/>
    <col min="7693" max="7693" width="16.109375" style="21" customWidth="1"/>
    <col min="7694" max="7694" width="13.88671875" style="21" bestFit="1" customWidth="1"/>
    <col min="7695" max="7699" width="13.109375" style="21" customWidth="1"/>
    <col min="7700" max="7700" width="13.88671875" style="21" bestFit="1" customWidth="1"/>
    <col min="7701" max="7701" width="13" style="21" customWidth="1"/>
    <col min="7702" max="7702" width="15.33203125" style="21" customWidth="1"/>
    <col min="7703" max="7703" width="14.44140625" style="21" customWidth="1"/>
    <col min="7704" max="7704" width="11.88671875" style="21" customWidth="1"/>
    <col min="7705" max="7705" width="14.88671875" style="21" bestFit="1" customWidth="1"/>
    <col min="7706" max="7844" width="10.6640625" style="21" customWidth="1"/>
    <col min="7845" max="7939" width="8.88671875" style="21"/>
    <col min="7940" max="7940" width="3" style="21" customWidth="1"/>
    <col min="7941" max="7941" width="37.5546875" style="21" customWidth="1"/>
    <col min="7942" max="7942" width="18.44140625" style="21" customWidth="1"/>
    <col min="7943" max="7943" width="15.109375" style="21" bestFit="1" customWidth="1"/>
    <col min="7944" max="7944" width="16.109375" style="21" bestFit="1" customWidth="1"/>
    <col min="7945" max="7945" width="13.88671875" style="21" bestFit="1" customWidth="1"/>
    <col min="7946" max="7948" width="15.33203125" style="21" bestFit="1" customWidth="1"/>
    <col min="7949" max="7949" width="16.109375" style="21" customWidth="1"/>
    <col min="7950" max="7950" width="13.88671875" style="21" bestFit="1" customWidth="1"/>
    <col min="7951" max="7955" width="13.109375" style="21" customWidth="1"/>
    <col min="7956" max="7956" width="13.88671875" style="21" bestFit="1" customWidth="1"/>
    <col min="7957" max="7957" width="13" style="21" customWidth="1"/>
    <col min="7958" max="7958" width="15.33203125" style="21" customWidth="1"/>
    <col min="7959" max="7959" width="14.44140625" style="21" customWidth="1"/>
    <col min="7960" max="7960" width="11.88671875" style="21" customWidth="1"/>
    <col min="7961" max="7961" width="14.88671875" style="21" bestFit="1" customWidth="1"/>
    <col min="7962" max="8100" width="10.6640625" style="21" customWidth="1"/>
    <col min="8101" max="8195" width="8.88671875" style="21"/>
    <col min="8196" max="8196" width="3" style="21" customWidth="1"/>
    <col min="8197" max="8197" width="37.5546875" style="21" customWidth="1"/>
    <col min="8198" max="8198" width="18.44140625" style="21" customWidth="1"/>
    <col min="8199" max="8199" width="15.109375" style="21" bestFit="1" customWidth="1"/>
    <col min="8200" max="8200" width="16.109375" style="21" bestFit="1" customWidth="1"/>
    <col min="8201" max="8201" width="13.88671875" style="21" bestFit="1" customWidth="1"/>
    <col min="8202" max="8204" width="15.33203125" style="21" bestFit="1" customWidth="1"/>
    <col min="8205" max="8205" width="16.109375" style="21" customWidth="1"/>
    <col min="8206" max="8206" width="13.88671875" style="21" bestFit="1" customWidth="1"/>
    <col min="8207" max="8211" width="13.109375" style="21" customWidth="1"/>
    <col min="8212" max="8212" width="13.88671875" style="21" bestFit="1" customWidth="1"/>
    <col min="8213" max="8213" width="13" style="21" customWidth="1"/>
    <col min="8214" max="8214" width="15.33203125" style="21" customWidth="1"/>
    <col min="8215" max="8215" width="14.44140625" style="21" customWidth="1"/>
    <col min="8216" max="8216" width="11.88671875" style="21" customWidth="1"/>
    <col min="8217" max="8217" width="14.88671875" style="21" bestFit="1" customWidth="1"/>
    <col min="8218" max="8356" width="10.6640625" style="21" customWidth="1"/>
    <col min="8357" max="8451" width="8.88671875" style="21"/>
    <col min="8452" max="8452" width="3" style="21" customWidth="1"/>
    <col min="8453" max="8453" width="37.5546875" style="21" customWidth="1"/>
    <col min="8454" max="8454" width="18.44140625" style="21" customWidth="1"/>
    <col min="8455" max="8455" width="15.109375" style="21" bestFit="1" customWidth="1"/>
    <col min="8456" max="8456" width="16.109375" style="21" bestFit="1" customWidth="1"/>
    <col min="8457" max="8457" width="13.88671875" style="21" bestFit="1" customWidth="1"/>
    <col min="8458" max="8460" width="15.33203125" style="21" bestFit="1" customWidth="1"/>
    <col min="8461" max="8461" width="16.109375" style="21" customWidth="1"/>
    <col min="8462" max="8462" width="13.88671875" style="21" bestFit="1" customWidth="1"/>
    <col min="8463" max="8467" width="13.109375" style="21" customWidth="1"/>
    <col min="8468" max="8468" width="13.88671875" style="21" bestFit="1" customWidth="1"/>
    <col min="8469" max="8469" width="13" style="21" customWidth="1"/>
    <col min="8470" max="8470" width="15.33203125" style="21" customWidth="1"/>
    <col min="8471" max="8471" width="14.44140625" style="21" customWidth="1"/>
    <col min="8472" max="8472" width="11.88671875" style="21" customWidth="1"/>
    <col min="8473" max="8473" width="14.88671875" style="21" bestFit="1" customWidth="1"/>
    <col min="8474" max="8612" width="10.6640625" style="21" customWidth="1"/>
    <col min="8613" max="8707" width="8.88671875" style="21"/>
    <col min="8708" max="8708" width="3" style="21" customWidth="1"/>
    <col min="8709" max="8709" width="37.5546875" style="21" customWidth="1"/>
    <col min="8710" max="8710" width="18.44140625" style="21" customWidth="1"/>
    <col min="8711" max="8711" width="15.109375" style="21" bestFit="1" customWidth="1"/>
    <col min="8712" max="8712" width="16.109375" style="21" bestFit="1" customWidth="1"/>
    <col min="8713" max="8713" width="13.88671875" style="21" bestFit="1" customWidth="1"/>
    <col min="8714" max="8716" width="15.33203125" style="21" bestFit="1" customWidth="1"/>
    <col min="8717" max="8717" width="16.109375" style="21" customWidth="1"/>
    <col min="8718" max="8718" width="13.88671875" style="21" bestFit="1" customWidth="1"/>
    <col min="8719" max="8723" width="13.109375" style="21" customWidth="1"/>
    <col min="8724" max="8724" width="13.88671875" style="21" bestFit="1" customWidth="1"/>
    <col min="8725" max="8725" width="13" style="21" customWidth="1"/>
    <col min="8726" max="8726" width="15.33203125" style="21" customWidth="1"/>
    <col min="8727" max="8727" width="14.44140625" style="21" customWidth="1"/>
    <col min="8728" max="8728" width="11.88671875" style="21" customWidth="1"/>
    <col min="8729" max="8729" width="14.88671875" style="21" bestFit="1" customWidth="1"/>
    <col min="8730" max="8868" width="10.6640625" style="21" customWidth="1"/>
    <col min="8869" max="8963" width="8.88671875" style="21"/>
    <col min="8964" max="8964" width="3" style="21" customWidth="1"/>
    <col min="8965" max="8965" width="37.5546875" style="21" customWidth="1"/>
    <col min="8966" max="8966" width="18.44140625" style="21" customWidth="1"/>
    <col min="8967" max="8967" width="15.109375" style="21" bestFit="1" customWidth="1"/>
    <col min="8968" max="8968" width="16.109375" style="21" bestFit="1" customWidth="1"/>
    <col min="8969" max="8969" width="13.88671875" style="21" bestFit="1" customWidth="1"/>
    <col min="8970" max="8972" width="15.33203125" style="21" bestFit="1" customWidth="1"/>
    <col min="8973" max="8973" width="16.109375" style="21" customWidth="1"/>
    <col min="8974" max="8974" width="13.88671875" style="21" bestFit="1" customWidth="1"/>
    <col min="8975" max="8979" width="13.109375" style="21" customWidth="1"/>
    <col min="8980" max="8980" width="13.88671875" style="21" bestFit="1" customWidth="1"/>
    <col min="8981" max="8981" width="13" style="21" customWidth="1"/>
    <col min="8982" max="8982" width="15.33203125" style="21" customWidth="1"/>
    <col min="8983" max="8983" width="14.44140625" style="21" customWidth="1"/>
    <col min="8984" max="8984" width="11.88671875" style="21" customWidth="1"/>
    <col min="8985" max="8985" width="14.88671875" style="21" bestFit="1" customWidth="1"/>
    <col min="8986" max="9124" width="10.6640625" style="21" customWidth="1"/>
    <col min="9125" max="9219" width="8.88671875" style="21"/>
    <col min="9220" max="9220" width="3" style="21" customWidth="1"/>
    <col min="9221" max="9221" width="37.5546875" style="21" customWidth="1"/>
    <col min="9222" max="9222" width="18.44140625" style="21" customWidth="1"/>
    <col min="9223" max="9223" width="15.109375" style="21" bestFit="1" customWidth="1"/>
    <col min="9224" max="9224" width="16.109375" style="21" bestFit="1" customWidth="1"/>
    <col min="9225" max="9225" width="13.88671875" style="21" bestFit="1" customWidth="1"/>
    <col min="9226" max="9228" width="15.33203125" style="21" bestFit="1" customWidth="1"/>
    <col min="9229" max="9229" width="16.109375" style="21" customWidth="1"/>
    <col min="9230" max="9230" width="13.88671875" style="21" bestFit="1" customWidth="1"/>
    <col min="9231" max="9235" width="13.109375" style="21" customWidth="1"/>
    <col min="9236" max="9236" width="13.88671875" style="21" bestFit="1" customWidth="1"/>
    <col min="9237" max="9237" width="13" style="21" customWidth="1"/>
    <col min="9238" max="9238" width="15.33203125" style="21" customWidth="1"/>
    <col min="9239" max="9239" width="14.44140625" style="21" customWidth="1"/>
    <col min="9240" max="9240" width="11.88671875" style="21" customWidth="1"/>
    <col min="9241" max="9241" width="14.88671875" style="21" bestFit="1" customWidth="1"/>
    <col min="9242" max="9380" width="10.6640625" style="21" customWidth="1"/>
    <col min="9381" max="9475" width="8.88671875" style="21"/>
    <col min="9476" max="9476" width="3" style="21" customWidth="1"/>
    <col min="9477" max="9477" width="37.5546875" style="21" customWidth="1"/>
    <col min="9478" max="9478" width="18.44140625" style="21" customWidth="1"/>
    <col min="9479" max="9479" width="15.109375" style="21" bestFit="1" customWidth="1"/>
    <col min="9480" max="9480" width="16.109375" style="21" bestFit="1" customWidth="1"/>
    <col min="9481" max="9481" width="13.88671875" style="21" bestFit="1" customWidth="1"/>
    <col min="9482" max="9484" width="15.33203125" style="21" bestFit="1" customWidth="1"/>
    <col min="9485" max="9485" width="16.109375" style="21" customWidth="1"/>
    <col min="9486" max="9486" width="13.88671875" style="21" bestFit="1" customWidth="1"/>
    <col min="9487" max="9491" width="13.109375" style="21" customWidth="1"/>
    <col min="9492" max="9492" width="13.88671875" style="21" bestFit="1" customWidth="1"/>
    <col min="9493" max="9493" width="13" style="21" customWidth="1"/>
    <col min="9494" max="9494" width="15.33203125" style="21" customWidth="1"/>
    <col min="9495" max="9495" width="14.44140625" style="21" customWidth="1"/>
    <col min="9496" max="9496" width="11.88671875" style="21" customWidth="1"/>
    <col min="9497" max="9497" width="14.88671875" style="21" bestFit="1" customWidth="1"/>
    <col min="9498" max="9636" width="10.6640625" style="21" customWidth="1"/>
    <col min="9637" max="9731" width="8.88671875" style="21"/>
    <col min="9732" max="9732" width="3" style="21" customWidth="1"/>
    <col min="9733" max="9733" width="37.5546875" style="21" customWidth="1"/>
    <col min="9734" max="9734" width="18.44140625" style="21" customWidth="1"/>
    <col min="9735" max="9735" width="15.109375" style="21" bestFit="1" customWidth="1"/>
    <col min="9736" max="9736" width="16.109375" style="21" bestFit="1" customWidth="1"/>
    <col min="9737" max="9737" width="13.88671875" style="21" bestFit="1" customWidth="1"/>
    <col min="9738" max="9740" width="15.33203125" style="21" bestFit="1" customWidth="1"/>
    <col min="9741" max="9741" width="16.109375" style="21" customWidth="1"/>
    <col min="9742" max="9742" width="13.88671875" style="21" bestFit="1" customWidth="1"/>
    <col min="9743" max="9747" width="13.109375" style="21" customWidth="1"/>
    <col min="9748" max="9748" width="13.88671875" style="21" bestFit="1" customWidth="1"/>
    <col min="9749" max="9749" width="13" style="21" customWidth="1"/>
    <col min="9750" max="9750" width="15.33203125" style="21" customWidth="1"/>
    <col min="9751" max="9751" width="14.44140625" style="21" customWidth="1"/>
    <col min="9752" max="9752" width="11.88671875" style="21" customWidth="1"/>
    <col min="9753" max="9753" width="14.88671875" style="21" bestFit="1" customWidth="1"/>
    <col min="9754" max="9892" width="10.6640625" style="21" customWidth="1"/>
    <col min="9893" max="9987" width="8.88671875" style="21"/>
    <col min="9988" max="9988" width="3" style="21" customWidth="1"/>
    <col min="9989" max="9989" width="37.5546875" style="21" customWidth="1"/>
    <col min="9990" max="9990" width="18.44140625" style="21" customWidth="1"/>
    <col min="9991" max="9991" width="15.109375" style="21" bestFit="1" customWidth="1"/>
    <col min="9992" max="9992" width="16.109375" style="21" bestFit="1" customWidth="1"/>
    <col min="9993" max="9993" width="13.88671875" style="21" bestFit="1" customWidth="1"/>
    <col min="9994" max="9996" width="15.33203125" style="21" bestFit="1" customWidth="1"/>
    <col min="9997" max="9997" width="16.109375" style="21" customWidth="1"/>
    <col min="9998" max="9998" width="13.88671875" style="21" bestFit="1" customWidth="1"/>
    <col min="9999" max="10003" width="13.109375" style="21" customWidth="1"/>
    <col min="10004" max="10004" width="13.88671875" style="21" bestFit="1" customWidth="1"/>
    <col min="10005" max="10005" width="13" style="21" customWidth="1"/>
    <col min="10006" max="10006" width="15.33203125" style="21" customWidth="1"/>
    <col min="10007" max="10007" width="14.44140625" style="21" customWidth="1"/>
    <col min="10008" max="10008" width="11.88671875" style="21" customWidth="1"/>
    <col min="10009" max="10009" width="14.88671875" style="21" bestFit="1" customWidth="1"/>
    <col min="10010" max="10148" width="10.6640625" style="21" customWidth="1"/>
    <col min="10149" max="10243" width="8.88671875" style="21"/>
    <col min="10244" max="10244" width="3" style="21" customWidth="1"/>
    <col min="10245" max="10245" width="37.5546875" style="21" customWidth="1"/>
    <col min="10246" max="10246" width="18.44140625" style="21" customWidth="1"/>
    <col min="10247" max="10247" width="15.109375" style="21" bestFit="1" customWidth="1"/>
    <col min="10248" max="10248" width="16.109375" style="21" bestFit="1" customWidth="1"/>
    <col min="10249" max="10249" width="13.88671875" style="21" bestFit="1" customWidth="1"/>
    <col min="10250" max="10252" width="15.33203125" style="21" bestFit="1" customWidth="1"/>
    <col min="10253" max="10253" width="16.109375" style="21" customWidth="1"/>
    <col min="10254" max="10254" width="13.88671875" style="21" bestFit="1" customWidth="1"/>
    <col min="10255" max="10259" width="13.109375" style="21" customWidth="1"/>
    <col min="10260" max="10260" width="13.88671875" style="21" bestFit="1" customWidth="1"/>
    <col min="10261" max="10261" width="13" style="21" customWidth="1"/>
    <col min="10262" max="10262" width="15.33203125" style="21" customWidth="1"/>
    <col min="10263" max="10263" width="14.44140625" style="21" customWidth="1"/>
    <col min="10264" max="10264" width="11.88671875" style="21" customWidth="1"/>
    <col min="10265" max="10265" width="14.88671875" style="21" bestFit="1" customWidth="1"/>
    <col min="10266" max="10404" width="10.6640625" style="21" customWidth="1"/>
    <col min="10405" max="10499" width="8.88671875" style="21"/>
    <col min="10500" max="10500" width="3" style="21" customWidth="1"/>
    <col min="10501" max="10501" width="37.5546875" style="21" customWidth="1"/>
    <col min="10502" max="10502" width="18.44140625" style="21" customWidth="1"/>
    <col min="10503" max="10503" width="15.109375" style="21" bestFit="1" customWidth="1"/>
    <col min="10504" max="10504" width="16.109375" style="21" bestFit="1" customWidth="1"/>
    <col min="10505" max="10505" width="13.88671875" style="21" bestFit="1" customWidth="1"/>
    <col min="10506" max="10508" width="15.33203125" style="21" bestFit="1" customWidth="1"/>
    <col min="10509" max="10509" width="16.109375" style="21" customWidth="1"/>
    <col min="10510" max="10510" width="13.88671875" style="21" bestFit="1" customWidth="1"/>
    <col min="10511" max="10515" width="13.109375" style="21" customWidth="1"/>
    <col min="10516" max="10516" width="13.88671875" style="21" bestFit="1" customWidth="1"/>
    <col min="10517" max="10517" width="13" style="21" customWidth="1"/>
    <col min="10518" max="10518" width="15.33203125" style="21" customWidth="1"/>
    <col min="10519" max="10519" width="14.44140625" style="21" customWidth="1"/>
    <col min="10520" max="10520" width="11.88671875" style="21" customWidth="1"/>
    <col min="10521" max="10521" width="14.88671875" style="21" bestFit="1" customWidth="1"/>
    <col min="10522" max="10660" width="10.6640625" style="21" customWidth="1"/>
    <col min="10661" max="10755" width="8.88671875" style="21"/>
    <col min="10756" max="10756" width="3" style="21" customWidth="1"/>
    <col min="10757" max="10757" width="37.5546875" style="21" customWidth="1"/>
    <col min="10758" max="10758" width="18.44140625" style="21" customWidth="1"/>
    <col min="10759" max="10759" width="15.109375" style="21" bestFit="1" customWidth="1"/>
    <col min="10760" max="10760" width="16.109375" style="21" bestFit="1" customWidth="1"/>
    <col min="10761" max="10761" width="13.88671875" style="21" bestFit="1" customWidth="1"/>
    <col min="10762" max="10764" width="15.33203125" style="21" bestFit="1" customWidth="1"/>
    <col min="10765" max="10765" width="16.109375" style="21" customWidth="1"/>
    <col min="10766" max="10766" width="13.88671875" style="21" bestFit="1" customWidth="1"/>
    <col min="10767" max="10771" width="13.109375" style="21" customWidth="1"/>
    <col min="10772" max="10772" width="13.88671875" style="21" bestFit="1" customWidth="1"/>
    <col min="10773" max="10773" width="13" style="21" customWidth="1"/>
    <col min="10774" max="10774" width="15.33203125" style="21" customWidth="1"/>
    <col min="10775" max="10775" width="14.44140625" style="21" customWidth="1"/>
    <col min="10776" max="10776" width="11.88671875" style="21" customWidth="1"/>
    <col min="10777" max="10777" width="14.88671875" style="21" bestFit="1" customWidth="1"/>
    <col min="10778" max="10916" width="10.6640625" style="21" customWidth="1"/>
    <col min="10917" max="11011" width="8.88671875" style="21"/>
    <col min="11012" max="11012" width="3" style="21" customWidth="1"/>
    <col min="11013" max="11013" width="37.5546875" style="21" customWidth="1"/>
    <col min="11014" max="11014" width="18.44140625" style="21" customWidth="1"/>
    <col min="11015" max="11015" width="15.109375" style="21" bestFit="1" customWidth="1"/>
    <col min="11016" max="11016" width="16.109375" style="21" bestFit="1" customWidth="1"/>
    <col min="11017" max="11017" width="13.88671875" style="21" bestFit="1" customWidth="1"/>
    <col min="11018" max="11020" width="15.33203125" style="21" bestFit="1" customWidth="1"/>
    <col min="11021" max="11021" width="16.109375" style="21" customWidth="1"/>
    <col min="11022" max="11022" width="13.88671875" style="21" bestFit="1" customWidth="1"/>
    <col min="11023" max="11027" width="13.109375" style="21" customWidth="1"/>
    <col min="11028" max="11028" width="13.88671875" style="21" bestFit="1" customWidth="1"/>
    <col min="11029" max="11029" width="13" style="21" customWidth="1"/>
    <col min="11030" max="11030" width="15.33203125" style="21" customWidth="1"/>
    <col min="11031" max="11031" width="14.44140625" style="21" customWidth="1"/>
    <col min="11032" max="11032" width="11.88671875" style="21" customWidth="1"/>
    <col min="11033" max="11033" width="14.88671875" style="21" bestFit="1" customWidth="1"/>
    <col min="11034" max="11172" width="10.6640625" style="21" customWidth="1"/>
    <col min="11173" max="11267" width="8.88671875" style="21"/>
    <col min="11268" max="11268" width="3" style="21" customWidth="1"/>
    <col min="11269" max="11269" width="37.5546875" style="21" customWidth="1"/>
    <col min="11270" max="11270" width="18.44140625" style="21" customWidth="1"/>
    <col min="11271" max="11271" width="15.109375" style="21" bestFit="1" customWidth="1"/>
    <col min="11272" max="11272" width="16.109375" style="21" bestFit="1" customWidth="1"/>
    <col min="11273" max="11273" width="13.88671875" style="21" bestFit="1" customWidth="1"/>
    <col min="11274" max="11276" width="15.33203125" style="21" bestFit="1" customWidth="1"/>
    <col min="11277" max="11277" width="16.109375" style="21" customWidth="1"/>
    <col min="11278" max="11278" width="13.88671875" style="21" bestFit="1" customWidth="1"/>
    <col min="11279" max="11283" width="13.109375" style="21" customWidth="1"/>
    <col min="11284" max="11284" width="13.88671875" style="21" bestFit="1" customWidth="1"/>
    <col min="11285" max="11285" width="13" style="21" customWidth="1"/>
    <col min="11286" max="11286" width="15.33203125" style="21" customWidth="1"/>
    <col min="11287" max="11287" width="14.44140625" style="21" customWidth="1"/>
    <col min="11288" max="11288" width="11.88671875" style="21" customWidth="1"/>
    <col min="11289" max="11289" width="14.88671875" style="21" bestFit="1" customWidth="1"/>
    <col min="11290" max="11428" width="10.6640625" style="21" customWidth="1"/>
    <col min="11429" max="11523" width="8.88671875" style="21"/>
    <col min="11524" max="11524" width="3" style="21" customWidth="1"/>
    <col min="11525" max="11525" width="37.5546875" style="21" customWidth="1"/>
    <col min="11526" max="11526" width="18.44140625" style="21" customWidth="1"/>
    <col min="11527" max="11527" width="15.109375" style="21" bestFit="1" customWidth="1"/>
    <col min="11528" max="11528" width="16.109375" style="21" bestFit="1" customWidth="1"/>
    <col min="11529" max="11529" width="13.88671875" style="21" bestFit="1" customWidth="1"/>
    <col min="11530" max="11532" width="15.33203125" style="21" bestFit="1" customWidth="1"/>
    <col min="11533" max="11533" width="16.109375" style="21" customWidth="1"/>
    <col min="11534" max="11534" width="13.88671875" style="21" bestFit="1" customWidth="1"/>
    <col min="11535" max="11539" width="13.109375" style="21" customWidth="1"/>
    <col min="11540" max="11540" width="13.88671875" style="21" bestFit="1" customWidth="1"/>
    <col min="11541" max="11541" width="13" style="21" customWidth="1"/>
    <col min="11542" max="11542" width="15.33203125" style="21" customWidth="1"/>
    <col min="11543" max="11543" width="14.44140625" style="21" customWidth="1"/>
    <col min="11544" max="11544" width="11.88671875" style="21" customWidth="1"/>
    <col min="11545" max="11545" width="14.88671875" style="21" bestFit="1" customWidth="1"/>
    <col min="11546" max="11684" width="10.6640625" style="21" customWidth="1"/>
    <col min="11685" max="11779" width="8.88671875" style="21"/>
    <col min="11780" max="11780" width="3" style="21" customWidth="1"/>
    <col min="11781" max="11781" width="37.5546875" style="21" customWidth="1"/>
    <col min="11782" max="11782" width="18.44140625" style="21" customWidth="1"/>
    <col min="11783" max="11783" width="15.109375" style="21" bestFit="1" customWidth="1"/>
    <col min="11784" max="11784" width="16.109375" style="21" bestFit="1" customWidth="1"/>
    <col min="11785" max="11785" width="13.88671875" style="21" bestFit="1" customWidth="1"/>
    <col min="11786" max="11788" width="15.33203125" style="21" bestFit="1" customWidth="1"/>
    <col min="11789" max="11789" width="16.109375" style="21" customWidth="1"/>
    <col min="11790" max="11790" width="13.88671875" style="21" bestFit="1" customWidth="1"/>
    <col min="11791" max="11795" width="13.109375" style="21" customWidth="1"/>
    <col min="11796" max="11796" width="13.88671875" style="21" bestFit="1" customWidth="1"/>
    <col min="11797" max="11797" width="13" style="21" customWidth="1"/>
    <col min="11798" max="11798" width="15.33203125" style="21" customWidth="1"/>
    <col min="11799" max="11799" width="14.44140625" style="21" customWidth="1"/>
    <col min="11800" max="11800" width="11.88671875" style="21" customWidth="1"/>
    <col min="11801" max="11801" width="14.88671875" style="21" bestFit="1" customWidth="1"/>
    <col min="11802" max="11940" width="10.6640625" style="21" customWidth="1"/>
    <col min="11941" max="12035" width="8.88671875" style="21"/>
    <col min="12036" max="12036" width="3" style="21" customWidth="1"/>
    <col min="12037" max="12037" width="37.5546875" style="21" customWidth="1"/>
    <col min="12038" max="12038" width="18.44140625" style="21" customWidth="1"/>
    <col min="12039" max="12039" width="15.109375" style="21" bestFit="1" customWidth="1"/>
    <col min="12040" max="12040" width="16.109375" style="21" bestFit="1" customWidth="1"/>
    <col min="12041" max="12041" width="13.88671875" style="21" bestFit="1" customWidth="1"/>
    <col min="12042" max="12044" width="15.33203125" style="21" bestFit="1" customWidth="1"/>
    <col min="12045" max="12045" width="16.109375" style="21" customWidth="1"/>
    <col min="12046" max="12046" width="13.88671875" style="21" bestFit="1" customWidth="1"/>
    <col min="12047" max="12051" width="13.109375" style="21" customWidth="1"/>
    <col min="12052" max="12052" width="13.88671875" style="21" bestFit="1" customWidth="1"/>
    <col min="12053" max="12053" width="13" style="21" customWidth="1"/>
    <col min="12054" max="12054" width="15.33203125" style="21" customWidth="1"/>
    <col min="12055" max="12055" width="14.44140625" style="21" customWidth="1"/>
    <col min="12056" max="12056" width="11.88671875" style="21" customWidth="1"/>
    <col min="12057" max="12057" width="14.88671875" style="21" bestFit="1" customWidth="1"/>
    <col min="12058" max="12196" width="10.6640625" style="21" customWidth="1"/>
    <col min="12197" max="12291" width="8.88671875" style="21"/>
    <col min="12292" max="12292" width="3" style="21" customWidth="1"/>
    <col min="12293" max="12293" width="37.5546875" style="21" customWidth="1"/>
    <col min="12294" max="12294" width="18.44140625" style="21" customWidth="1"/>
    <col min="12295" max="12295" width="15.109375" style="21" bestFit="1" customWidth="1"/>
    <col min="12296" max="12296" width="16.109375" style="21" bestFit="1" customWidth="1"/>
    <col min="12297" max="12297" width="13.88671875" style="21" bestFit="1" customWidth="1"/>
    <col min="12298" max="12300" width="15.33203125" style="21" bestFit="1" customWidth="1"/>
    <col min="12301" max="12301" width="16.109375" style="21" customWidth="1"/>
    <col min="12302" max="12302" width="13.88671875" style="21" bestFit="1" customWidth="1"/>
    <col min="12303" max="12307" width="13.109375" style="21" customWidth="1"/>
    <col min="12308" max="12308" width="13.88671875" style="21" bestFit="1" customWidth="1"/>
    <col min="12309" max="12309" width="13" style="21" customWidth="1"/>
    <col min="12310" max="12310" width="15.33203125" style="21" customWidth="1"/>
    <col min="12311" max="12311" width="14.44140625" style="21" customWidth="1"/>
    <col min="12312" max="12312" width="11.88671875" style="21" customWidth="1"/>
    <col min="12313" max="12313" width="14.88671875" style="21" bestFit="1" customWidth="1"/>
    <col min="12314" max="12452" width="10.6640625" style="21" customWidth="1"/>
    <col min="12453" max="12547" width="8.88671875" style="21"/>
    <col min="12548" max="12548" width="3" style="21" customWidth="1"/>
    <col min="12549" max="12549" width="37.5546875" style="21" customWidth="1"/>
    <col min="12550" max="12550" width="18.44140625" style="21" customWidth="1"/>
    <col min="12551" max="12551" width="15.109375" style="21" bestFit="1" customWidth="1"/>
    <col min="12552" max="12552" width="16.109375" style="21" bestFit="1" customWidth="1"/>
    <col min="12553" max="12553" width="13.88671875" style="21" bestFit="1" customWidth="1"/>
    <col min="12554" max="12556" width="15.33203125" style="21" bestFit="1" customWidth="1"/>
    <col min="12557" max="12557" width="16.109375" style="21" customWidth="1"/>
    <col min="12558" max="12558" width="13.88671875" style="21" bestFit="1" customWidth="1"/>
    <col min="12559" max="12563" width="13.109375" style="21" customWidth="1"/>
    <col min="12564" max="12564" width="13.88671875" style="21" bestFit="1" customWidth="1"/>
    <col min="12565" max="12565" width="13" style="21" customWidth="1"/>
    <col min="12566" max="12566" width="15.33203125" style="21" customWidth="1"/>
    <col min="12567" max="12567" width="14.44140625" style="21" customWidth="1"/>
    <col min="12568" max="12568" width="11.88671875" style="21" customWidth="1"/>
    <col min="12569" max="12569" width="14.88671875" style="21" bestFit="1" customWidth="1"/>
    <col min="12570" max="12708" width="10.6640625" style="21" customWidth="1"/>
    <col min="12709" max="12803" width="8.88671875" style="21"/>
    <col min="12804" max="12804" width="3" style="21" customWidth="1"/>
    <col min="12805" max="12805" width="37.5546875" style="21" customWidth="1"/>
    <col min="12806" max="12806" width="18.44140625" style="21" customWidth="1"/>
    <col min="12807" max="12807" width="15.109375" style="21" bestFit="1" customWidth="1"/>
    <col min="12808" max="12808" width="16.109375" style="21" bestFit="1" customWidth="1"/>
    <col min="12809" max="12809" width="13.88671875" style="21" bestFit="1" customWidth="1"/>
    <col min="12810" max="12812" width="15.33203125" style="21" bestFit="1" customWidth="1"/>
    <col min="12813" max="12813" width="16.109375" style="21" customWidth="1"/>
    <col min="12814" max="12814" width="13.88671875" style="21" bestFit="1" customWidth="1"/>
    <col min="12815" max="12819" width="13.109375" style="21" customWidth="1"/>
    <col min="12820" max="12820" width="13.88671875" style="21" bestFit="1" customWidth="1"/>
    <col min="12821" max="12821" width="13" style="21" customWidth="1"/>
    <col min="12822" max="12822" width="15.33203125" style="21" customWidth="1"/>
    <col min="12823" max="12823" width="14.44140625" style="21" customWidth="1"/>
    <col min="12824" max="12824" width="11.88671875" style="21" customWidth="1"/>
    <col min="12825" max="12825" width="14.88671875" style="21" bestFit="1" customWidth="1"/>
    <col min="12826" max="12964" width="10.6640625" style="21" customWidth="1"/>
    <col min="12965" max="13059" width="8.88671875" style="21"/>
    <col min="13060" max="13060" width="3" style="21" customWidth="1"/>
    <col min="13061" max="13061" width="37.5546875" style="21" customWidth="1"/>
    <col min="13062" max="13062" width="18.44140625" style="21" customWidth="1"/>
    <col min="13063" max="13063" width="15.109375" style="21" bestFit="1" customWidth="1"/>
    <col min="13064" max="13064" width="16.109375" style="21" bestFit="1" customWidth="1"/>
    <col min="13065" max="13065" width="13.88671875" style="21" bestFit="1" customWidth="1"/>
    <col min="13066" max="13068" width="15.33203125" style="21" bestFit="1" customWidth="1"/>
    <col min="13069" max="13069" width="16.109375" style="21" customWidth="1"/>
    <col min="13070" max="13070" width="13.88671875" style="21" bestFit="1" customWidth="1"/>
    <col min="13071" max="13075" width="13.109375" style="21" customWidth="1"/>
    <col min="13076" max="13076" width="13.88671875" style="21" bestFit="1" customWidth="1"/>
    <col min="13077" max="13077" width="13" style="21" customWidth="1"/>
    <col min="13078" max="13078" width="15.33203125" style="21" customWidth="1"/>
    <col min="13079" max="13079" width="14.44140625" style="21" customWidth="1"/>
    <col min="13080" max="13080" width="11.88671875" style="21" customWidth="1"/>
    <col min="13081" max="13081" width="14.88671875" style="21" bestFit="1" customWidth="1"/>
    <col min="13082" max="13220" width="10.6640625" style="21" customWidth="1"/>
    <col min="13221" max="13315" width="8.88671875" style="21"/>
    <col min="13316" max="13316" width="3" style="21" customWidth="1"/>
    <col min="13317" max="13317" width="37.5546875" style="21" customWidth="1"/>
    <col min="13318" max="13318" width="18.44140625" style="21" customWidth="1"/>
    <col min="13319" max="13319" width="15.109375" style="21" bestFit="1" customWidth="1"/>
    <col min="13320" max="13320" width="16.109375" style="21" bestFit="1" customWidth="1"/>
    <col min="13321" max="13321" width="13.88671875" style="21" bestFit="1" customWidth="1"/>
    <col min="13322" max="13324" width="15.33203125" style="21" bestFit="1" customWidth="1"/>
    <col min="13325" max="13325" width="16.109375" style="21" customWidth="1"/>
    <col min="13326" max="13326" width="13.88671875" style="21" bestFit="1" customWidth="1"/>
    <col min="13327" max="13331" width="13.109375" style="21" customWidth="1"/>
    <col min="13332" max="13332" width="13.88671875" style="21" bestFit="1" customWidth="1"/>
    <col min="13333" max="13333" width="13" style="21" customWidth="1"/>
    <col min="13334" max="13334" width="15.33203125" style="21" customWidth="1"/>
    <col min="13335" max="13335" width="14.44140625" style="21" customWidth="1"/>
    <col min="13336" max="13336" width="11.88671875" style="21" customWidth="1"/>
    <col min="13337" max="13337" width="14.88671875" style="21" bestFit="1" customWidth="1"/>
    <col min="13338" max="13476" width="10.6640625" style="21" customWidth="1"/>
    <col min="13477" max="13571" width="8.88671875" style="21"/>
    <col min="13572" max="13572" width="3" style="21" customWidth="1"/>
    <col min="13573" max="13573" width="37.5546875" style="21" customWidth="1"/>
    <col min="13574" max="13574" width="18.44140625" style="21" customWidth="1"/>
    <col min="13575" max="13575" width="15.109375" style="21" bestFit="1" customWidth="1"/>
    <col min="13576" max="13576" width="16.109375" style="21" bestFit="1" customWidth="1"/>
    <col min="13577" max="13577" width="13.88671875" style="21" bestFit="1" customWidth="1"/>
    <col min="13578" max="13580" width="15.33203125" style="21" bestFit="1" customWidth="1"/>
    <col min="13581" max="13581" width="16.109375" style="21" customWidth="1"/>
    <col min="13582" max="13582" width="13.88671875" style="21" bestFit="1" customWidth="1"/>
    <col min="13583" max="13587" width="13.109375" style="21" customWidth="1"/>
    <col min="13588" max="13588" width="13.88671875" style="21" bestFit="1" customWidth="1"/>
    <col min="13589" max="13589" width="13" style="21" customWidth="1"/>
    <col min="13590" max="13590" width="15.33203125" style="21" customWidth="1"/>
    <col min="13591" max="13591" width="14.44140625" style="21" customWidth="1"/>
    <col min="13592" max="13592" width="11.88671875" style="21" customWidth="1"/>
    <col min="13593" max="13593" width="14.88671875" style="21" bestFit="1" customWidth="1"/>
    <col min="13594" max="13732" width="10.6640625" style="21" customWidth="1"/>
    <col min="13733" max="13827" width="8.88671875" style="21"/>
    <col min="13828" max="13828" width="3" style="21" customWidth="1"/>
    <col min="13829" max="13829" width="37.5546875" style="21" customWidth="1"/>
    <col min="13830" max="13830" width="18.44140625" style="21" customWidth="1"/>
    <col min="13831" max="13831" width="15.109375" style="21" bestFit="1" customWidth="1"/>
    <col min="13832" max="13832" width="16.109375" style="21" bestFit="1" customWidth="1"/>
    <col min="13833" max="13833" width="13.88671875" style="21" bestFit="1" customWidth="1"/>
    <col min="13834" max="13836" width="15.33203125" style="21" bestFit="1" customWidth="1"/>
    <col min="13837" max="13837" width="16.109375" style="21" customWidth="1"/>
    <col min="13838" max="13838" width="13.88671875" style="21" bestFit="1" customWidth="1"/>
    <col min="13839" max="13843" width="13.109375" style="21" customWidth="1"/>
    <col min="13844" max="13844" width="13.88671875" style="21" bestFit="1" customWidth="1"/>
    <col min="13845" max="13845" width="13" style="21" customWidth="1"/>
    <col min="13846" max="13846" width="15.33203125" style="21" customWidth="1"/>
    <col min="13847" max="13847" width="14.44140625" style="21" customWidth="1"/>
    <col min="13848" max="13848" width="11.88671875" style="21" customWidth="1"/>
    <col min="13849" max="13849" width="14.88671875" style="21" bestFit="1" customWidth="1"/>
    <col min="13850" max="13988" width="10.6640625" style="21" customWidth="1"/>
    <col min="13989" max="14083" width="8.88671875" style="21"/>
    <col min="14084" max="14084" width="3" style="21" customWidth="1"/>
    <col min="14085" max="14085" width="37.5546875" style="21" customWidth="1"/>
    <col min="14086" max="14086" width="18.44140625" style="21" customWidth="1"/>
    <col min="14087" max="14087" width="15.109375" style="21" bestFit="1" customWidth="1"/>
    <col min="14088" max="14088" width="16.109375" style="21" bestFit="1" customWidth="1"/>
    <col min="14089" max="14089" width="13.88671875" style="21" bestFit="1" customWidth="1"/>
    <col min="14090" max="14092" width="15.33203125" style="21" bestFit="1" customWidth="1"/>
    <col min="14093" max="14093" width="16.109375" style="21" customWidth="1"/>
    <col min="14094" max="14094" width="13.88671875" style="21" bestFit="1" customWidth="1"/>
    <col min="14095" max="14099" width="13.109375" style="21" customWidth="1"/>
    <col min="14100" max="14100" width="13.88671875" style="21" bestFit="1" customWidth="1"/>
    <col min="14101" max="14101" width="13" style="21" customWidth="1"/>
    <col min="14102" max="14102" width="15.33203125" style="21" customWidth="1"/>
    <col min="14103" max="14103" width="14.44140625" style="21" customWidth="1"/>
    <col min="14104" max="14104" width="11.88671875" style="21" customWidth="1"/>
    <col min="14105" max="14105" width="14.88671875" style="21" bestFit="1" customWidth="1"/>
    <col min="14106" max="14244" width="10.6640625" style="21" customWidth="1"/>
    <col min="14245" max="14339" width="8.88671875" style="21"/>
    <col min="14340" max="14340" width="3" style="21" customWidth="1"/>
    <col min="14341" max="14341" width="37.5546875" style="21" customWidth="1"/>
    <col min="14342" max="14342" width="18.44140625" style="21" customWidth="1"/>
    <col min="14343" max="14343" width="15.109375" style="21" bestFit="1" customWidth="1"/>
    <col min="14344" max="14344" width="16.109375" style="21" bestFit="1" customWidth="1"/>
    <col min="14345" max="14345" width="13.88671875" style="21" bestFit="1" customWidth="1"/>
    <col min="14346" max="14348" width="15.33203125" style="21" bestFit="1" customWidth="1"/>
    <col min="14349" max="14349" width="16.109375" style="21" customWidth="1"/>
    <col min="14350" max="14350" width="13.88671875" style="21" bestFit="1" customWidth="1"/>
    <col min="14351" max="14355" width="13.109375" style="21" customWidth="1"/>
    <col min="14356" max="14356" width="13.88671875" style="21" bestFit="1" customWidth="1"/>
    <col min="14357" max="14357" width="13" style="21" customWidth="1"/>
    <col min="14358" max="14358" width="15.33203125" style="21" customWidth="1"/>
    <col min="14359" max="14359" width="14.44140625" style="21" customWidth="1"/>
    <col min="14360" max="14360" width="11.88671875" style="21" customWidth="1"/>
    <col min="14361" max="14361" width="14.88671875" style="21" bestFit="1" customWidth="1"/>
    <col min="14362" max="14500" width="10.6640625" style="21" customWidth="1"/>
    <col min="14501" max="14595" width="8.88671875" style="21"/>
    <col min="14596" max="14596" width="3" style="21" customWidth="1"/>
    <col min="14597" max="14597" width="37.5546875" style="21" customWidth="1"/>
    <col min="14598" max="14598" width="18.44140625" style="21" customWidth="1"/>
    <col min="14599" max="14599" width="15.109375" style="21" bestFit="1" customWidth="1"/>
    <col min="14600" max="14600" width="16.109375" style="21" bestFit="1" customWidth="1"/>
    <col min="14601" max="14601" width="13.88671875" style="21" bestFit="1" customWidth="1"/>
    <col min="14602" max="14604" width="15.33203125" style="21" bestFit="1" customWidth="1"/>
    <col min="14605" max="14605" width="16.109375" style="21" customWidth="1"/>
    <col min="14606" max="14606" width="13.88671875" style="21" bestFit="1" customWidth="1"/>
    <col min="14607" max="14611" width="13.109375" style="21" customWidth="1"/>
    <col min="14612" max="14612" width="13.88671875" style="21" bestFit="1" customWidth="1"/>
    <col min="14613" max="14613" width="13" style="21" customWidth="1"/>
    <col min="14614" max="14614" width="15.33203125" style="21" customWidth="1"/>
    <col min="14615" max="14615" width="14.44140625" style="21" customWidth="1"/>
    <col min="14616" max="14616" width="11.88671875" style="21" customWidth="1"/>
    <col min="14617" max="14617" width="14.88671875" style="21" bestFit="1" customWidth="1"/>
    <col min="14618" max="14756" width="10.6640625" style="21" customWidth="1"/>
    <col min="14757" max="14851" width="8.88671875" style="21"/>
    <col min="14852" max="14852" width="3" style="21" customWidth="1"/>
    <col min="14853" max="14853" width="37.5546875" style="21" customWidth="1"/>
    <col min="14854" max="14854" width="18.44140625" style="21" customWidth="1"/>
    <col min="14855" max="14855" width="15.109375" style="21" bestFit="1" customWidth="1"/>
    <col min="14856" max="14856" width="16.109375" style="21" bestFit="1" customWidth="1"/>
    <col min="14857" max="14857" width="13.88671875" style="21" bestFit="1" customWidth="1"/>
    <col min="14858" max="14860" width="15.33203125" style="21" bestFit="1" customWidth="1"/>
    <col min="14861" max="14861" width="16.109375" style="21" customWidth="1"/>
    <col min="14862" max="14862" width="13.88671875" style="21" bestFit="1" customWidth="1"/>
    <col min="14863" max="14867" width="13.109375" style="21" customWidth="1"/>
    <col min="14868" max="14868" width="13.88671875" style="21" bestFit="1" customWidth="1"/>
    <col min="14869" max="14869" width="13" style="21" customWidth="1"/>
    <col min="14870" max="14870" width="15.33203125" style="21" customWidth="1"/>
    <col min="14871" max="14871" width="14.44140625" style="21" customWidth="1"/>
    <col min="14872" max="14872" width="11.88671875" style="21" customWidth="1"/>
    <col min="14873" max="14873" width="14.88671875" style="21" bestFit="1" customWidth="1"/>
    <col min="14874" max="15012" width="10.6640625" style="21" customWidth="1"/>
    <col min="15013" max="15107" width="8.88671875" style="21"/>
    <col min="15108" max="15108" width="3" style="21" customWidth="1"/>
    <col min="15109" max="15109" width="37.5546875" style="21" customWidth="1"/>
    <col min="15110" max="15110" width="18.44140625" style="21" customWidth="1"/>
    <col min="15111" max="15111" width="15.109375" style="21" bestFit="1" customWidth="1"/>
    <col min="15112" max="15112" width="16.109375" style="21" bestFit="1" customWidth="1"/>
    <col min="15113" max="15113" width="13.88671875" style="21" bestFit="1" customWidth="1"/>
    <col min="15114" max="15116" width="15.33203125" style="21" bestFit="1" customWidth="1"/>
    <col min="15117" max="15117" width="16.109375" style="21" customWidth="1"/>
    <col min="15118" max="15118" width="13.88671875" style="21" bestFit="1" customWidth="1"/>
    <col min="15119" max="15123" width="13.109375" style="21" customWidth="1"/>
    <col min="15124" max="15124" width="13.88671875" style="21" bestFit="1" customWidth="1"/>
    <col min="15125" max="15125" width="13" style="21" customWidth="1"/>
    <col min="15126" max="15126" width="15.33203125" style="21" customWidth="1"/>
    <col min="15127" max="15127" width="14.44140625" style="21" customWidth="1"/>
    <col min="15128" max="15128" width="11.88671875" style="21" customWidth="1"/>
    <col min="15129" max="15129" width="14.88671875" style="21" bestFit="1" customWidth="1"/>
    <col min="15130" max="15268" width="10.6640625" style="21" customWidth="1"/>
    <col min="15269" max="15363" width="8.88671875" style="21"/>
    <col min="15364" max="15364" width="3" style="21" customWidth="1"/>
    <col min="15365" max="15365" width="37.5546875" style="21" customWidth="1"/>
    <col min="15366" max="15366" width="18.44140625" style="21" customWidth="1"/>
    <col min="15367" max="15367" width="15.109375" style="21" bestFit="1" customWidth="1"/>
    <col min="15368" max="15368" width="16.109375" style="21" bestFit="1" customWidth="1"/>
    <col min="15369" max="15369" width="13.88671875" style="21" bestFit="1" customWidth="1"/>
    <col min="15370" max="15372" width="15.33203125" style="21" bestFit="1" customWidth="1"/>
    <col min="15373" max="15373" width="16.109375" style="21" customWidth="1"/>
    <col min="15374" max="15374" width="13.88671875" style="21" bestFit="1" customWidth="1"/>
    <col min="15375" max="15379" width="13.109375" style="21" customWidth="1"/>
    <col min="15380" max="15380" width="13.88671875" style="21" bestFit="1" customWidth="1"/>
    <col min="15381" max="15381" width="13" style="21" customWidth="1"/>
    <col min="15382" max="15382" width="15.33203125" style="21" customWidth="1"/>
    <col min="15383" max="15383" width="14.44140625" style="21" customWidth="1"/>
    <col min="15384" max="15384" width="11.88671875" style="21" customWidth="1"/>
    <col min="15385" max="15385" width="14.88671875" style="21" bestFit="1" customWidth="1"/>
    <col min="15386" max="15524" width="10.6640625" style="21" customWidth="1"/>
    <col min="15525" max="15619" width="8.88671875" style="21"/>
    <col min="15620" max="15620" width="3" style="21" customWidth="1"/>
    <col min="15621" max="15621" width="37.5546875" style="21" customWidth="1"/>
    <col min="15622" max="15622" width="18.44140625" style="21" customWidth="1"/>
    <col min="15623" max="15623" width="15.109375" style="21" bestFit="1" customWidth="1"/>
    <col min="15624" max="15624" width="16.109375" style="21" bestFit="1" customWidth="1"/>
    <col min="15625" max="15625" width="13.88671875" style="21" bestFit="1" customWidth="1"/>
    <col min="15626" max="15628" width="15.33203125" style="21" bestFit="1" customWidth="1"/>
    <col min="15629" max="15629" width="16.109375" style="21" customWidth="1"/>
    <col min="15630" max="15630" width="13.88671875" style="21" bestFit="1" customWidth="1"/>
    <col min="15631" max="15635" width="13.109375" style="21" customWidth="1"/>
    <col min="15636" max="15636" width="13.88671875" style="21" bestFit="1" customWidth="1"/>
    <col min="15637" max="15637" width="13" style="21" customWidth="1"/>
    <col min="15638" max="15638" width="15.33203125" style="21" customWidth="1"/>
    <col min="15639" max="15639" width="14.44140625" style="21" customWidth="1"/>
    <col min="15640" max="15640" width="11.88671875" style="21" customWidth="1"/>
    <col min="15641" max="15641" width="14.88671875" style="21" bestFit="1" customWidth="1"/>
    <col min="15642" max="15780" width="10.6640625" style="21" customWidth="1"/>
    <col min="15781" max="15875" width="8.88671875" style="21"/>
    <col min="15876" max="15876" width="3" style="21" customWidth="1"/>
    <col min="15877" max="15877" width="37.5546875" style="21" customWidth="1"/>
    <col min="15878" max="15878" width="18.44140625" style="21" customWidth="1"/>
    <col min="15879" max="15879" width="15.109375" style="21" bestFit="1" customWidth="1"/>
    <col min="15880" max="15880" width="16.109375" style="21" bestFit="1" customWidth="1"/>
    <col min="15881" max="15881" width="13.88671875" style="21" bestFit="1" customWidth="1"/>
    <col min="15882" max="15884" width="15.33203125" style="21" bestFit="1" customWidth="1"/>
    <col min="15885" max="15885" width="16.109375" style="21" customWidth="1"/>
    <col min="15886" max="15886" width="13.88671875" style="21" bestFit="1" customWidth="1"/>
    <col min="15887" max="15891" width="13.109375" style="21" customWidth="1"/>
    <col min="15892" max="15892" width="13.88671875" style="21" bestFit="1" customWidth="1"/>
    <col min="15893" max="15893" width="13" style="21" customWidth="1"/>
    <col min="15894" max="15894" width="15.33203125" style="21" customWidth="1"/>
    <col min="15895" max="15895" width="14.44140625" style="21" customWidth="1"/>
    <col min="15896" max="15896" width="11.88671875" style="21" customWidth="1"/>
    <col min="15897" max="15897" width="14.88671875" style="21" bestFit="1" customWidth="1"/>
    <col min="15898" max="16036" width="10.6640625" style="21" customWidth="1"/>
    <col min="16037" max="16131" width="8.88671875" style="21"/>
    <col min="16132" max="16132" width="3" style="21" customWidth="1"/>
    <col min="16133" max="16133" width="37.5546875" style="21" customWidth="1"/>
    <col min="16134" max="16134" width="18.44140625" style="21" customWidth="1"/>
    <col min="16135" max="16135" width="15.109375" style="21" bestFit="1" customWidth="1"/>
    <col min="16136" max="16136" width="16.109375" style="21" bestFit="1" customWidth="1"/>
    <col min="16137" max="16137" width="13.88671875" style="21" bestFit="1" customWidth="1"/>
    <col min="16138" max="16140" width="15.33203125" style="21" bestFit="1" customWidth="1"/>
    <col min="16141" max="16141" width="16.109375" style="21" customWidth="1"/>
    <col min="16142" max="16142" width="13.88671875" style="21" bestFit="1" customWidth="1"/>
    <col min="16143" max="16147" width="13.109375" style="21" customWidth="1"/>
    <col min="16148" max="16148" width="13.88671875" style="21" bestFit="1" customWidth="1"/>
    <col min="16149" max="16149" width="13" style="21" customWidth="1"/>
    <col min="16150" max="16150" width="15.33203125" style="21" customWidth="1"/>
    <col min="16151" max="16151" width="14.44140625" style="21" customWidth="1"/>
    <col min="16152" max="16152" width="11.88671875" style="21" customWidth="1"/>
    <col min="16153" max="16153" width="14.88671875" style="21" bestFit="1" customWidth="1"/>
    <col min="16154" max="16292" width="10.6640625" style="21" customWidth="1"/>
    <col min="16293" max="16384" width="8.88671875" style="21"/>
  </cols>
  <sheetData>
    <row r="1" spans="1:54">
      <c r="A1" s="20"/>
    </row>
    <row r="2" spans="1:54">
      <c r="A2" s="20"/>
    </row>
    <row r="3" spans="1:54">
      <c r="A3" s="24" t="s">
        <v>188</v>
      </c>
      <c r="B3" s="22" t="s">
        <v>155</v>
      </c>
    </row>
    <row r="4" spans="1:54" s="28" customFormat="1">
      <c r="A4" s="25" t="s">
        <v>189</v>
      </c>
      <c r="B4" s="25" t="s">
        <v>157</v>
      </c>
      <c r="C4" s="25"/>
      <c r="D4" s="25"/>
      <c r="E4" s="25"/>
      <c r="F4" s="26"/>
      <c r="G4" s="27"/>
      <c r="H4" s="27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Z4" s="29"/>
    </row>
    <row r="5" spans="1:54" s="28" customFormat="1">
      <c r="G5" s="30"/>
      <c r="I5" s="31"/>
      <c r="Z5" s="29"/>
    </row>
    <row r="6" spans="1:54">
      <c r="A6" s="32"/>
      <c r="B6" s="33" t="s">
        <v>190</v>
      </c>
      <c r="C6" s="33"/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54" ht="15" thickBot="1">
      <c r="C7" s="34"/>
    </row>
    <row r="8" spans="1:54" s="22" customFormat="1" ht="15.75" customHeight="1" thickBot="1">
      <c r="A8" s="823" t="s">
        <v>1</v>
      </c>
      <c r="B8" s="821" t="s">
        <v>100</v>
      </c>
      <c r="C8" s="826" t="s">
        <v>340</v>
      </c>
      <c r="D8" s="811" t="s">
        <v>191</v>
      </c>
      <c r="E8" s="813"/>
      <c r="F8" s="811" t="s">
        <v>192</v>
      </c>
      <c r="G8" s="812"/>
      <c r="H8" s="812"/>
      <c r="I8" s="813"/>
      <c r="J8" s="811" t="s">
        <v>193</v>
      </c>
      <c r="K8" s="812"/>
      <c r="L8" s="812"/>
      <c r="M8" s="813"/>
      <c r="N8" s="811" t="s">
        <v>194</v>
      </c>
      <c r="O8" s="812"/>
      <c r="P8" s="812"/>
      <c r="Q8" s="813"/>
      <c r="R8" s="811" t="s">
        <v>195</v>
      </c>
      <c r="S8" s="812"/>
      <c r="T8" s="812"/>
      <c r="U8" s="813"/>
      <c r="V8" s="811" t="s">
        <v>196</v>
      </c>
      <c r="W8" s="812"/>
      <c r="X8" s="813"/>
      <c r="Y8" s="821" t="s">
        <v>109</v>
      </c>
    </row>
    <row r="9" spans="1:54" s="22" customFormat="1" ht="15" thickBot="1">
      <c r="A9" s="824"/>
      <c r="B9" s="825"/>
      <c r="C9" s="827"/>
      <c r="D9" s="36" t="s">
        <v>341</v>
      </c>
      <c r="E9" s="36" t="s">
        <v>322</v>
      </c>
      <c r="F9" s="36" t="s">
        <v>197</v>
      </c>
      <c r="G9" s="36" t="s">
        <v>218</v>
      </c>
      <c r="H9" s="36" t="s">
        <v>309</v>
      </c>
      <c r="I9" s="36" t="s">
        <v>200</v>
      </c>
      <c r="J9" s="36" t="s">
        <v>310</v>
      </c>
      <c r="K9" s="36" t="s">
        <v>198</v>
      </c>
      <c r="L9" s="36" t="s">
        <v>199</v>
      </c>
      <c r="M9" s="36" t="s">
        <v>323</v>
      </c>
      <c r="N9" s="37" t="s">
        <v>301</v>
      </c>
      <c r="O9" s="37" t="s">
        <v>201</v>
      </c>
      <c r="P9" s="37" t="s">
        <v>311</v>
      </c>
      <c r="Q9" s="37" t="s">
        <v>204</v>
      </c>
      <c r="R9" s="37" t="s">
        <v>312</v>
      </c>
      <c r="S9" s="37" t="s">
        <v>313</v>
      </c>
      <c r="T9" s="37" t="s">
        <v>314</v>
      </c>
      <c r="U9" s="37" t="s">
        <v>324</v>
      </c>
      <c r="V9" s="37" t="s">
        <v>205</v>
      </c>
      <c r="W9" s="37" t="s">
        <v>315</v>
      </c>
      <c r="X9" s="37" t="s">
        <v>342</v>
      </c>
      <c r="Y9" s="822"/>
    </row>
    <row r="10" spans="1:54" s="22" customFormat="1">
      <c r="A10" s="38"/>
      <c r="B10" s="39"/>
      <c r="C10" s="40"/>
      <c r="D10" s="41">
        <v>44166</v>
      </c>
      <c r="E10" s="41">
        <v>44256</v>
      </c>
      <c r="F10" s="41">
        <v>44348</v>
      </c>
      <c r="G10" s="41">
        <v>44440</v>
      </c>
      <c r="H10" s="41">
        <v>44531</v>
      </c>
      <c r="I10" s="41">
        <v>44621</v>
      </c>
      <c r="J10" s="41">
        <v>44713</v>
      </c>
      <c r="K10" s="41">
        <v>44805</v>
      </c>
      <c r="L10" s="41">
        <v>44896</v>
      </c>
      <c r="M10" s="41">
        <v>44986</v>
      </c>
      <c r="N10" s="41">
        <v>45078</v>
      </c>
      <c r="O10" s="41">
        <v>45170</v>
      </c>
      <c r="P10" s="41">
        <v>45261</v>
      </c>
      <c r="Q10" s="41">
        <v>45352</v>
      </c>
      <c r="R10" s="41">
        <v>45444</v>
      </c>
      <c r="S10" s="41">
        <v>45536</v>
      </c>
      <c r="T10" s="41">
        <v>45627</v>
      </c>
      <c r="U10" s="41">
        <v>45717</v>
      </c>
      <c r="V10" s="41">
        <v>45809</v>
      </c>
      <c r="W10" s="41">
        <v>45901</v>
      </c>
      <c r="X10" s="41">
        <v>45901</v>
      </c>
      <c r="Y10" s="42"/>
    </row>
    <row r="11" spans="1:54">
      <c r="A11" s="43" t="s">
        <v>206</v>
      </c>
      <c r="B11" s="44"/>
      <c r="C11" s="45"/>
      <c r="D11" s="46"/>
      <c r="E11" s="46"/>
      <c r="F11" s="46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</row>
    <row r="12" spans="1:54">
      <c r="A12" s="43"/>
      <c r="B12" s="44"/>
      <c r="C12" s="45"/>
      <c r="D12" s="46"/>
      <c r="E12" s="46"/>
      <c r="F12" s="46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</row>
    <row r="13" spans="1:54">
      <c r="A13" s="49" t="s">
        <v>152</v>
      </c>
      <c r="B13" s="50"/>
      <c r="C13" s="51"/>
      <c r="D13" s="50"/>
      <c r="E13" s="50"/>
      <c r="F13" s="50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21"/>
    </row>
    <row r="14" spans="1:54">
      <c r="A14" s="53" t="s">
        <v>326</v>
      </c>
      <c r="B14" s="54" t="e">
        <f>B121</f>
        <v>#REF!</v>
      </c>
      <c r="C14" s="55" t="e">
        <f t="shared" ref="C14" si="0">C65</f>
        <v>#REF!</v>
      </c>
      <c r="D14" s="54" t="e">
        <f>0.9*'Cash Flow'!D14</f>
        <v>#REF!</v>
      </c>
      <c r="E14" s="54" t="e">
        <f>0.9*'Cash Flow'!E14</f>
        <v>#REF!</v>
      </c>
      <c r="F14" s="54" t="e">
        <f>0.9*'Cash Flow'!F14</f>
        <v>#REF!</v>
      </c>
      <c r="G14" s="54" t="e">
        <f>0.9*'Cash Flow'!G14</f>
        <v>#REF!</v>
      </c>
      <c r="H14" s="54" t="e">
        <f>0.9*'Cash Flow'!H14</f>
        <v>#REF!</v>
      </c>
      <c r="I14" s="54" t="e">
        <f>0.9*'Cash Flow'!I14</f>
        <v>#REF!</v>
      </c>
      <c r="J14" s="54" t="e">
        <f>0.9*'Cash Flow'!J14</f>
        <v>#REF!</v>
      </c>
      <c r="K14" s="54" t="e">
        <f>0.9*'Cash Flow'!K14</f>
        <v>#REF!</v>
      </c>
      <c r="L14" s="54" t="e">
        <f>0.9*'Cash Flow'!L14</f>
        <v>#REF!</v>
      </c>
      <c r="M14" s="54" t="e">
        <f>0.9*'Cash Flow'!M14</f>
        <v>#REF!</v>
      </c>
      <c r="N14" s="54" t="e">
        <f>0.9*'Cash Flow'!N14</f>
        <v>#REF!</v>
      </c>
      <c r="O14" s="54" t="e">
        <f>0.9*'Cash Flow'!O14</f>
        <v>#REF!</v>
      </c>
      <c r="P14" s="54" t="e">
        <f>0.9*'Cash Flow'!P14</f>
        <v>#REF!</v>
      </c>
      <c r="Q14" s="54" t="e">
        <f>0.9*'Cash Flow'!Q14</f>
        <v>#REF!</v>
      </c>
      <c r="R14" s="54" t="e">
        <f>0.9*'Cash Flow'!R14</f>
        <v>#REF!</v>
      </c>
      <c r="S14" s="54" t="e">
        <f>0.9*'Cash Flow'!S14</f>
        <v>#REF!</v>
      </c>
      <c r="T14" s="54" t="e">
        <f>0.9*'Cash Flow'!T14</f>
        <v>#REF!</v>
      </c>
      <c r="U14" s="54" t="e">
        <f>0.9*'Cash Flow'!U14</f>
        <v>#REF!</v>
      </c>
      <c r="V14" s="54" t="e">
        <f>0.9*'Cash Flow'!V14</f>
        <v>#REF!</v>
      </c>
      <c r="W14" s="54" t="e">
        <f>0.9*'Cash Flow'!W14</f>
        <v>#REF!</v>
      </c>
      <c r="X14" s="54" t="e">
        <f>0.9*'Cash Flow'!X14</f>
        <v>#REF!</v>
      </c>
      <c r="Y14" s="56" t="e">
        <f>SUM(C14:X14)</f>
        <v>#REF!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</row>
    <row r="15" spans="1:54">
      <c r="A15" s="53" t="s">
        <v>327</v>
      </c>
      <c r="B15" s="54" t="e">
        <f>B72</f>
        <v>#REF!</v>
      </c>
      <c r="C15" s="55" t="e">
        <f t="shared" ref="C15" si="1">C75</f>
        <v>#REF!</v>
      </c>
      <c r="D15" s="54" t="e">
        <f>0.9*'Cash Flow'!D15</f>
        <v>#REF!</v>
      </c>
      <c r="E15" s="54" t="e">
        <f>0.9*'Cash Flow'!E15</f>
        <v>#REF!</v>
      </c>
      <c r="F15" s="54" t="e">
        <f>0.9*'Cash Flow'!F15</f>
        <v>#REF!</v>
      </c>
      <c r="G15" s="54" t="e">
        <f>0.9*'Cash Flow'!G15</f>
        <v>#REF!</v>
      </c>
      <c r="H15" s="54" t="e">
        <f>0.9*'Cash Flow'!H15</f>
        <v>#REF!</v>
      </c>
      <c r="I15" s="54" t="e">
        <f>0.9*'Cash Flow'!I15</f>
        <v>#REF!</v>
      </c>
      <c r="J15" s="54" t="e">
        <f>0.9*'Cash Flow'!J15</f>
        <v>#REF!</v>
      </c>
      <c r="K15" s="54" t="e">
        <f>0.9*'Cash Flow'!K15</f>
        <v>#REF!</v>
      </c>
      <c r="L15" s="54" t="e">
        <f>0.9*'Cash Flow'!L15</f>
        <v>#REF!</v>
      </c>
      <c r="M15" s="54" t="e">
        <f>0.9*'Cash Flow'!M15</f>
        <v>#REF!</v>
      </c>
      <c r="N15" s="54" t="e">
        <f>0.9*'Cash Flow'!N15</f>
        <v>#REF!</v>
      </c>
      <c r="O15" s="54" t="e">
        <f>0.9*'Cash Flow'!O15</f>
        <v>#REF!</v>
      </c>
      <c r="P15" s="54" t="e">
        <f>0.9*'Cash Flow'!P15</f>
        <v>#REF!</v>
      </c>
      <c r="Q15" s="54" t="e">
        <f>0.9*'Cash Flow'!Q15</f>
        <v>#REF!</v>
      </c>
      <c r="R15" s="54" t="e">
        <f>0.9*'Cash Flow'!R15</f>
        <v>#REF!</v>
      </c>
      <c r="S15" s="54" t="e">
        <f>0.9*'Cash Flow'!S15</f>
        <v>#REF!</v>
      </c>
      <c r="T15" s="54" t="e">
        <f>0.9*'Cash Flow'!T15</f>
        <v>#REF!</v>
      </c>
      <c r="U15" s="54" t="e">
        <f>0.9*'Cash Flow'!U15</f>
        <v>#REF!</v>
      </c>
      <c r="V15" s="54" t="e">
        <f>0.9*'Cash Flow'!V15</f>
        <v>#REF!</v>
      </c>
      <c r="W15" s="54" t="e">
        <f>0.9*'Cash Flow'!W15</f>
        <v>#REF!</v>
      </c>
      <c r="X15" s="54" t="e">
        <f>0.9*'Cash Flow'!X15</f>
        <v>#REF!</v>
      </c>
      <c r="Y15" s="56" t="e">
        <f t="shared" ref="Y15:Y18" si="2">SUM(C15:X15)</f>
        <v>#REF!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</row>
    <row r="16" spans="1:54">
      <c r="A16" s="53" t="s">
        <v>328</v>
      </c>
      <c r="B16" s="54">
        <f>E104</f>
        <v>0</v>
      </c>
      <c r="C16" s="55" t="e">
        <f t="shared" ref="C16:C18" si="3">C75</f>
        <v>#REF!</v>
      </c>
      <c r="D16" s="54">
        <f>0.9*'Cash Flow'!D16</f>
        <v>0</v>
      </c>
      <c r="E16" s="54">
        <f>0.9*'Cash Flow'!E16</f>
        <v>4.7249280000000005E-2</v>
      </c>
      <c r="F16" s="54">
        <f>0.9*'Cash Flow'!F16</f>
        <v>9.4498560000000023E-2</v>
      </c>
      <c r="G16" s="54">
        <f>0.9*'Cash Flow'!G16</f>
        <v>0.10631088000000001</v>
      </c>
      <c r="H16" s="54">
        <f>0.9*'Cash Flow'!H16</f>
        <v>0.2301039936</v>
      </c>
      <c r="I16" s="54">
        <f>0.9*'Cash Flow'!I16</f>
        <v>0.14741775360000003</v>
      </c>
      <c r="J16" s="54">
        <f>0.9*'Cash Flow'!J16</f>
        <v>0.34066730879999996</v>
      </c>
      <c r="K16" s="54">
        <f>0.9*'Cash Flow'!K16</f>
        <v>0.24569625600000006</v>
      </c>
      <c r="L16" s="54">
        <f>0.9*'Cash Flow'!L16</f>
        <v>0.39570327014399997</v>
      </c>
      <c r="M16" s="54">
        <f>0.9*'Cash Flow'!M16</f>
        <v>0.30662892748800002</v>
      </c>
      <c r="N16" s="54">
        <f>0.9*'Cash Flow'!N16</f>
        <v>0.67677978700800001</v>
      </c>
      <c r="O16" s="54">
        <f>0.9*'Cash Flow'!O16</f>
        <v>1.9952841752064001</v>
      </c>
      <c r="P16" s="54">
        <f>0.9*'Cash Flow'!P16</f>
        <v>2.0133504099072006</v>
      </c>
      <c r="Q16" s="54">
        <f>0.9*'Cash Flow'!Q16</f>
        <v>2.2164920743680003</v>
      </c>
      <c r="R16" s="54">
        <f>0.9*'Cash Flow'!R16</f>
        <v>2.419633738828801</v>
      </c>
      <c r="S16" s="54">
        <f>0.9*'Cash Flow'!S16</f>
        <v>1.9456365217535991</v>
      </c>
      <c r="T16" s="54">
        <f>0.9*'Cash Flow'!T16</f>
        <v>0</v>
      </c>
      <c r="U16" s="54">
        <f>0.9*'Cash Flow'!U16</f>
        <v>0</v>
      </c>
      <c r="V16" s="54">
        <f>0.9*'Cash Flow'!V16</f>
        <v>0</v>
      </c>
      <c r="W16" s="54">
        <f>0.9*'Cash Flow'!W16</f>
        <v>0</v>
      </c>
      <c r="X16" s="54">
        <f>0.9*'Cash Flow'!X16</f>
        <v>0</v>
      </c>
      <c r="Y16" s="56" t="e">
        <f t="shared" si="2"/>
        <v>#REF!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</row>
    <row r="17" spans="1:54">
      <c r="A17" s="53" t="s">
        <v>329</v>
      </c>
      <c r="B17" s="54">
        <f>B124</f>
        <v>0.9</v>
      </c>
      <c r="C17" s="55">
        <f t="shared" si="3"/>
        <v>0</v>
      </c>
      <c r="D17" s="54">
        <f>0.9*'Cash Flow'!D17</f>
        <v>0</v>
      </c>
      <c r="E17" s="54">
        <f>0.9*'Cash Flow'!E17</f>
        <v>0</v>
      </c>
      <c r="F17" s="54">
        <f>0.9*'Cash Flow'!F17</f>
        <v>0</v>
      </c>
      <c r="G17" s="54">
        <f>0.9*'Cash Flow'!G17</f>
        <v>0</v>
      </c>
      <c r="H17" s="54">
        <f>0.9*'Cash Flow'!H17</f>
        <v>0</v>
      </c>
      <c r="I17" s="54">
        <f>0.9*'Cash Flow'!I17</f>
        <v>0</v>
      </c>
      <c r="J17" s="54">
        <f>0.9*'Cash Flow'!J17</f>
        <v>0</v>
      </c>
      <c r="K17" s="54">
        <f>0.9*'Cash Flow'!K17</f>
        <v>0</v>
      </c>
      <c r="L17" s="54">
        <f>0.9*'Cash Flow'!L17</f>
        <v>0</v>
      </c>
      <c r="M17" s="54">
        <f>0.9*'Cash Flow'!M17</f>
        <v>0</v>
      </c>
      <c r="N17" s="54">
        <f>0.9*'Cash Flow'!N17</f>
        <v>0</v>
      </c>
      <c r="O17" s="54">
        <f>0.9*'Cash Flow'!O17</f>
        <v>0</v>
      </c>
      <c r="P17" s="54">
        <f>0.9*'Cash Flow'!P17</f>
        <v>0</v>
      </c>
      <c r="Q17" s="54">
        <f>0.9*'Cash Flow'!Q17</f>
        <v>0</v>
      </c>
      <c r="R17" s="54">
        <f>0.9*'Cash Flow'!R17</f>
        <v>4.0027499999999998</v>
      </c>
      <c r="S17" s="54">
        <f>0.9*'Cash Flow'!S17</f>
        <v>2.0013749999999999</v>
      </c>
      <c r="T17" s="54">
        <f>0.9*'Cash Flow'!T17</f>
        <v>2.0013749999999999</v>
      </c>
      <c r="U17" s="54">
        <f>0.9*'Cash Flow'!U17</f>
        <v>0</v>
      </c>
      <c r="V17" s="54">
        <f>0.9*'Cash Flow'!V17</f>
        <v>0</v>
      </c>
      <c r="W17" s="54">
        <f>0.9*'Cash Flow'!W17</f>
        <v>0</v>
      </c>
      <c r="X17" s="54">
        <f>0.9*'Cash Flow'!X17</f>
        <v>0</v>
      </c>
      <c r="Y17" s="56">
        <f t="shared" si="2"/>
        <v>8.0054999999999996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53" t="s">
        <v>343</v>
      </c>
      <c r="B18" s="54" t="e">
        <f>B125</f>
        <v>#REF!</v>
      </c>
      <c r="C18" s="55">
        <f t="shared" si="3"/>
        <v>0</v>
      </c>
      <c r="D18" s="54">
        <f>0.9*'Cash Flow'!D18</f>
        <v>0</v>
      </c>
      <c r="E18" s="54">
        <f>0.9*'Cash Flow'!E18</f>
        <v>0</v>
      </c>
      <c r="F18" s="54">
        <f>0.9*'Cash Flow'!F18</f>
        <v>0</v>
      </c>
      <c r="G18" s="54">
        <f>0.9*'Cash Flow'!G18</f>
        <v>0</v>
      </c>
      <c r="H18" s="54">
        <f>0.9*'Cash Flow'!H18</f>
        <v>0</v>
      </c>
      <c r="I18" s="54">
        <f>0.9*'Cash Flow'!I18</f>
        <v>0</v>
      </c>
      <c r="J18" s="54">
        <f>0.9*'Cash Flow'!J18</f>
        <v>0</v>
      </c>
      <c r="K18" s="54">
        <f>0.9*'Cash Flow'!K18</f>
        <v>0</v>
      </c>
      <c r="L18" s="54">
        <f>0.9*'Cash Flow'!L18</f>
        <v>0</v>
      </c>
      <c r="M18" s="54">
        <f>0.9*'Cash Flow'!M18</f>
        <v>0</v>
      </c>
      <c r="N18" s="54">
        <f>0.9*'Cash Flow'!N18</f>
        <v>0</v>
      </c>
      <c r="O18" s="54">
        <f>0.9*'Cash Flow'!O18</f>
        <v>0</v>
      </c>
      <c r="P18" s="54">
        <f>0.9*'Cash Flow'!P18</f>
        <v>0</v>
      </c>
      <c r="Q18" s="54">
        <f>0.9*'Cash Flow'!Q18</f>
        <v>0</v>
      </c>
      <c r="R18" s="54">
        <f>0.9*'Cash Flow'!R18</f>
        <v>2.7112607165023204</v>
      </c>
      <c r="S18" s="54">
        <f>0.9*'Cash Flow'!S18</f>
        <v>1.3556303582511602</v>
      </c>
      <c r="T18" s="54">
        <f>0.9*'Cash Flow'!T18</f>
        <v>1.3556303582511602</v>
      </c>
      <c r="U18" s="54">
        <f>0.9*'Cash Flow'!U18</f>
        <v>0</v>
      </c>
      <c r="V18" s="54">
        <f>0.9*'Cash Flow'!V18</f>
        <v>0</v>
      </c>
      <c r="W18" s="54">
        <f>0.9*'Cash Flow'!W18</f>
        <v>0</v>
      </c>
      <c r="X18" s="54">
        <f>0.9*'Cash Flow'!X18</f>
        <v>0</v>
      </c>
      <c r="Y18" s="56">
        <f t="shared" si="2"/>
        <v>5.4225214330046407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57"/>
      <c r="B19" s="54"/>
      <c r="C19" s="55"/>
      <c r="D19" s="54"/>
      <c r="E19" s="54"/>
      <c r="F19" s="54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58" t="s">
        <v>207</v>
      </c>
      <c r="B21" s="59" t="e">
        <f t="shared" ref="B21:X21" si="4">SUM(B14:B20)</f>
        <v>#REF!</v>
      </c>
      <c r="C21" s="60" t="e">
        <f t="shared" si="4"/>
        <v>#REF!</v>
      </c>
      <c r="D21" s="59" t="e">
        <f t="shared" si="4"/>
        <v>#REF!</v>
      </c>
      <c r="E21" s="59" t="e">
        <f t="shared" si="4"/>
        <v>#REF!</v>
      </c>
      <c r="F21" s="59" t="e">
        <f t="shared" si="4"/>
        <v>#REF!</v>
      </c>
      <c r="G21" s="59" t="e">
        <f t="shared" si="4"/>
        <v>#REF!</v>
      </c>
      <c r="H21" s="59" t="e">
        <f t="shared" si="4"/>
        <v>#REF!</v>
      </c>
      <c r="I21" s="59" t="e">
        <f t="shared" si="4"/>
        <v>#REF!</v>
      </c>
      <c r="J21" s="59" t="e">
        <f t="shared" si="4"/>
        <v>#REF!</v>
      </c>
      <c r="K21" s="59" t="e">
        <f t="shared" si="4"/>
        <v>#REF!</v>
      </c>
      <c r="L21" s="59" t="e">
        <f t="shared" si="4"/>
        <v>#REF!</v>
      </c>
      <c r="M21" s="59" t="e">
        <f t="shared" si="4"/>
        <v>#REF!</v>
      </c>
      <c r="N21" s="59" t="e">
        <f t="shared" si="4"/>
        <v>#REF!</v>
      </c>
      <c r="O21" s="59" t="e">
        <f t="shared" si="4"/>
        <v>#REF!</v>
      </c>
      <c r="P21" s="59" t="e">
        <f t="shared" si="4"/>
        <v>#REF!</v>
      </c>
      <c r="Q21" s="59" t="e">
        <f t="shared" si="4"/>
        <v>#REF!</v>
      </c>
      <c r="R21" s="59" t="e">
        <f t="shared" si="4"/>
        <v>#REF!</v>
      </c>
      <c r="S21" s="59" t="e">
        <f t="shared" si="4"/>
        <v>#REF!</v>
      </c>
      <c r="T21" s="59" t="e">
        <f t="shared" si="4"/>
        <v>#REF!</v>
      </c>
      <c r="U21" s="59" t="e">
        <f t="shared" si="4"/>
        <v>#REF!</v>
      </c>
      <c r="V21" s="59" t="e">
        <f t="shared" si="4"/>
        <v>#REF!</v>
      </c>
      <c r="W21" s="59" t="e">
        <f t="shared" si="4"/>
        <v>#REF!</v>
      </c>
      <c r="X21" s="59" t="e">
        <f t="shared" si="4"/>
        <v>#REF!</v>
      </c>
      <c r="Y21" s="56" t="e">
        <f t="shared" ref="Y21:Y24" si="5">SUM(C21:X21)</f>
        <v>#REF!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</row>
    <row r="22" spans="1:54">
      <c r="A22" s="58" t="s">
        <v>208</v>
      </c>
      <c r="B22" s="59">
        <f>SUM(C22:O22)</f>
        <v>43.999999999999993</v>
      </c>
      <c r="C22" s="60">
        <f>C89</f>
        <v>0</v>
      </c>
      <c r="D22" s="61">
        <f>'Repayment Schedule'!G6</f>
        <v>7.05</v>
      </c>
      <c r="E22" s="61">
        <f>'Repayment Schedule'!G9</f>
        <v>6.65</v>
      </c>
      <c r="F22" s="61">
        <f>'Repayment Schedule'!G12</f>
        <v>2.9</v>
      </c>
      <c r="G22" s="61">
        <f>'Repayment Schedule'!G15</f>
        <v>10.45</v>
      </c>
      <c r="H22" s="61">
        <f>'Repayment Schedule'!G18</f>
        <v>1.1499999999999999</v>
      </c>
      <c r="I22" s="61">
        <f>'Repayment Schedule'!G21</f>
        <v>7.3</v>
      </c>
      <c r="J22" s="61">
        <f>'Repayment Schedule'!G24</f>
        <v>1.5</v>
      </c>
      <c r="K22" s="61">
        <f>'Repayment Schedule'!G27</f>
        <v>7</v>
      </c>
      <c r="L22" s="61"/>
      <c r="M22" s="61">
        <f>'Repayment Schedule'!G30</f>
        <v>0</v>
      </c>
      <c r="N22" s="61">
        <f>'Repayment Schedule'!G33</f>
        <v>0</v>
      </c>
      <c r="O22" s="61">
        <f>'Repayment Schedule'!G36</f>
        <v>0</v>
      </c>
      <c r="P22" s="61"/>
      <c r="Q22" s="62"/>
      <c r="R22" s="62"/>
      <c r="S22" s="62"/>
      <c r="T22" s="62"/>
      <c r="U22" s="62"/>
      <c r="V22" s="62"/>
      <c r="W22" s="62"/>
      <c r="X22" s="62"/>
      <c r="Y22" s="56">
        <f t="shared" si="5"/>
        <v>43.999999999999993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15" thickBot="1">
      <c r="A23" s="58" t="s">
        <v>209</v>
      </c>
      <c r="B23" s="59">
        <f>Y23</f>
        <v>26.000000000000014</v>
      </c>
      <c r="C23" s="60">
        <f>C88</f>
        <v>20.64</v>
      </c>
      <c r="D23" s="63">
        <v>0.53600000000000003</v>
      </c>
      <c r="E23" s="63">
        <v>0.53600000000000003</v>
      </c>
      <c r="F23" s="63">
        <v>0.53600000000000003</v>
      </c>
      <c r="G23" s="63">
        <v>0.53600000000000003</v>
      </c>
      <c r="H23" s="63">
        <v>0.53600000000000003</v>
      </c>
      <c r="I23" s="63">
        <v>0.53600000000000003</v>
      </c>
      <c r="J23" s="63">
        <v>0.53600000000000003</v>
      </c>
      <c r="K23" s="63">
        <v>0.53600000000000003</v>
      </c>
      <c r="L23" s="63">
        <v>0.53600000000000003</v>
      </c>
      <c r="M23" s="63">
        <v>0.53600000000000003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56">
        <f t="shared" si="5"/>
        <v>26.000000000000014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15" thickBot="1">
      <c r="A24" s="65" t="s">
        <v>210</v>
      </c>
      <c r="B24" s="66" t="e">
        <f t="shared" ref="B24:X24" si="6">SUM(B21:B23)</f>
        <v>#REF!</v>
      </c>
      <c r="C24" s="67" t="e">
        <f t="shared" si="6"/>
        <v>#REF!</v>
      </c>
      <c r="D24" s="68" t="e">
        <f t="shared" si="6"/>
        <v>#REF!</v>
      </c>
      <c r="E24" s="68" t="e">
        <f t="shared" si="6"/>
        <v>#REF!</v>
      </c>
      <c r="F24" s="68" t="e">
        <f t="shared" si="6"/>
        <v>#REF!</v>
      </c>
      <c r="G24" s="68" t="e">
        <f t="shared" si="6"/>
        <v>#REF!</v>
      </c>
      <c r="H24" s="68" t="e">
        <f t="shared" si="6"/>
        <v>#REF!</v>
      </c>
      <c r="I24" s="68" t="e">
        <f t="shared" si="6"/>
        <v>#REF!</v>
      </c>
      <c r="J24" s="66" t="e">
        <f t="shared" si="6"/>
        <v>#REF!</v>
      </c>
      <c r="K24" s="66" t="e">
        <f t="shared" si="6"/>
        <v>#REF!</v>
      </c>
      <c r="L24" s="66" t="e">
        <f t="shared" si="6"/>
        <v>#REF!</v>
      </c>
      <c r="M24" s="66" t="e">
        <f t="shared" si="6"/>
        <v>#REF!</v>
      </c>
      <c r="N24" s="66" t="e">
        <f t="shared" si="6"/>
        <v>#REF!</v>
      </c>
      <c r="O24" s="66" t="e">
        <f t="shared" si="6"/>
        <v>#REF!</v>
      </c>
      <c r="P24" s="66" t="e">
        <f t="shared" si="6"/>
        <v>#REF!</v>
      </c>
      <c r="Q24" s="66" t="e">
        <f t="shared" si="6"/>
        <v>#REF!</v>
      </c>
      <c r="R24" s="66" t="e">
        <f t="shared" si="6"/>
        <v>#REF!</v>
      </c>
      <c r="S24" s="66" t="e">
        <f t="shared" si="6"/>
        <v>#REF!</v>
      </c>
      <c r="T24" s="66" t="e">
        <f t="shared" si="6"/>
        <v>#REF!</v>
      </c>
      <c r="U24" s="66" t="e">
        <f t="shared" si="6"/>
        <v>#REF!</v>
      </c>
      <c r="V24" s="66" t="e">
        <f t="shared" si="6"/>
        <v>#REF!</v>
      </c>
      <c r="W24" s="66" t="e">
        <f t="shared" si="6"/>
        <v>#REF!</v>
      </c>
      <c r="X24" s="66" t="e">
        <f t="shared" si="6"/>
        <v>#REF!</v>
      </c>
      <c r="Y24" s="56" t="e">
        <f t="shared" si="5"/>
        <v>#REF!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15" thickTop="1">
      <c r="A25" s="69"/>
      <c r="B25" s="70"/>
      <c r="C25" s="47"/>
      <c r="D25" s="46"/>
      <c r="E25" s="46"/>
      <c r="F25" s="46"/>
      <c r="G25" s="46"/>
      <c r="H25" s="46"/>
      <c r="I25" s="46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>
      <c r="A26" s="43" t="s">
        <v>211</v>
      </c>
      <c r="B26" s="44"/>
      <c r="C26" s="45"/>
      <c r="D26" s="46"/>
      <c r="E26" s="46"/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2"/>
      <c r="V26" s="72"/>
      <c r="W26" s="72"/>
      <c r="X26" s="72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>
      <c r="A27" s="71" t="str">
        <f t="shared" ref="A27:C30" si="7">A81</f>
        <v>Land Cost</v>
      </c>
      <c r="B27" s="59">
        <f t="shared" si="7"/>
        <v>19.02</v>
      </c>
      <c r="C27" s="60">
        <f t="shared" si="7"/>
        <v>19.02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56">
        <f t="shared" ref="Y27:Y31" si="8">SUM(C27:X27)</f>
        <v>19.02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>
      <c r="A28" s="71" t="str">
        <f t="shared" si="7"/>
        <v>Construction Cost</v>
      </c>
      <c r="B28" s="59">
        <f t="shared" si="7"/>
        <v>91.16</v>
      </c>
      <c r="C28" s="60">
        <f t="shared" si="7"/>
        <v>12.72</v>
      </c>
      <c r="D28" s="73">
        <f>D51</f>
        <v>7.4124191236495545</v>
      </c>
      <c r="E28" s="73">
        <f t="shared" ref="E28:X28" si="9">E51</f>
        <v>7.0410010495633983</v>
      </c>
      <c r="F28" s="73">
        <f t="shared" si="9"/>
        <v>6.989927062472213</v>
      </c>
      <c r="G28" s="73">
        <f t="shared" si="9"/>
        <v>10.92796231442366</v>
      </c>
      <c r="H28" s="73">
        <f t="shared" si="9"/>
        <v>8.2603167101825381</v>
      </c>
      <c r="I28" s="73">
        <f t="shared" si="9"/>
        <v>8.512313763569713</v>
      </c>
      <c r="J28" s="73">
        <f t="shared" si="9"/>
        <v>10.226338331593524</v>
      </c>
      <c r="K28" s="73">
        <f t="shared" si="9"/>
        <v>7.9451892684038539</v>
      </c>
      <c r="L28" s="73">
        <f t="shared" si="9"/>
        <v>7.5568146025078278</v>
      </c>
      <c r="M28" s="73">
        <f t="shared" si="9"/>
        <v>1.828165182528406</v>
      </c>
      <c r="N28" s="73">
        <f t="shared" si="9"/>
        <v>1.735721050468892</v>
      </c>
      <c r="O28" s="73">
        <f t="shared" si="9"/>
        <v>0</v>
      </c>
      <c r="P28" s="73">
        <f t="shared" si="9"/>
        <v>0</v>
      </c>
      <c r="Q28" s="73">
        <f t="shared" si="9"/>
        <v>0</v>
      </c>
      <c r="R28" s="73">
        <f t="shared" si="9"/>
        <v>0</v>
      </c>
      <c r="S28" s="73">
        <f t="shared" si="9"/>
        <v>0</v>
      </c>
      <c r="T28" s="73">
        <f t="shared" si="9"/>
        <v>0</v>
      </c>
      <c r="U28" s="73">
        <f t="shared" si="9"/>
        <v>0</v>
      </c>
      <c r="V28" s="73">
        <f t="shared" si="9"/>
        <v>0</v>
      </c>
      <c r="W28" s="73">
        <f t="shared" si="9"/>
        <v>0</v>
      </c>
      <c r="X28" s="73">
        <f t="shared" si="9"/>
        <v>0</v>
      </c>
      <c r="Y28" s="56">
        <f t="shared" si="8"/>
        <v>91.156168459363585</v>
      </c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>
      <c r="A29" s="71" t="str">
        <f t="shared" si="7"/>
        <v>Admin &amp; Marketing Cost</v>
      </c>
      <c r="B29" s="59">
        <f t="shared" si="7"/>
        <v>5.74</v>
      </c>
      <c r="C29" s="60">
        <f t="shared" si="7"/>
        <v>1.1000000000000001</v>
      </c>
      <c r="D29" s="73">
        <f>0.342876071546027+0.22</f>
        <v>0.56287607154602703</v>
      </c>
      <c r="E29" s="73">
        <v>0.34287607154602667</v>
      </c>
      <c r="F29" s="73">
        <v>0.31295238763942673</v>
      </c>
      <c r="G29" s="73">
        <v>0.31295238763942673</v>
      </c>
      <c r="H29" s="73">
        <v>0.31295238763942673</v>
      </c>
      <c r="I29" s="73">
        <v>0.31295238763942673</v>
      </c>
      <c r="J29" s="73">
        <v>0.31295238763942673</v>
      </c>
      <c r="K29" s="73">
        <v>0.31295238763942673</v>
      </c>
      <c r="L29" s="73">
        <v>0.31295238763942673</v>
      </c>
      <c r="M29" s="73">
        <v>0.31295238763942673</v>
      </c>
      <c r="N29" s="73">
        <v>0.28302870373282668</v>
      </c>
      <c r="O29" s="73">
        <v>0.25310501982622668</v>
      </c>
      <c r="P29" s="73">
        <v>0.25310501982622668</v>
      </c>
      <c r="Q29" s="73">
        <v>0.22318133591962672</v>
      </c>
      <c r="R29" s="73">
        <v>0.22318133591962672</v>
      </c>
      <c r="S29" s="73">
        <v>0.22318133591962672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56">
        <f t="shared" si="8"/>
        <v>5.9681539953516278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</row>
    <row r="30" spans="1:54">
      <c r="A30" s="71" t="str">
        <f t="shared" si="7"/>
        <v>Finance Cost</v>
      </c>
      <c r="B30" s="59">
        <f t="shared" si="7"/>
        <v>13.867708333333336</v>
      </c>
      <c r="C30" s="60">
        <f t="shared" si="7"/>
        <v>0</v>
      </c>
      <c r="D30" s="73">
        <f>'Repayment Schedule'!J8</f>
        <v>0.22031250000000002</v>
      </c>
      <c r="E30" s="73">
        <f>'Repayment Schedule'!J11</f>
        <v>0.42812499999999998</v>
      </c>
      <c r="F30" s="73">
        <f>'Repayment Schedule'!J14</f>
        <v>0.51874999999999993</v>
      </c>
      <c r="G30" s="73">
        <f>'Repayment Schedule'!J17</f>
        <v>0.84531249999999991</v>
      </c>
      <c r="H30" s="73">
        <f>'Repayment Schedule'!J20</f>
        <v>0.88124999999999987</v>
      </c>
      <c r="I30" s="73">
        <f>'Repayment Schedule'!J23</f>
        <v>1.1093749999999998</v>
      </c>
      <c r="J30" s="73">
        <f>'Repayment Schedule'!J26</f>
        <v>1.1562499999999998</v>
      </c>
      <c r="K30" s="73">
        <f>'Repayment Schedule'!J29</f>
        <v>1.3749999999999998</v>
      </c>
      <c r="L30" s="73">
        <f>'Repayment Schedule'!J32</f>
        <v>1.3749999999999998</v>
      </c>
      <c r="M30" s="73">
        <f>'Repayment Schedule'!J35</f>
        <v>1.3749999999999998</v>
      </c>
      <c r="N30" s="73">
        <f>'Repayment Schedule'!J38</f>
        <v>1.3749999999999998</v>
      </c>
      <c r="O30" s="73">
        <f>'Repayment Schedule'!J41</f>
        <v>1.1916666666666667</v>
      </c>
      <c r="P30" s="73">
        <f>'Repayment Schedule'!J44</f>
        <v>0.91666666666666696</v>
      </c>
      <c r="Q30" s="73">
        <f>'Repayment Schedule'!J47</f>
        <v>0.64166666666666683</v>
      </c>
      <c r="R30" s="73">
        <f>'Repayment Schedule'!J50</f>
        <v>0.36666666666666681</v>
      </c>
      <c r="S30" s="73">
        <f>'Repayment Schedule'!J53</f>
        <v>9.1666666666666854E-2</v>
      </c>
      <c r="T30" s="73">
        <f>'Repayment Schedule'!J56</f>
        <v>1.9428902930940239E-16</v>
      </c>
      <c r="U30" s="73">
        <f>'Repayment Schedule'!J59</f>
        <v>1.9428902930940239E-16</v>
      </c>
      <c r="V30" s="73">
        <f>'Repayment Schedule'!J62</f>
        <v>1.9428902930940239E-16</v>
      </c>
      <c r="W30" s="73">
        <f>'Repayment Schedule'!J65</f>
        <v>1.9428902930940239E-16</v>
      </c>
      <c r="X30" s="73">
        <f>'Repayment Schedule'!J68</f>
        <v>0</v>
      </c>
      <c r="Y30" s="56">
        <f t="shared" si="8"/>
        <v>13.867708333333333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</row>
    <row r="31" spans="1:54">
      <c r="A31" s="43" t="s">
        <v>212</v>
      </c>
      <c r="B31" s="74">
        <f>SUM(B27:B30)</f>
        <v>129.78770833333331</v>
      </c>
      <c r="C31" s="75">
        <f>SUM(C27:C30)</f>
        <v>32.840000000000003</v>
      </c>
      <c r="D31" s="74">
        <f>SUM(D27:D30)</f>
        <v>8.1956076951955819</v>
      </c>
      <c r="E31" s="74">
        <f>SUM(E27:E30)</f>
        <v>7.8120021211094244</v>
      </c>
      <c r="F31" s="74">
        <f>SUM(F27:F30)</f>
        <v>7.8216294501116392</v>
      </c>
      <c r="G31" s="74">
        <f t="shared" ref="G31:X31" si="10">SUM(G28:G30)</f>
        <v>12.086227202063087</v>
      </c>
      <c r="H31" s="74">
        <f t="shared" si="10"/>
        <v>9.4545190978219651</v>
      </c>
      <c r="I31" s="74">
        <f t="shared" si="10"/>
        <v>9.9346411512091404</v>
      </c>
      <c r="J31" s="74">
        <f t="shared" si="10"/>
        <v>11.695540719232952</v>
      </c>
      <c r="K31" s="74">
        <f t="shared" si="10"/>
        <v>9.6331416560432803</v>
      </c>
      <c r="L31" s="74">
        <f t="shared" si="10"/>
        <v>9.2447669901472533</v>
      </c>
      <c r="M31" s="74">
        <f t="shared" si="10"/>
        <v>3.5161175701678324</v>
      </c>
      <c r="N31" s="74">
        <f t="shared" si="10"/>
        <v>3.3937497542017185</v>
      </c>
      <c r="O31" s="74">
        <f t="shared" si="10"/>
        <v>1.4447716864928934</v>
      </c>
      <c r="P31" s="74">
        <f t="shared" si="10"/>
        <v>1.1697716864928935</v>
      </c>
      <c r="Q31" s="74">
        <f t="shared" si="10"/>
        <v>0.86484800258629357</v>
      </c>
      <c r="R31" s="74">
        <f t="shared" si="10"/>
        <v>0.58984800258629355</v>
      </c>
      <c r="S31" s="74">
        <f t="shared" si="10"/>
        <v>0.31484800258629358</v>
      </c>
      <c r="T31" s="74">
        <f t="shared" si="10"/>
        <v>1.9428902930940239E-16</v>
      </c>
      <c r="U31" s="74">
        <f t="shared" si="10"/>
        <v>1.9428902930940239E-16</v>
      </c>
      <c r="V31" s="74">
        <f t="shared" si="10"/>
        <v>1.9428902930940239E-16</v>
      </c>
      <c r="W31" s="74">
        <f t="shared" si="10"/>
        <v>1.9428902930940239E-16</v>
      </c>
      <c r="X31" s="74">
        <f t="shared" si="10"/>
        <v>0</v>
      </c>
      <c r="Y31" s="56">
        <f t="shared" si="8"/>
        <v>130.01203078804852</v>
      </c>
      <c r="Z31" s="48"/>
      <c r="AA31" s="48"/>
      <c r="AB31" s="48" t="s">
        <v>213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71"/>
      <c r="B32" s="59"/>
      <c r="C32" s="76"/>
      <c r="D32" s="77"/>
      <c r="E32" s="77"/>
      <c r="F32" s="77"/>
      <c r="G32" s="77"/>
      <c r="H32" s="77"/>
      <c r="I32" s="77"/>
      <c r="J32" s="77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54">
      <c r="A33" s="71" t="s">
        <v>103</v>
      </c>
      <c r="B33" s="59">
        <f>B22</f>
        <v>43.999999999999993</v>
      </c>
      <c r="C33" s="45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/>
      <c r="K33" s="61"/>
      <c r="L33" s="61"/>
      <c r="M33" s="61"/>
      <c r="N33" s="61"/>
      <c r="O33" s="61">
        <f>SUM('Repayment Schedule'!G39:G41)</f>
        <v>8.7999999999999972</v>
      </c>
      <c r="P33" s="61">
        <f>SUM('Repayment Schedule'!G42:G44)</f>
        <v>8.7999999999999972</v>
      </c>
      <c r="Q33" s="61">
        <f>SUM('Repayment Schedule'!G45:G47)</f>
        <v>8.7999999999999972</v>
      </c>
      <c r="R33" s="61">
        <f>SUM('Repayment Schedule'!G48:G50)</f>
        <v>8.7999999999999972</v>
      </c>
      <c r="S33" s="61">
        <f>SUM('Repayment Schedule'!G51:G53)</f>
        <v>8.7999999999999972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56">
        <f t="shared" ref="Y33:Y34" si="11">SUM(C33:X33)</f>
        <v>43.999999999999986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4" ht="15" thickBot="1">
      <c r="A34" s="65" t="s">
        <v>214</v>
      </c>
      <c r="B34" s="78">
        <f t="shared" ref="B34:X34" si="12">B31+B33</f>
        <v>173.78770833333331</v>
      </c>
      <c r="C34" s="67">
        <f t="shared" si="12"/>
        <v>32.840000000000003</v>
      </c>
      <c r="D34" s="66">
        <f t="shared" si="12"/>
        <v>8.1956076951955819</v>
      </c>
      <c r="E34" s="66">
        <f t="shared" si="12"/>
        <v>7.8120021211094244</v>
      </c>
      <c r="F34" s="66">
        <f t="shared" si="12"/>
        <v>7.8216294501116392</v>
      </c>
      <c r="G34" s="66">
        <f t="shared" si="12"/>
        <v>12.086227202063087</v>
      </c>
      <c r="H34" s="66">
        <f t="shared" si="12"/>
        <v>9.4545190978219651</v>
      </c>
      <c r="I34" s="66">
        <f t="shared" si="12"/>
        <v>9.9346411512091404</v>
      </c>
      <c r="J34" s="66">
        <f t="shared" si="12"/>
        <v>11.695540719232952</v>
      </c>
      <c r="K34" s="66">
        <f t="shared" si="12"/>
        <v>9.6331416560432803</v>
      </c>
      <c r="L34" s="66">
        <f t="shared" si="12"/>
        <v>9.2447669901472533</v>
      </c>
      <c r="M34" s="66">
        <f t="shared" si="12"/>
        <v>3.5161175701678324</v>
      </c>
      <c r="N34" s="66">
        <f t="shared" si="12"/>
        <v>3.3937497542017185</v>
      </c>
      <c r="O34" s="66">
        <f t="shared" si="12"/>
        <v>10.244771686492891</v>
      </c>
      <c r="P34" s="66">
        <f t="shared" si="12"/>
        <v>9.9697716864928907</v>
      </c>
      <c r="Q34" s="66">
        <f t="shared" si="12"/>
        <v>9.6648480025862913</v>
      </c>
      <c r="R34" s="66">
        <f t="shared" si="12"/>
        <v>9.3898480025862909</v>
      </c>
      <c r="S34" s="66">
        <f t="shared" si="12"/>
        <v>9.1148480025862906</v>
      </c>
      <c r="T34" s="66">
        <f t="shared" si="12"/>
        <v>1.9428902930940239E-16</v>
      </c>
      <c r="U34" s="66">
        <f t="shared" si="12"/>
        <v>1.9428902930940239E-16</v>
      </c>
      <c r="V34" s="66">
        <f t="shared" si="12"/>
        <v>1.9428902930940239E-16</v>
      </c>
      <c r="W34" s="66">
        <f t="shared" si="12"/>
        <v>1.9428902930940239E-16</v>
      </c>
      <c r="X34" s="66">
        <f t="shared" si="12"/>
        <v>0</v>
      </c>
      <c r="Y34" s="56">
        <f t="shared" si="11"/>
        <v>174.01203078804852</v>
      </c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</row>
    <row r="35" spans="1:54" ht="15" thickTop="1">
      <c r="A35" s="71"/>
      <c r="B35" s="79"/>
      <c r="C35" s="47"/>
      <c r="D35" s="46"/>
      <c r="E35" s="46"/>
      <c r="F35" s="46"/>
      <c r="G35" s="46"/>
      <c r="H35" s="46"/>
      <c r="I35" s="80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</row>
    <row r="36" spans="1:54">
      <c r="A36" s="69" t="s">
        <v>101</v>
      </c>
      <c r="B36" s="81"/>
      <c r="C36" s="82" t="e">
        <f>C24-C34</f>
        <v>#REF!</v>
      </c>
      <c r="D36" s="83" t="e">
        <f t="shared" ref="D36:X36" si="13">C40</f>
        <v>#REF!</v>
      </c>
      <c r="E36" s="83" t="e">
        <f t="shared" si="13"/>
        <v>#REF!</v>
      </c>
      <c r="F36" s="83" t="e">
        <f t="shared" si="13"/>
        <v>#REF!</v>
      </c>
      <c r="G36" s="83" t="e">
        <f t="shared" si="13"/>
        <v>#REF!</v>
      </c>
      <c r="H36" s="83" t="e">
        <f t="shared" si="13"/>
        <v>#REF!</v>
      </c>
      <c r="I36" s="83" t="e">
        <f t="shared" si="13"/>
        <v>#REF!</v>
      </c>
      <c r="J36" s="83" t="e">
        <f t="shared" si="13"/>
        <v>#REF!</v>
      </c>
      <c r="K36" s="83" t="e">
        <f t="shared" si="13"/>
        <v>#REF!</v>
      </c>
      <c r="L36" s="83" t="e">
        <f t="shared" si="13"/>
        <v>#REF!</v>
      </c>
      <c r="M36" s="83" t="e">
        <f t="shared" si="13"/>
        <v>#REF!</v>
      </c>
      <c r="N36" s="83" t="e">
        <f t="shared" si="13"/>
        <v>#REF!</v>
      </c>
      <c r="O36" s="83" t="e">
        <f t="shared" si="13"/>
        <v>#REF!</v>
      </c>
      <c r="P36" s="83" t="e">
        <f t="shared" si="13"/>
        <v>#REF!</v>
      </c>
      <c r="Q36" s="83" t="e">
        <f t="shared" si="13"/>
        <v>#REF!</v>
      </c>
      <c r="R36" s="83" t="e">
        <f t="shared" si="13"/>
        <v>#REF!</v>
      </c>
      <c r="S36" s="83" t="e">
        <f t="shared" si="13"/>
        <v>#REF!</v>
      </c>
      <c r="T36" s="83" t="e">
        <f t="shared" si="13"/>
        <v>#REF!</v>
      </c>
      <c r="U36" s="83" t="e">
        <f t="shared" si="13"/>
        <v>#REF!</v>
      </c>
      <c r="V36" s="83" t="e">
        <f t="shared" si="13"/>
        <v>#REF!</v>
      </c>
      <c r="W36" s="83" t="e">
        <f t="shared" si="13"/>
        <v>#REF!</v>
      </c>
      <c r="X36" s="83" t="e">
        <f t="shared" si="13"/>
        <v>#REF!</v>
      </c>
      <c r="Y36" s="56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</row>
    <row r="37" spans="1:54">
      <c r="A37" s="43"/>
      <c r="B37" s="84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</row>
    <row r="38" spans="1:54">
      <c r="A38" s="69" t="s">
        <v>215</v>
      </c>
      <c r="B38" s="81"/>
      <c r="C38" s="82">
        <v>0</v>
      </c>
      <c r="D38" s="83" t="e">
        <f t="shared" ref="D38:X38" si="14">D24-D34</f>
        <v>#REF!</v>
      </c>
      <c r="E38" s="83" t="e">
        <f t="shared" si="14"/>
        <v>#REF!</v>
      </c>
      <c r="F38" s="83" t="e">
        <f t="shared" si="14"/>
        <v>#REF!</v>
      </c>
      <c r="G38" s="83" t="e">
        <f t="shared" si="14"/>
        <v>#REF!</v>
      </c>
      <c r="H38" s="83" t="e">
        <f t="shared" si="14"/>
        <v>#REF!</v>
      </c>
      <c r="I38" s="83" t="e">
        <f t="shared" si="14"/>
        <v>#REF!</v>
      </c>
      <c r="J38" s="83" t="e">
        <f t="shared" si="14"/>
        <v>#REF!</v>
      </c>
      <c r="K38" s="83" t="e">
        <f t="shared" si="14"/>
        <v>#REF!</v>
      </c>
      <c r="L38" s="83" t="e">
        <f t="shared" si="14"/>
        <v>#REF!</v>
      </c>
      <c r="M38" s="83" t="e">
        <f t="shared" si="14"/>
        <v>#REF!</v>
      </c>
      <c r="N38" s="83" t="e">
        <f t="shared" si="14"/>
        <v>#REF!</v>
      </c>
      <c r="O38" s="83" t="e">
        <f t="shared" si="14"/>
        <v>#REF!</v>
      </c>
      <c r="P38" s="83" t="e">
        <f t="shared" si="14"/>
        <v>#REF!</v>
      </c>
      <c r="Q38" s="83" t="e">
        <f t="shared" si="14"/>
        <v>#REF!</v>
      </c>
      <c r="R38" s="83" t="e">
        <f t="shared" si="14"/>
        <v>#REF!</v>
      </c>
      <c r="S38" s="83" t="e">
        <f t="shared" si="14"/>
        <v>#REF!</v>
      </c>
      <c r="T38" s="83" t="e">
        <f t="shared" si="14"/>
        <v>#REF!</v>
      </c>
      <c r="U38" s="83" t="e">
        <f t="shared" si="14"/>
        <v>#REF!</v>
      </c>
      <c r="V38" s="83" t="e">
        <f t="shared" si="14"/>
        <v>#REF!</v>
      </c>
      <c r="W38" s="83" t="e">
        <f t="shared" si="14"/>
        <v>#REF!</v>
      </c>
      <c r="X38" s="83" t="e">
        <f t="shared" si="14"/>
        <v>#REF!</v>
      </c>
      <c r="Y38" s="82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</row>
    <row r="39" spans="1:54" ht="15" thickBot="1">
      <c r="A39" s="43"/>
      <c r="B39" s="85"/>
      <c r="C39" s="47"/>
      <c r="D39" s="46"/>
      <c r="E39" s="46"/>
      <c r="F39" s="46"/>
      <c r="G39" s="83"/>
      <c r="H39" s="83"/>
      <c r="I39" s="46"/>
      <c r="J39" s="46"/>
      <c r="K39" s="46"/>
      <c r="L39" s="46"/>
      <c r="M39" s="46"/>
      <c r="N39" s="46"/>
      <c r="O39" s="46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</row>
    <row r="40" spans="1:54" ht="15" thickBot="1">
      <c r="A40" s="86" t="s">
        <v>104</v>
      </c>
      <c r="B40" s="87"/>
      <c r="C40" s="88" t="e">
        <f>+C36+C38</f>
        <v>#REF!</v>
      </c>
      <c r="D40" s="89" t="e">
        <f t="shared" ref="D40:X40" si="15">D36+D38</f>
        <v>#REF!</v>
      </c>
      <c r="E40" s="89" t="e">
        <f t="shared" si="15"/>
        <v>#REF!</v>
      </c>
      <c r="F40" s="89" t="e">
        <f t="shared" si="15"/>
        <v>#REF!</v>
      </c>
      <c r="G40" s="89" t="e">
        <f t="shared" si="15"/>
        <v>#REF!</v>
      </c>
      <c r="H40" s="90" t="e">
        <f t="shared" si="15"/>
        <v>#REF!</v>
      </c>
      <c r="I40" s="90" t="e">
        <f t="shared" si="15"/>
        <v>#REF!</v>
      </c>
      <c r="J40" s="89" t="e">
        <f t="shared" si="15"/>
        <v>#REF!</v>
      </c>
      <c r="K40" s="89" t="e">
        <f t="shared" si="15"/>
        <v>#REF!</v>
      </c>
      <c r="L40" s="89" t="e">
        <f t="shared" si="15"/>
        <v>#REF!</v>
      </c>
      <c r="M40" s="89" t="e">
        <f t="shared" si="15"/>
        <v>#REF!</v>
      </c>
      <c r="N40" s="89" t="e">
        <f t="shared" si="15"/>
        <v>#REF!</v>
      </c>
      <c r="O40" s="89" t="e">
        <f t="shared" si="15"/>
        <v>#REF!</v>
      </c>
      <c r="P40" s="89" t="e">
        <f t="shared" si="15"/>
        <v>#REF!</v>
      </c>
      <c r="Q40" s="89" t="e">
        <f t="shared" si="15"/>
        <v>#REF!</v>
      </c>
      <c r="R40" s="89" t="e">
        <f t="shared" si="15"/>
        <v>#REF!</v>
      </c>
      <c r="S40" s="89" t="e">
        <f t="shared" si="15"/>
        <v>#REF!</v>
      </c>
      <c r="T40" s="89" t="e">
        <f t="shared" si="15"/>
        <v>#REF!</v>
      </c>
      <c r="U40" s="89" t="e">
        <f t="shared" si="15"/>
        <v>#REF!</v>
      </c>
      <c r="V40" s="89" t="e">
        <f t="shared" si="15"/>
        <v>#REF!</v>
      </c>
      <c r="W40" s="89" t="e">
        <f t="shared" si="15"/>
        <v>#REF!</v>
      </c>
      <c r="X40" s="89" t="e">
        <f t="shared" si="15"/>
        <v>#REF!</v>
      </c>
      <c r="Y40" s="8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</row>
    <row r="41" spans="1:54"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Z41" s="21"/>
    </row>
    <row r="42" spans="1:54">
      <c r="A42" s="16" t="s">
        <v>332</v>
      </c>
      <c r="C42" s="93" t="e">
        <f>C21</f>
        <v>#REF!</v>
      </c>
      <c r="D42" s="93" t="e">
        <f t="shared" ref="D42:X42" si="16">D21</f>
        <v>#REF!</v>
      </c>
      <c r="E42" s="93" t="e">
        <f t="shared" si="16"/>
        <v>#REF!</v>
      </c>
      <c r="F42" s="93" t="e">
        <f t="shared" si="16"/>
        <v>#REF!</v>
      </c>
      <c r="G42" s="93" t="e">
        <f t="shared" si="16"/>
        <v>#REF!</v>
      </c>
      <c r="H42" s="93" t="e">
        <f t="shared" si="16"/>
        <v>#REF!</v>
      </c>
      <c r="I42" s="93" t="e">
        <f t="shared" si="16"/>
        <v>#REF!</v>
      </c>
      <c r="J42" s="93" t="e">
        <f t="shared" si="16"/>
        <v>#REF!</v>
      </c>
      <c r="K42" s="93" t="e">
        <f t="shared" si="16"/>
        <v>#REF!</v>
      </c>
      <c r="L42" s="93" t="e">
        <f t="shared" si="16"/>
        <v>#REF!</v>
      </c>
      <c r="M42" s="93" t="e">
        <f t="shared" si="16"/>
        <v>#REF!</v>
      </c>
      <c r="N42" s="93" t="e">
        <f t="shared" si="16"/>
        <v>#REF!</v>
      </c>
      <c r="O42" s="93" t="e">
        <f t="shared" si="16"/>
        <v>#REF!</v>
      </c>
      <c r="P42" s="93" t="e">
        <f t="shared" si="16"/>
        <v>#REF!</v>
      </c>
      <c r="Q42" s="93" t="e">
        <f t="shared" si="16"/>
        <v>#REF!</v>
      </c>
      <c r="R42" s="93" t="e">
        <f t="shared" si="16"/>
        <v>#REF!</v>
      </c>
      <c r="S42" s="93" t="e">
        <f t="shared" si="16"/>
        <v>#REF!</v>
      </c>
      <c r="T42" s="93" t="e">
        <f t="shared" si="16"/>
        <v>#REF!</v>
      </c>
      <c r="U42" s="93" t="e">
        <f t="shared" si="16"/>
        <v>#REF!</v>
      </c>
      <c r="V42" s="93" t="e">
        <f t="shared" si="16"/>
        <v>#REF!</v>
      </c>
      <c r="W42" s="93" t="e">
        <f t="shared" si="16"/>
        <v>#REF!</v>
      </c>
      <c r="X42" s="93" t="e">
        <f t="shared" si="16"/>
        <v>#REF!</v>
      </c>
      <c r="Z42" s="21"/>
    </row>
    <row r="43" spans="1:54">
      <c r="A43" s="16" t="s">
        <v>333</v>
      </c>
      <c r="C43" s="93">
        <f>C31</f>
        <v>32.840000000000003</v>
      </c>
      <c r="D43" s="93">
        <f t="shared" ref="D43:X43" si="17">D31</f>
        <v>8.1956076951955819</v>
      </c>
      <c r="E43" s="93">
        <f t="shared" si="17"/>
        <v>7.8120021211094244</v>
      </c>
      <c r="F43" s="93">
        <f t="shared" si="17"/>
        <v>7.8216294501116392</v>
      </c>
      <c r="G43" s="93">
        <f t="shared" si="17"/>
        <v>12.086227202063087</v>
      </c>
      <c r="H43" s="93">
        <f t="shared" si="17"/>
        <v>9.4545190978219651</v>
      </c>
      <c r="I43" s="93">
        <f t="shared" si="17"/>
        <v>9.9346411512091404</v>
      </c>
      <c r="J43" s="93">
        <f t="shared" si="17"/>
        <v>11.695540719232952</v>
      </c>
      <c r="K43" s="93">
        <f t="shared" si="17"/>
        <v>9.6331416560432803</v>
      </c>
      <c r="L43" s="93">
        <f t="shared" si="17"/>
        <v>9.2447669901472533</v>
      </c>
      <c r="M43" s="93">
        <f t="shared" si="17"/>
        <v>3.5161175701678324</v>
      </c>
      <c r="N43" s="93">
        <f t="shared" si="17"/>
        <v>3.3937497542017185</v>
      </c>
      <c r="O43" s="93">
        <f t="shared" si="17"/>
        <v>1.4447716864928934</v>
      </c>
      <c r="P43" s="93">
        <f t="shared" si="17"/>
        <v>1.1697716864928935</v>
      </c>
      <c r="Q43" s="93">
        <f t="shared" si="17"/>
        <v>0.86484800258629357</v>
      </c>
      <c r="R43" s="93">
        <f t="shared" si="17"/>
        <v>0.58984800258629355</v>
      </c>
      <c r="S43" s="93">
        <f t="shared" si="17"/>
        <v>0.31484800258629358</v>
      </c>
      <c r="T43" s="93">
        <f t="shared" si="17"/>
        <v>1.9428902930940239E-16</v>
      </c>
      <c r="U43" s="93">
        <f t="shared" si="17"/>
        <v>1.9428902930940239E-16</v>
      </c>
      <c r="V43" s="93">
        <f t="shared" si="17"/>
        <v>1.9428902930940239E-16</v>
      </c>
      <c r="W43" s="93">
        <f t="shared" si="17"/>
        <v>1.9428902930940239E-16</v>
      </c>
      <c r="X43" s="93">
        <f t="shared" si="17"/>
        <v>0</v>
      </c>
      <c r="Z43" s="21"/>
    </row>
    <row r="44" spans="1:54">
      <c r="A44" s="16" t="s">
        <v>334</v>
      </c>
      <c r="C44" s="94" t="e">
        <f>C42-C43</f>
        <v>#REF!</v>
      </c>
      <c r="D44" s="94" t="e">
        <f t="shared" ref="D44:X44" si="18">D42-D43</f>
        <v>#REF!</v>
      </c>
      <c r="E44" s="94" t="e">
        <f t="shared" si="18"/>
        <v>#REF!</v>
      </c>
      <c r="F44" s="94" t="e">
        <f t="shared" si="18"/>
        <v>#REF!</v>
      </c>
      <c r="G44" s="94" t="e">
        <f t="shared" si="18"/>
        <v>#REF!</v>
      </c>
      <c r="H44" s="94" t="e">
        <f t="shared" si="18"/>
        <v>#REF!</v>
      </c>
      <c r="I44" s="94" t="e">
        <f t="shared" si="18"/>
        <v>#REF!</v>
      </c>
      <c r="J44" s="94" t="e">
        <f t="shared" si="18"/>
        <v>#REF!</v>
      </c>
      <c r="K44" s="94" t="e">
        <f t="shared" si="18"/>
        <v>#REF!</v>
      </c>
      <c r="L44" s="94" t="e">
        <f t="shared" si="18"/>
        <v>#REF!</v>
      </c>
      <c r="M44" s="94" t="e">
        <f t="shared" si="18"/>
        <v>#REF!</v>
      </c>
      <c r="N44" s="94" t="e">
        <f t="shared" si="18"/>
        <v>#REF!</v>
      </c>
      <c r="O44" s="94" t="e">
        <f t="shared" si="18"/>
        <v>#REF!</v>
      </c>
      <c r="P44" s="94" t="e">
        <f t="shared" si="18"/>
        <v>#REF!</v>
      </c>
      <c r="Q44" s="94" t="e">
        <f t="shared" si="18"/>
        <v>#REF!</v>
      </c>
      <c r="R44" s="94" t="e">
        <f t="shared" si="18"/>
        <v>#REF!</v>
      </c>
      <c r="S44" s="94" t="e">
        <f t="shared" si="18"/>
        <v>#REF!</v>
      </c>
      <c r="T44" s="94" t="e">
        <f t="shared" si="18"/>
        <v>#REF!</v>
      </c>
      <c r="U44" s="94" t="e">
        <f t="shared" si="18"/>
        <v>#REF!</v>
      </c>
      <c r="V44" s="94" t="e">
        <f t="shared" si="18"/>
        <v>#REF!</v>
      </c>
      <c r="W44" s="94" t="e">
        <f t="shared" si="18"/>
        <v>#REF!</v>
      </c>
      <c r="X44" s="94" t="e">
        <f t="shared" si="18"/>
        <v>#REF!</v>
      </c>
      <c r="Z44" s="21"/>
    </row>
    <row r="45" spans="1:54">
      <c r="A45" s="22" t="s">
        <v>105</v>
      </c>
      <c r="B45" s="372" t="str">
        <f>IFERROR(IRR($C44:X44,5%)*4,"")</f>
        <v/>
      </c>
      <c r="C45" s="91"/>
      <c r="D45" s="91"/>
      <c r="E45" s="91"/>
      <c r="F45" s="91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Z45" s="21"/>
    </row>
    <row r="46" spans="1:54" s="97" customFormat="1">
      <c r="A46" s="95" t="s">
        <v>216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Z46" s="98"/>
    </row>
    <row r="47" spans="1:54" s="97" customFormat="1" ht="15" thickBot="1"/>
    <row r="48" spans="1:54" s="97" customFormat="1" ht="15" customHeight="1" thickBot="1">
      <c r="A48" s="828"/>
      <c r="B48" s="830" t="s">
        <v>100</v>
      </c>
      <c r="C48" s="832" t="s">
        <v>217</v>
      </c>
      <c r="D48" s="811" t="s">
        <v>191</v>
      </c>
      <c r="E48" s="813"/>
      <c r="F48" s="811" t="s">
        <v>192</v>
      </c>
      <c r="G48" s="812"/>
      <c r="H48" s="812"/>
      <c r="I48" s="813"/>
      <c r="J48" s="811" t="s">
        <v>193</v>
      </c>
      <c r="K48" s="812"/>
      <c r="L48" s="812"/>
      <c r="M48" s="813"/>
      <c r="N48" s="811" t="s">
        <v>194</v>
      </c>
      <c r="O48" s="812"/>
      <c r="P48" s="812"/>
      <c r="Q48" s="813"/>
      <c r="R48" s="811" t="s">
        <v>195</v>
      </c>
      <c r="S48" s="812"/>
      <c r="T48" s="812"/>
      <c r="U48" s="813"/>
      <c r="V48" s="811" t="s">
        <v>196</v>
      </c>
      <c r="W48" s="812"/>
      <c r="X48" s="813"/>
      <c r="Y48" s="821" t="s">
        <v>109</v>
      </c>
    </row>
    <row r="49" spans="1:26" s="97" customFormat="1" ht="15" thickBot="1">
      <c r="A49" s="829"/>
      <c r="B49" s="831"/>
      <c r="C49" s="833"/>
      <c r="D49" s="36" t="s">
        <v>341</v>
      </c>
      <c r="E49" s="36" t="s">
        <v>322</v>
      </c>
      <c r="F49" s="36" t="s">
        <v>197</v>
      </c>
      <c r="G49" s="36" t="s">
        <v>218</v>
      </c>
      <c r="H49" s="36" t="s">
        <v>309</v>
      </c>
      <c r="I49" s="36" t="s">
        <v>200</v>
      </c>
      <c r="J49" s="36" t="s">
        <v>310</v>
      </c>
      <c r="K49" s="36" t="s">
        <v>198</v>
      </c>
      <c r="L49" s="36" t="s">
        <v>199</v>
      </c>
      <c r="M49" s="36" t="s">
        <v>323</v>
      </c>
      <c r="N49" s="37" t="s">
        <v>301</v>
      </c>
      <c r="O49" s="37" t="s">
        <v>201</v>
      </c>
      <c r="P49" s="37" t="s">
        <v>311</v>
      </c>
      <c r="Q49" s="37" t="s">
        <v>204</v>
      </c>
      <c r="R49" s="37" t="s">
        <v>312</v>
      </c>
      <c r="S49" s="37" t="s">
        <v>313</v>
      </c>
      <c r="T49" s="37" t="s">
        <v>314</v>
      </c>
      <c r="U49" s="37" t="s">
        <v>324</v>
      </c>
      <c r="V49" s="37" t="s">
        <v>205</v>
      </c>
      <c r="W49" s="37" t="s">
        <v>315</v>
      </c>
      <c r="X49" s="37" t="s">
        <v>342</v>
      </c>
      <c r="Y49" s="822"/>
    </row>
    <row r="50" spans="1:26" s="97" customFormat="1" ht="15" thickBot="1">
      <c r="A50" s="99"/>
      <c r="B50" s="100"/>
      <c r="C50" s="101">
        <v>0.13957691466253203</v>
      </c>
      <c r="D50" s="102">
        <v>8.1312188719279893E-2</v>
      </c>
      <c r="E50" s="103">
        <v>7.7237835120265455E-2</v>
      </c>
      <c r="F50" s="103">
        <v>7.6677567600616642E-2</v>
      </c>
      <c r="G50" s="104">
        <v>0.11987672569574001</v>
      </c>
      <c r="H50" s="104">
        <v>9.0613390853252943E-2</v>
      </c>
      <c r="I50" s="104">
        <v>9.3377728867592283E-2</v>
      </c>
      <c r="J50" s="104">
        <v>0.11218010455894609</v>
      </c>
      <c r="K50" s="104">
        <v>8.7156529929836052E-2</v>
      </c>
      <c r="L50" s="104">
        <v>8.2896167206097285E-2</v>
      </c>
      <c r="M50" s="104">
        <v>2.0054466679776284E-2</v>
      </c>
      <c r="N50" s="104">
        <v>1.9040380106065073E-2</v>
      </c>
      <c r="O50" s="104"/>
      <c r="P50" s="104"/>
      <c r="Q50" s="104"/>
      <c r="T50" s="104"/>
      <c r="U50" s="104"/>
      <c r="V50" s="104"/>
      <c r="W50" s="104"/>
      <c r="X50" s="104"/>
      <c r="Y50" s="56"/>
    </row>
    <row r="51" spans="1:26" s="97" customFormat="1" ht="15" thickBot="1">
      <c r="A51" s="105" t="s">
        <v>174</v>
      </c>
      <c r="B51" s="106">
        <f>B28</f>
        <v>91.16</v>
      </c>
      <c r="C51" s="106">
        <f>C28</f>
        <v>12.72</v>
      </c>
      <c r="D51" s="107">
        <f>D50*$B$51</f>
        <v>7.4124191236495545</v>
      </c>
      <c r="E51" s="107">
        <f t="shared" ref="E51:X51" si="19">E50*$B$51</f>
        <v>7.0410010495633983</v>
      </c>
      <c r="F51" s="107">
        <f t="shared" si="19"/>
        <v>6.989927062472213</v>
      </c>
      <c r="G51" s="107">
        <f t="shared" si="19"/>
        <v>10.92796231442366</v>
      </c>
      <c r="H51" s="107">
        <f t="shared" si="19"/>
        <v>8.2603167101825381</v>
      </c>
      <c r="I51" s="107">
        <f t="shared" si="19"/>
        <v>8.512313763569713</v>
      </c>
      <c r="J51" s="107">
        <f t="shared" si="19"/>
        <v>10.226338331593524</v>
      </c>
      <c r="K51" s="107">
        <f t="shared" si="19"/>
        <v>7.9451892684038539</v>
      </c>
      <c r="L51" s="107">
        <f t="shared" si="19"/>
        <v>7.5568146025078278</v>
      </c>
      <c r="M51" s="107">
        <f t="shared" si="19"/>
        <v>1.828165182528406</v>
      </c>
      <c r="N51" s="107">
        <f t="shared" si="19"/>
        <v>1.735721050468892</v>
      </c>
      <c r="O51" s="107">
        <f t="shared" si="19"/>
        <v>0</v>
      </c>
      <c r="P51" s="107">
        <f t="shared" si="19"/>
        <v>0</v>
      </c>
      <c r="Q51" s="107">
        <f>Q50*$B$51</f>
        <v>0</v>
      </c>
      <c r="R51" s="107">
        <f>R50*$B$51</f>
        <v>0</v>
      </c>
      <c r="S51" s="107"/>
      <c r="T51" s="107">
        <f t="shared" si="19"/>
        <v>0</v>
      </c>
      <c r="U51" s="107">
        <f t="shared" si="19"/>
        <v>0</v>
      </c>
      <c r="V51" s="107">
        <f t="shared" si="19"/>
        <v>0</v>
      </c>
      <c r="W51" s="107">
        <f t="shared" si="19"/>
        <v>0</v>
      </c>
      <c r="X51" s="107">
        <f t="shared" si="19"/>
        <v>0</v>
      </c>
      <c r="Y51" s="56">
        <f>SUM(C51:X51)</f>
        <v>91.156168459363585</v>
      </c>
    </row>
    <row r="52" spans="1:26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Z52" s="21"/>
    </row>
    <row r="53" spans="1:26">
      <c r="B53" s="109"/>
      <c r="C53" s="108"/>
      <c r="D53" s="108"/>
      <c r="E53" s="110"/>
      <c r="F53" s="110"/>
      <c r="G53" s="108"/>
      <c r="H53" s="108"/>
      <c r="I53" s="108"/>
      <c r="J53" s="108"/>
      <c r="K53" s="108"/>
      <c r="L53" s="108"/>
      <c r="M53" s="108"/>
      <c r="N53" s="111"/>
      <c r="O53" s="108"/>
      <c r="P53" s="108"/>
      <c r="Q53" s="108"/>
      <c r="R53" s="112"/>
      <c r="S53" s="108"/>
      <c r="T53" s="108"/>
      <c r="U53" s="108"/>
      <c r="V53" s="108"/>
      <c r="W53" s="108"/>
      <c r="X53" s="108"/>
      <c r="Z53" s="21"/>
    </row>
    <row r="54" spans="1:26">
      <c r="A54" s="113" t="s">
        <v>219</v>
      </c>
      <c r="C54" s="114"/>
      <c r="E54" s="109"/>
      <c r="N54" s="109"/>
      <c r="Q54" s="115"/>
      <c r="Z54" s="21"/>
    </row>
    <row r="55" spans="1:26">
      <c r="A55" s="113"/>
      <c r="C55" s="116"/>
      <c r="Z55" s="21"/>
    </row>
    <row r="56" spans="1:26">
      <c r="A56" s="113" t="s">
        <v>220</v>
      </c>
      <c r="C56" s="21"/>
      <c r="Z56" s="21"/>
    </row>
    <row r="57" spans="1:26">
      <c r="A57" s="3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21"/>
    </row>
    <row r="58" spans="1:26" ht="15" thickBot="1">
      <c r="A58" s="22" t="s">
        <v>221</v>
      </c>
      <c r="C58" s="21"/>
      <c r="D58" s="28"/>
      <c r="Z58" s="21"/>
    </row>
    <row r="59" spans="1:26" ht="15" thickBot="1">
      <c r="A59" s="814" t="s">
        <v>1</v>
      </c>
      <c r="B59" s="818" t="s">
        <v>100</v>
      </c>
      <c r="C59" s="820" t="s">
        <v>217</v>
      </c>
      <c r="D59" s="811" t="s">
        <v>191</v>
      </c>
      <c r="E59" s="813"/>
      <c r="F59" s="811" t="s">
        <v>192</v>
      </c>
      <c r="G59" s="812"/>
      <c r="H59" s="812"/>
      <c r="I59" s="813"/>
      <c r="J59" s="811" t="s">
        <v>193</v>
      </c>
      <c r="K59" s="812"/>
      <c r="L59" s="812"/>
      <c r="M59" s="813"/>
      <c r="N59" s="811" t="s">
        <v>194</v>
      </c>
      <c r="O59" s="812"/>
      <c r="P59" s="812"/>
      <c r="Q59" s="813"/>
      <c r="R59" s="811" t="s">
        <v>195</v>
      </c>
      <c r="S59" s="812"/>
      <c r="T59" s="812"/>
      <c r="U59" s="813"/>
      <c r="V59" s="811" t="s">
        <v>196</v>
      </c>
      <c r="W59" s="812"/>
      <c r="X59" s="813"/>
      <c r="Y59" s="814" t="s">
        <v>109</v>
      </c>
      <c r="Z59" s="22"/>
    </row>
    <row r="60" spans="1:26" ht="15" thickBot="1">
      <c r="A60" s="817"/>
      <c r="B60" s="819"/>
      <c r="C60" s="819"/>
      <c r="D60" s="36" t="s">
        <v>341</v>
      </c>
      <c r="E60" s="36" t="s">
        <v>322</v>
      </c>
      <c r="F60" s="36" t="s">
        <v>197</v>
      </c>
      <c r="G60" s="36" t="s">
        <v>218</v>
      </c>
      <c r="H60" s="36" t="s">
        <v>309</v>
      </c>
      <c r="I60" s="36" t="s">
        <v>200</v>
      </c>
      <c r="J60" s="36" t="s">
        <v>310</v>
      </c>
      <c r="K60" s="36" t="s">
        <v>198</v>
      </c>
      <c r="L60" s="36" t="s">
        <v>199</v>
      </c>
      <c r="M60" s="36" t="s">
        <v>323</v>
      </c>
      <c r="N60" s="37" t="s">
        <v>301</v>
      </c>
      <c r="O60" s="37" t="s">
        <v>201</v>
      </c>
      <c r="P60" s="37" t="s">
        <v>311</v>
      </c>
      <c r="Q60" s="37" t="s">
        <v>204</v>
      </c>
      <c r="R60" s="37" t="s">
        <v>312</v>
      </c>
      <c r="S60" s="37" t="s">
        <v>313</v>
      </c>
      <c r="T60" s="37" t="s">
        <v>314</v>
      </c>
      <c r="U60" s="37" t="s">
        <v>324</v>
      </c>
      <c r="V60" s="37" t="s">
        <v>205</v>
      </c>
      <c r="W60" s="37" t="s">
        <v>315</v>
      </c>
      <c r="X60" s="37" t="s">
        <v>342</v>
      </c>
      <c r="Y60" s="815"/>
      <c r="Z60" s="22"/>
    </row>
    <row r="61" spans="1:26">
      <c r="A61" s="118" t="s">
        <v>222</v>
      </c>
      <c r="B61" s="119" t="e">
        <f>C97</f>
        <v>#REF!</v>
      </c>
      <c r="C61" s="119" t="e">
        <f>B61</f>
        <v>#REF!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56" t="e">
        <f>SUM(C61:X61)</f>
        <v>#REF!</v>
      </c>
      <c r="Z61" s="21"/>
    </row>
    <row r="62" spans="1:26">
      <c r="A62" s="118" t="s">
        <v>223</v>
      </c>
      <c r="B62" s="120" t="e">
        <f>E97</f>
        <v>#REF!</v>
      </c>
      <c r="C62" s="120" t="e">
        <f>E97</f>
        <v>#REF!</v>
      </c>
      <c r="D62" s="119" t="e">
        <f>$B$62</f>
        <v>#REF!</v>
      </c>
      <c r="E62" s="119" t="e">
        <f>$B$62</f>
        <v>#REF!</v>
      </c>
      <c r="F62" s="119" t="e">
        <f>$B$62</f>
        <v>#REF!</v>
      </c>
      <c r="G62" s="119" t="e">
        <f>$B$62</f>
        <v>#REF!</v>
      </c>
      <c r="H62" s="119" t="e">
        <f t="shared" ref="H62:X62" si="20">$B$62</f>
        <v>#REF!</v>
      </c>
      <c r="I62" s="119" t="e">
        <f t="shared" si="20"/>
        <v>#REF!</v>
      </c>
      <c r="J62" s="119" t="e">
        <f t="shared" si="20"/>
        <v>#REF!</v>
      </c>
      <c r="K62" s="119" t="e">
        <f t="shared" si="20"/>
        <v>#REF!</v>
      </c>
      <c r="L62" s="119" t="e">
        <f t="shared" si="20"/>
        <v>#REF!</v>
      </c>
      <c r="M62" s="119" t="e">
        <f t="shared" si="20"/>
        <v>#REF!</v>
      </c>
      <c r="N62" s="119" t="e">
        <f t="shared" si="20"/>
        <v>#REF!</v>
      </c>
      <c r="O62" s="119" t="e">
        <f t="shared" si="20"/>
        <v>#REF!</v>
      </c>
      <c r="P62" s="119" t="e">
        <f t="shared" si="20"/>
        <v>#REF!</v>
      </c>
      <c r="Q62" s="119" t="e">
        <f t="shared" si="20"/>
        <v>#REF!</v>
      </c>
      <c r="R62" s="119" t="e">
        <f t="shared" si="20"/>
        <v>#REF!</v>
      </c>
      <c r="S62" s="119" t="e">
        <f t="shared" si="20"/>
        <v>#REF!</v>
      </c>
      <c r="T62" s="119" t="e">
        <f t="shared" si="20"/>
        <v>#REF!</v>
      </c>
      <c r="U62" s="119" t="e">
        <f t="shared" si="20"/>
        <v>#REF!</v>
      </c>
      <c r="V62" s="119" t="e">
        <f t="shared" si="20"/>
        <v>#REF!</v>
      </c>
      <c r="W62" s="119" t="e">
        <f t="shared" si="20"/>
        <v>#REF!</v>
      </c>
      <c r="X62" s="119" t="e">
        <f t="shared" si="20"/>
        <v>#REF!</v>
      </c>
      <c r="Y62" s="121"/>
      <c r="Z62" s="21"/>
    </row>
    <row r="63" spans="1:26">
      <c r="A63" s="118" t="s">
        <v>224</v>
      </c>
      <c r="B63" s="118"/>
      <c r="C63" s="122">
        <v>0.24472593407406484</v>
      </c>
      <c r="D63" s="122">
        <f>C63</f>
        <v>0.24472593407406484</v>
      </c>
      <c r="E63" s="122">
        <f>D63</f>
        <v>0.24472593407406484</v>
      </c>
      <c r="F63" s="122">
        <v>0.3</v>
      </c>
      <c r="G63" s="122">
        <v>0.3</v>
      </c>
      <c r="H63" s="122">
        <v>0.4</v>
      </c>
      <c r="I63" s="122">
        <v>0.4</v>
      </c>
      <c r="J63" s="122">
        <v>0.5</v>
      </c>
      <c r="K63" s="122">
        <v>0.5</v>
      </c>
      <c r="L63" s="122">
        <v>0.6</v>
      </c>
      <c r="M63" s="122">
        <v>0.6</v>
      </c>
      <c r="N63" s="122">
        <v>0.7</v>
      </c>
      <c r="O63" s="122">
        <v>0.8</v>
      </c>
      <c r="P63" s="122">
        <v>0.85</v>
      </c>
      <c r="Q63" s="122">
        <v>0.9</v>
      </c>
      <c r="R63" s="122">
        <v>0.95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3"/>
      <c r="Z63" s="21"/>
    </row>
    <row r="64" spans="1:26">
      <c r="A64" s="118" t="s">
        <v>225</v>
      </c>
      <c r="B64" s="118"/>
      <c r="C64" s="119" t="e">
        <f>C62*C63</f>
        <v>#REF!</v>
      </c>
      <c r="D64" s="119" t="e">
        <f>D62*D63</f>
        <v>#REF!</v>
      </c>
      <c r="E64" s="119" t="e">
        <f>E62*E63</f>
        <v>#REF!</v>
      </c>
      <c r="F64" s="119" t="e">
        <f>F62*F63</f>
        <v>#REF!</v>
      </c>
      <c r="G64" s="119" t="e">
        <f>G62*G63</f>
        <v>#REF!</v>
      </c>
      <c r="H64" s="119" t="e">
        <f t="shared" ref="H64:X64" si="21">H62*H63</f>
        <v>#REF!</v>
      </c>
      <c r="I64" s="119" t="e">
        <f t="shared" si="21"/>
        <v>#REF!</v>
      </c>
      <c r="J64" s="119" t="e">
        <f t="shared" si="21"/>
        <v>#REF!</v>
      </c>
      <c r="K64" s="119" t="e">
        <f t="shared" si="21"/>
        <v>#REF!</v>
      </c>
      <c r="L64" s="119" t="e">
        <f t="shared" si="21"/>
        <v>#REF!</v>
      </c>
      <c r="M64" s="119" t="e">
        <f t="shared" si="21"/>
        <v>#REF!</v>
      </c>
      <c r="N64" s="119" t="e">
        <f t="shared" si="21"/>
        <v>#REF!</v>
      </c>
      <c r="O64" s="119" t="e">
        <f t="shared" si="21"/>
        <v>#REF!</v>
      </c>
      <c r="P64" s="119" t="e">
        <f t="shared" si="21"/>
        <v>#REF!</v>
      </c>
      <c r="Q64" s="119" t="e">
        <f t="shared" si="21"/>
        <v>#REF!</v>
      </c>
      <c r="R64" s="119" t="e">
        <f t="shared" si="21"/>
        <v>#REF!</v>
      </c>
      <c r="S64" s="119" t="e">
        <f t="shared" si="21"/>
        <v>#REF!</v>
      </c>
      <c r="T64" s="119" t="e">
        <f t="shared" si="21"/>
        <v>#REF!</v>
      </c>
      <c r="U64" s="119" t="e">
        <f t="shared" si="21"/>
        <v>#REF!</v>
      </c>
      <c r="V64" s="119" t="e">
        <f t="shared" si="21"/>
        <v>#REF!</v>
      </c>
      <c r="W64" s="119" t="e">
        <f t="shared" si="21"/>
        <v>#REF!</v>
      </c>
      <c r="X64" s="119" t="e">
        <f t="shared" si="21"/>
        <v>#REF!</v>
      </c>
      <c r="Y64" s="121"/>
      <c r="Z64" s="21"/>
    </row>
    <row r="65" spans="1:26">
      <c r="A65" s="124" t="s">
        <v>226</v>
      </c>
      <c r="B65" s="125" t="e">
        <f>B62</f>
        <v>#REF!</v>
      </c>
      <c r="C65" s="125" t="e">
        <f>C64</f>
        <v>#REF!</v>
      </c>
      <c r="D65" s="126" t="e">
        <f>D64-C65</f>
        <v>#REF!</v>
      </c>
      <c r="E65" s="126" t="e">
        <f>E64-D64</f>
        <v>#REF!</v>
      </c>
      <c r="F65" s="126" t="e">
        <f>F64-E64</f>
        <v>#REF!</v>
      </c>
      <c r="G65" s="126" t="e">
        <f>G64-F64</f>
        <v>#REF!</v>
      </c>
      <c r="H65" s="126" t="e">
        <f t="shared" ref="H65:X65" si="22">H64-G64</f>
        <v>#REF!</v>
      </c>
      <c r="I65" s="126" t="e">
        <f t="shared" si="22"/>
        <v>#REF!</v>
      </c>
      <c r="J65" s="126" t="e">
        <f t="shared" si="22"/>
        <v>#REF!</v>
      </c>
      <c r="K65" s="126" t="e">
        <f t="shared" si="22"/>
        <v>#REF!</v>
      </c>
      <c r="L65" s="126" t="e">
        <f t="shared" si="22"/>
        <v>#REF!</v>
      </c>
      <c r="M65" s="126" t="e">
        <f t="shared" si="22"/>
        <v>#REF!</v>
      </c>
      <c r="N65" s="126" t="e">
        <f t="shared" si="22"/>
        <v>#REF!</v>
      </c>
      <c r="O65" s="126" t="e">
        <f t="shared" si="22"/>
        <v>#REF!</v>
      </c>
      <c r="P65" s="126" t="e">
        <f t="shared" si="22"/>
        <v>#REF!</v>
      </c>
      <c r="Q65" s="126" t="e">
        <f t="shared" si="22"/>
        <v>#REF!</v>
      </c>
      <c r="R65" s="126" t="e">
        <f t="shared" si="22"/>
        <v>#REF!</v>
      </c>
      <c r="S65" s="126" t="e">
        <f t="shared" si="22"/>
        <v>#REF!</v>
      </c>
      <c r="T65" s="126" t="e">
        <f t="shared" si="22"/>
        <v>#REF!</v>
      </c>
      <c r="U65" s="126" t="e">
        <f t="shared" si="22"/>
        <v>#REF!</v>
      </c>
      <c r="V65" s="126" t="e">
        <f t="shared" si="22"/>
        <v>#REF!</v>
      </c>
      <c r="W65" s="126" t="e">
        <f t="shared" si="22"/>
        <v>#REF!</v>
      </c>
      <c r="X65" s="126" t="e">
        <f t="shared" si="22"/>
        <v>#REF!</v>
      </c>
      <c r="Y65" s="56" t="e">
        <f>SUM(C65:X65)</f>
        <v>#REF!</v>
      </c>
      <c r="Z65" s="22"/>
    </row>
    <row r="66" spans="1:26">
      <c r="A66" s="3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ht="15" thickBot="1">
      <c r="A67" s="22" t="s">
        <v>227</v>
      </c>
      <c r="C67" s="21"/>
      <c r="D67" s="28"/>
      <c r="Z67" s="21"/>
    </row>
    <row r="68" spans="1:26" s="22" customFormat="1" ht="15" thickBot="1">
      <c r="A68" s="814" t="s">
        <v>1</v>
      </c>
      <c r="B68" s="818" t="s">
        <v>100</v>
      </c>
      <c r="C68" s="818" t="s">
        <v>217</v>
      </c>
      <c r="D68" s="811" t="s">
        <v>191</v>
      </c>
      <c r="E68" s="813"/>
      <c r="F68" s="811" t="s">
        <v>192</v>
      </c>
      <c r="G68" s="812"/>
      <c r="H68" s="812"/>
      <c r="I68" s="813"/>
      <c r="J68" s="811" t="s">
        <v>193</v>
      </c>
      <c r="K68" s="812"/>
      <c r="L68" s="812"/>
      <c r="M68" s="813"/>
      <c r="N68" s="811" t="s">
        <v>194</v>
      </c>
      <c r="O68" s="812"/>
      <c r="P68" s="812"/>
      <c r="Q68" s="813"/>
      <c r="R68" s="811" t="s">
        <v>195</v>
      </c>
      <c r="S68" s="812"/>
      <c r="T68" s="812"/>
      <c r="U68" s="813"/>
      <c r="V68" s="811" t="s">
        <v>196</v>
      </c>
      <c r="W68" s="812"/>
      <c r="X68" s="813"/>
      <c r="Y68" s="814" t="s">
        <v>109</v>
      </c>
    </row>
    <row r="69" spans="1:26" s="22" customFormat="1" ht="15" thickBot="1">
      <c r="A69" s="817"/>
      <c r="B69" s="819"/>
      <c r="C69" s="819"/>
      <c r="D69" s="36" t="s">
        <v>341</v>
      </c>
      <c r="E69" s="36" t="s">
        <v>322</v>
      </c>
      <c r="F69" s="36" t="s">
        <v>197</v>
      </c>
      <c r="G69" s="36" t="s">
        <v>218</v>
      </c>
      <c r="H69" s="36" t="s">
        <v>309</v>
      </c>
      <c r="I69" s="36" t="s">
        <v>200</v>
      </c>
      <c r="J69" s="36" t="s">
        <v>310</v>
      </c>
      <c r="K69" s="36" t="s">
        <v>198</v>
      </c>
      <c r="L69" s="36" t="s">
        <v>199</v>
      </c>
      <c r="M69" s="36" t="s">
        <v>323</v>
      </c>
      <c r="N69" s="37" t="s">
        <v>301</v>
      </c>
      <c r="O69" s="37" t="s">
        <v>201</v>
      </c>
      <c r="P69" s="37" t="s">
        <v>311</v>
      </c>
      <c r="Q69" s="37" t="s">
        <v>204</v>
      </c>
      <c r="R69" s="37" t="s">
        <v>312</v>
      </c>
      <c r="S69" s="37" t="s">
        <v>313</v>
      </c>
      <c r="T69" s="37" t="s">
        <v>314</v>
      </c>
      <c r="U69" s="37" t="s">
        <v>324</v>
      </c>
      <c r="V69" s="37" t="s">
        <v>205</v>
      </c>
      <c r="W69" s="37" t="s">
        <v>315</v>
      </c>
      <c r="X69" s="37" t="s">
        <v>342</v>
      </c>
      <c r="Y69" s="815"/>
    </row>
    <row r="70" spans="1:26">
      <c r="A70" s="118" t="s">
        <v>228</v>
      </c>
      <c r="B70" s="119" t="e">
        <f>C98</f>
        <v>#REF!</v>
      </c>
      <c r="C70" s="119">
        <v>0</v>
      </c>
      <c r="D70" s="118">
        <v>18</v>
      </c>
      <c r="E70" s="118">
        <v>15</v>
      </c>
      <c r="F70" s="118">
        <v>17</v>
      </c>
      <c r="G70" s="118">
        <v>15</v>
      </c>
      <c r="H70" s="118">
        <v>17</v>
      </c>
      <c r="I70" s="118">
        <v>23</v>
      </c>
      <c r="J70" s="118">
        <v>24</v>
      </c>
      <c r="K70" s="118">
        <v>17</v>
      </c>
      <c r="L70" s="118">
        <v>9</v>
      </c>
      <c r="M70" s="118">
        <v>25</v>
      </c>
      <c r="N70" s="118">
        <v>25</v>
      </c>
      <c r="O70" s="118">
        <v>45</v>
      </c>
      <c r="P70" s="127">
        <v>45</v>
      </c>
      <c r="Q70" s="127">
        <v>55</v>
      </c>
      <c r="R70" s="127">
        <v>55</v>
      </c>
      <c r="S70" s="127">
        <v>88</v>
      </c>
      <c r="T70" s="127"/>
      <c r="U70" s="127"/>
      <c r="V70" s="127"/>
      <c r="W70" s="127"/>
      <c r="X70" s="128"/>
      <c r="Y70" s="56">
        <f>SUM(C70:X70)</f>
        <v>493</v>
      </c>
      <c r="Z70" s="21"/>
    </row>
    <row r="71" spans="1:26">
      <c r="A71" s="118" t="s">
        <v>229</v>
      </c>
      <c r="B71" s="118"/>
      <c r="C71" s="119"/>
      <c r="D71" s="367">
        <f>C70+D70</f>
        <v>18</v>
      </c>
      <c r="E71" s="367">
        <f t="shared" ref="E71:X71" si="23">D71+E70</f>
        <v>33</v>
      </c>
      <c r="F71" s="367">
        <f t="shared" si="23"/>
        <v>50</v>
      </c>
      <c r="G71" s="367">
        <f t="shared" si="23"/>
        <v>65</v>
      </c>
      <c r="H71" s="367">
        <f t="shared" si="23"/>
        <v>82</v>
      </c>
      <c r="I71" s="367">
        <f t="shared" si="23"/>
        <v>105</v>
      </c>
      <c r="J71" s="367">
        <f t="shared" si="23"/>
        <v>129</v>
      </c>
      <c r="K71" s="367">
        <f t="shared" si="23"/>
        <v>146</v>
      </c>
      <c r="L71" s="367">
        <f t="shared" si="23"/>
        <v>155</v>
      </c>
      <c r="M71" s="367">
        <f t="shared" si="23"/>
        <v>180</v>
      </c>
      <c r="N71" s="367">
        <f t="shared" si="23"/>
        <v>205</v>
      </c>
      <c r="O71" s="367">
        <f t="shared" si="23"/>
        <v>250</v>
      </c>
      <c r="P71" s="367">
        <f t="shared" si="23"/>
        <v>295</v>
      </c>
      <c r="Q71" s="367">
        <f t="shared" si="23"/>
        <v>350</v>
      </c>
      <c r="R71" s="367">
        <f t="shared" si="23"/>
        <v>405</v>
      </c>
      <c r="S71" s="367">
        <f t="shared" si="23"/>
        <v>493</v>
      </c>
      <c r="T71" s="367">
        <f t="shared" si="23"/>
        <v>493</v>
      </c>
      <c r="U71" s="367">
        <f t="shared" si="23"/>
        <v>493</v>
      </c>
      <c r="V71" s="367">
        <f t="shared" si="23"/>
        <v>493</v>
      </c>
      <c r="W71" s="367">
        <f t="shared" si="23"/>
        <v>493</v>
      </c>
      <c r="X71" s="367">
        <f t="shared" si="23"/>
        <v>493</v>
      </c>
      <c r="Y71" s="121"/>
      <c r="Z71" s="21"/>
    </row>
    <row r="72" spans="1:26">
      <c r="A72" s="118" t="s">
        <v>230</v>
      </c>
      <c r="B72" s="120" t="e">
        <f>E98</f>
        <v>#REF!</v>
      </c>
      <c r="C72" s="120">
        <f>F98</f>
        <v>0</v>
      </c>
      <c r="D72" s="119" t="e">
        <f t="shared" ref="D72:X72" si="24">D71*$D$98</f>
        <v>#REF!</v>
      </c>
      <c r="E72" s="119" t="e">
        <f t="shared" si="24"/>
        <v>#REF!</v>
      </c>
      <c r="F72" s="119" t="e">
        <f t="shared" si="24"/>
        <v>#REF!</v>
      </c>
      <c r="G72" s="119" t="e">
        <f t="shared" si="24"/>
        <v>#REF!</v>
      </c>
      <c r="H72" s="119" t="e">
        <f t="shared" si="24"/>
        <v>#REF!</v>
      </c>
      <c r="I72" s="119" t="e">
        <f t="shared" si="24"/>
        <v>#REF!</v>
      </c>
      <c r="J72" s="119" t="e">
        <f t="shared" si="24"/>
        <v>#REF!</v>
      </c>
      <c r="K72" s="119" t="e">
        <f t="shared" si="24"/>
        <v>#REF!</v>
      </c>
      <c r="L72" s="119" t="e">
        <f t="shared" si="24"/>
        <v>#REF!</v>
      </c>
      <c r="M72" s="119" t="e">
        <f t="shared" si="24"/>
        <v>#REF!</v>
      </c>
      <c r="N72" s="119" t="e">
        <f t="shared" si="24"/>
        <v>#REF!</v>
      </c>
      <c r="O72" s="119" t="e">
        <f t="shared" si="24"/>
        <v>#REF!</v>
      </c>
      <c r="P72" s="119" t="e">
        <f t="shared" si="24"/>
        <v>#REF!</v>
      </c>
      <c r="Q72" s="119" t="e">
        <f t="shared" si="24"/>
        <v>#REF!</v>
      </c>
      <c r="R72" s="119" t="e">
        <f t="shared" si="24"/>
        <v>#REF!</v>
      </c>
      <c r="S72" s="119" t="e">
        <f t="shared" si="24"/>
        <v>#REF!</v>
      </c>
      <c r="T72" s="119" t="e">
        <f t="shared" si="24"/>
        <v>#REF!</v>
      </c>
      <c r="U72" s="119" t="e">
        <f t="shared" si="24"/>
        <v>#REF!</v>
      </c>
      <c r="V72" s="119" t="e">
        <f t="shared" si="24"/>
        <v>#REF!</v>
      </c>
      <c r="W72" s="119" t="e">
        <f t="shared" si="24"/>
        <v>#REF!</v>
      </c>
      <c r="X72" s="119" t="e">
        <f t="shared" si="24"/>
        <v>#REF!</v>
      </c>
      <c r="Y72" s="121"/>
      <c r="Z72" s="21"/>
    </row>
    <row r="73" spans="1:26">
      <c r="A73" s="118" t="s">
        <v>224</v>
      </c>
      <c r="B73" s="118"/>
      <c r="C73" s="129" t="e">
        <f>C72/B72%</f>
        <v>#REF!</v>
      </c>
      <c r="D73" s="122">
        <v>0.2</v>
      </c>
      <c r="E73" s="122">
        <v>0.2</v>
      </c>
      <c r="F73" s="122">
        <v>0.30000000000000004</v>
      </c>
      <c r="G73" s="122">
        <v>0.30000000000000004</v>
      </c>
      <c r="H73" s="122">
        <v>0.4</v>
      </c>
      <c r="I73" s="122">
        <v>0.4</v>
      </c>
      <c r="J73" s="122">
        <v>0.5</v>
      </c>
      <c r="K73" s="122">
        <v>0.5</v>
      </c>
      <c r="L73" s="122">
        <v>0.6</v>
      </c>
      <c r="M73" s="122">
        <v>0.6</v>
      </c>
      <c r="N73" s="122">
        <v>0.7</v>
      </c>
      <c r="O73" s="122">
        <v>0.79999999999999993</v>
      </c>
      <c r="P73" s="122">
        <v>0.85</v>
      </c>
      <c r="Q73" s="122">
        <v>0.9</v>
      </c>
      <c r="R73" s="122">
        <v>0.95000000000000007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3"/>
      <c r="Z73" s="21"/>
    </row>
    <row r="74" spans="1:26">
      <c r="A74" s="118" t="s">
        <v>225</v>
      </c>
      <c r="B74" s="118"/>
      <c r="C74" s="119" t="e">
        <f t="shared" ref="C74:X74" si="25">C72*C73</f>
        <v>#REF!</v>
      </c>
      <c r="D74" s="119" t="e">
        <f t="shared" si="25"/>
        <v>#REF!</v>
      </c>
      <c r="E74" s="119" t="e">
        <f t="shared" si="25"/>
        <v>#REF!</v>
      </c>
      <c r="F74" s="119" t="e">
        <f t="shared" si="25"/>
        <v>#REF!</v>
      </c>
      <c r="G74" s="119" t="e">
        <f t="shared" si="25"/>
        <v>#REF!</v>
      </c>
      <c r="H74" s="119" t="e">
        <f t="shared" si="25"/>
        <v>#REF!</v>
      </c>
      <c r="I74" s="119" t="e">
        <f t="shared" si="25"/>
        <v>#REF!</v>
      </c>
      <c r="J74" s="119" t="e">
        <f t="shared" si="25"/>
        <v>#REF!</v>
      </c>
      <c r="K74" s="119" t="e">
        <f t="shared" si="25"/>
        <v>#REF!</v>
      </c>
      <c r="L74" s="119" t="e">
        <f t="shared" si="25"/>
        <v>#REF!</v>
      </c>
      <c r="M74" s="119" t="e">
        <f t="shared" si="25"/>
        <v>#REF!</v>
      </c>
      <c r="N74" s="119" t="e">
        <f t="shared" si="25"/>
        <v>#REF!</v>
      </c>
      <c r="O74" s="119" t="e">
        <f t="shared" si="25"/>
        <v>#REF!</v>
      </c>
      <c r="P74" s="119" t="e">
        <f t="shared" si="25"/>
        <v>#REF!</v>
      </c>
      <c r="Q74" s="119" t="e">
        <f t="shared" si="25"/>
        <v>#REF!</v>
      </c>
      <c r="R74" s="119" t="e">
        <f t="shared" si="25"/>
        <v>#REF!</v>
      </c>
      <c r="S74" s="119" t="e">
        <f t="shared" si="25"/>
        <v>#REF!</v>
      </c>
      <c r="T74" s="119" t="e">
        <f t="shared" si="25"/>
        <v>#REF!</v>
      </c>
      <c r="U74" s="119" t="e">
        <f t="shared" si="25"/>
        <v>#REF!</v>
      </c>
      <c r="V74" s="119" t="e">
        <f t="shared" si="25"/>
        <v>#REF!</v>
      </c>
      <c r="W74" s="119" t="e">
        <f t="shared" si="25"/>
        <v>#REF!</v>
      </c>
      <c r="X74" s="119" t="e">
        <f t="shared" si="25"/>
        <v>#REF!</v>
      </c>
      <c r="Y74" s="121"/>
      <c r="Z74" s="21"/>
    </row>
    <row r="75" spans="1:26" s="22" customFormat="1">
      <c r="A75" s="124" t="s">
        <v>226</v>
      </c>
      <c r="B75" s="125" t="e">
        <f>B72</f>
        <v>#REF!</v>
      </c>
      <c r="C75" s="125" t="e">
        <f>C74</f>
        <v>#REF!</v>
      </c>
      <c r="D75" s="126" t="e">
        <f>D74</f>
        <v>#REF!</v>
      </c>
      <c r="E75" s="126" t="e">
        <f t="shared" ref="E75:X75" si="26">E74-D74</f>
        <v>#REF!</v>
      </c>
      <c r="F75" s="126" t="e">
        <f t="shared" si="26"/>
        <v>#REF!</v>
      </c>
      <c r="G75" s="126" t="e">
        <f t="shared" si="26"/>
        <v>#REF!</v>
      </c>
      <c r="H75" s="126" t="e">
        <f t="shared" si="26"/>
        <v>#REF!</v>
      </c>
      <c r="I75" s="126" t="e">
        <f t="shared" si="26"/>
        <v>#REF!</v>
      </c>
      <c r="J75" s="126" t="e">
        <f t="shared" si="26"/>
        <v>#REF!</v>
      </c>
      <c r="K75" s="126" t="e">
        <f t="shared" si="26"/>
        <v>#REF!</v>
      </c>
      <c r="L75" s="126" t="e">
        <f t="shared" si="26"/>
        <v>#REF!</v>
      </c>
      <c r="M75" s="126" t="e">
        <f t="shared" si="26"/>
        <v>#REF!</v>
      </c>
      <c r="N75" s="126" t="e">
        <f t="shared" si="26"/>
        <v>#REF!</v>
      </c>
      <c r="O75" s="126" t="e">
        <f t="shared" si="26"/>
        <v>#REF!</v>
      </c>
      <c r="P75" s="126" t="e">
        <f t="shared" si="26"/>
        <v>#REF!</v>
      </c>
      <c r="Q75" s="126" t="e">
        <f t="shared" si="26"/>
        <v>#REF!</v>
      </c>
      <c r="R75" s="126" t="e">
        <f t="shared" si="26"/>
        <v>#REF!</v>
      </c>
      <c r="S75" s="126" t="e">
        <f t="shared" si="26"/>
        <v>#REF!</v>
      </c>
      <c r="T75" s="126" t="e">
        <f t="shared" si="26"/>
        <v>#REF!</v>
      </c>
      <c r="U75" s="126" t="e">
        <f t="shared" si="26"/>
        <v>#REF!</v>
      </c>
      <c r="V75" s="126" t="e">
        <f t="shared" si="26"/>
        <v>#REF!</v>
      </c>
      <c r="W75" s="126" t="e">
        <f t="shared" si="26"/>
        <v>#REF!</v>
      </c>
      <c r="X75" s="126" t="e">
        <f t="shared" si="26"/>
        <v>#REF!</v>
      </c>
      <c r="Y75" s="56" t="e">
        <f>SUM(C75:X75)</f>
        <v>#REF!</v>
      </c>
    </row>
    <row r="76" spans="1:26" s="22" customFormat="1">
      <c r="A76" s="130"/>
      <c r="B76" s="131"/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</row>
    <row r="77" spans="1:26" s="22" customFormat="1">
      <c r="A77" s="34"/>
      <c r="B77" s="134"/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</row>
    <row r="78" spans="1:26">
      <c r="A78" s="113" t="s">
        <v>231</v>
      </c>
    </row>
    <row r="79" spans="1:26">
      <c r="A79" s="816" t="s">
        <v>232</v>
      </c>
      <c r="B79" s="816"/>
      <c r="C79" s="816"/>
      <c r="D79" s="816"/>
      <c r="E79" s="137"/>
      <c r="F79" s="137"/>
    </row>
    <row r="80" spans="1:26" ht="28.8">
      <c r="A80" s="138" t="s">
        <v>233</v>
      </c>
      <c r="B80" s="139" t="s">
        <v>212</v>
      </c>
      <c r="C80" s="140" t="s">
        <v>234</v>
      </c>
      <c r="D80" s="141" t="s">
        <v>235</v>
      </c>
    </row>
    <row r="81" spans="1:26">
      <c r="A81" s="8" t="s">
        <v>236</v>
      </c>
      <c r="B81" s="9">
        <v>19.02</v>
      </c>
      <c r="C81" s="10">
        <v>19.02</v>
      </c>
      <c r="D81" s="9">
        <f>B81-C81</f>
        <v>0</v>
      </c>
    </row>
    <row r="82" spans="1:26">
      <c r="A82" s="8" t="s">
        <v>174</v>
      </c>
      <c r="B82" s="9">
        <v>91.16</v>
      </c>
      <c r="C82" s="10">
        <v>12.72</v>
      </c>
      <c r="D82" s="9">
        <f t="shared" ref="D82:D83" si="27">B82-C82</f>
        <v>78.44</v>
      </c>
      <c r="F82" s="109"/>
    </row>
    <row r="83" spans="1:26">
      <c r="A83" s="8" t="s">
        <v>237</v>
      </c>
      <c r="B83" s="9">
        <v>5.74</v>
      </c>
      <c r="C83" s="10">
        <v>1.1000000000000001</v>
      </c>
      <c r="D83" s="9">
        <f t="shared" si="27"/>
        <v>4.6400000000000006</v>
      </c>
      <c r="Z83" s="21"/>
    </row>
    <row r="84" spans="1:26">
      <c r="A84" s="8" t="s">
        <v>175</v>
      </c>
      <c r="B84" s="9">
        <f>'Repayment Schedule'!I66</f>
        <v>13.867708333333336</v>
      </c>
      <c r="C84" s="10">
        <v>0</v>
      </c>
      <c r="D84" s="9">
        <f>B84-C84</f>
        <v>13.867708333333336</v>
      </c>
      <c r="H84" s="22"/>
      <c r="Z84" s="21"/>
    </row>
    <row r="85" spans="1:26">
      <c r="A85" s="142" t="s">
        <v>100</v>
      </c>
      <c r="B85" s="143">
        <f>SUM(B81:B84)</f>
        <v>129.78770833333331</v>
      </c>
      <c r="C85" s="143">
        <f>SUM(C81:C84)</f>
        <v>32.840000000000003</v>
      </c>
      <c r="D85" s="143">
        <f>SUM(D81:D84)</f>
        <v>96.947708333333338</v>
      </c>
      <c r="F85" s="20"/>
      <c r="H85" s="144"/>
      <c r="Z85" s="21"/>
    </row>
    <row r="86" spans="1:26">
      <c r="A86" s="137"/>
      <c r="B86" s="137"/>
      <c r="C86" s="137"/>
      <c r="D86" s="137"/>
      <c r="Z86" s="21"/>
    </row>
    <row r="87" spans="1:26" ht="28.8">
      <c r="A87" s="138" t="s">
        <v>238</v>
      </c>
      <c r="B87" s="140" t="s">
        <v>239</v>
      </c>
      <c r="C87" s="140" t="s">
        <v>240</v>
      </c>
      <c r="D87" s="141" t="s">
        <v>235</v>
      </c>
      <c r="E87" s="145" t="s">
        <v>241</v>
      </c>
      <c r="Z87" s="21"/>
    </row>
    <row r="88" spans="1:26">
      <c r="A88" s="146" t="s">
        <v>242</v>
      </c>
      <c r="B88" s="147">
        <v>26</v>
      </c>
      <c r="C88" s="147">
        <v>20.64</v>
      </c>
      <c r="D88" s="119">
        <f>B88-C88</f>
        <v>5.3599999999999994</v>
      </c>
      <c r="E88" s="148">
        <f>B88/$B$91</f>
        <v>0.20032713678266276</v>
      </c>
      <c r="Z88" s="21"/>
    </row>
    <row r="89" spans="1:26">
      <c r="A89" s="146" t="s">
        <v>243</v>
      </c>
      <c r="B89" s="147">
        <v>44</v>
      </c>
      <c r="C89" s="121">
        <v>0</v>
      </c>
      <c r="D89" s="119">
        <f t="shared" ref="D89:D90" si="28">B89-C89</f>
        <v>44</v>
      </c>
      <c r="E89" s="148">
        <f>B89/$B$91</f>
        <v>0.33901515455527542</v>
      </c>
      <c r="F89" s="20"/>
      <c r="H89" s="24"/>
      <c r="I89" s="20"/>
      <c r="Z89" s="21"/>
    </row>
    <row r="90" spans="1:26">
      <c r="A90" s="118" t="s">
        <v>244</v>
      </c>
      <c r="B90" s="121">
        <f>B91-B88-B89</f>
        <v>59.787708333333313</v>
      </c>
      <c r="C90" s="121">
        <v>12.2</v>
      </c>
      <c r="D90" s="119">
        <f t="shared" si="28"/>
        <v>47.58770833333331</v>
      </c>
      <c r="E90" s="148">
        <f>B90/$B$91</f>
        <v>0.46065770866206185</v>
      </c>
      <c r="F90" s="20"/>
      <c r="H90" s="24"/>
      <c r="I90" s="20"/>
      <c r="Z90" s="21"/>
    </row>
    <row r="91" spans="1:26">
      <c r="A91" s="149" t="s">
        <v>10</v>
      </c>
      <c r="B91" s="150">
        <f>B85</f>
        <v>129.78770833333331</v>
      </c>
      <c r="C91" s="150">
        <f>C85</f>
        <v>32.840000000000003</v>
      </c>
      <c r="D91" s="150">
        <f>SUM(D88:D90)</f>
        <v>96.94770833333331</v>
      </c>
      <c r="E91" s="151">
        <f>SUM(E88:E90)</f>
        <v>1</v>
      </c>
      <c r="Z91" s="21"/>
    </row>
    <row r="92" spans="1:26">
      <c r="A92" s="137"/>
      <c r="B92" s="137"/>
      <c r="C92" s="137"/>
      <c r="D92" s="137"/>
      <c r="Z92" s="21"/>
    </row>
    <row r="93" spans="1:26">
      <c r="A93" s="152" t="s">
        <v>245</v>
      </c>
      <c r="B93" s="137"/>
      <c r="C93" s="153"/>
      <c r="D93" s="137"/>
      <c r="Z93" s="21"/>
    </row>
    <row r="94" spans="1:26">
      <c r="A94" s="152"/>
      <c r="B94" s="137"/>
      <c r="C94" s="137"/>
      <c r="D94" s="137"/>
      <c r="E94" s="20"/>
      <c r="Z94" s="21"/>
    </row>
    <row r="95" spans="1:26">
      <c r="A95" s="152" t="s">
        <v>220</v>
      </c>
      <c r="B95" s="137"/>
      <c r="C95" s="137"/>
      <c r="Z95" s="21"/>
    </row>
    <row r="96" spans="1:26" ht="28.8">
      <c r="A96" s="140" t="s">
        <v>246</v>
      </c>
      <c r="B96" s="140" t="s">
        <v>247</v>
      </c>
      <c r="C96" s="140" t="s">
        <v>248</v>
      </c>
      <c r="D96" s="140" t="s">
        <v>249</v>
      </c>
      <c r="E96" s="140" t="s">
        <v>15</v>
      </c>
      <c r="F96" s="140" t="s">
        <v>250</v>
      </c>
      <c r="G96" s="140" t="s">
        <v>251</v>
      </c>
      <c r="H96" s="145" t="s">
        <v>252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6">
      <c r="A97" s="374" t="s">
        <v>253</v>
      </c>
      <c r="B97" s="155" t="e">
        <f>Project!#REF!</f>
        <v>#REF!</v>
      </c>
      <c r="C97" s="156" t="e">
        <f>Project!#REF!</f>
        <v>#REF!</v>
      </c>
      <c r="D97" s="121" t="e">
        <f>E97/C97</f>
        <v>#REF!</v>
      </c>
      <c r="E97" s="20" t="e">
        <f>B121</f>
        <v>#REF!</v>
      </c>
      <c r="F97" s="20" t="e">
        <f>B119</f>
        <v>#REF!</v>
      </c>
      <c r="G97" s="121" t="e">
        <f>E97-F97</f>
        <v>#REF!</v>
      </c>
      <c r="H97" s="157" t="e">
        <f>Project!#REF!</f>
        <v>#REF!</v>
      </c>
      <c r="I97" s="20"/>
    </row>
    <row r="98" spans="1:26">
      <c r="A98" s="374" t="s">
        <v>254</v>
      </c>
      <c r="B98" s="155" t="e">
        <f>Project!#REF!</f>
        <v>#REF!</v>
      </c>
      <c r="C98" s="156" t="e">
        <f>Project!#REF!</f>
        <v>#REF!</v>
      </c>
      <c r="D98" s="121" t="e">
        <f>E98/C98</f>
        <v>#REF!</v>
      </c>
      <c r="E98" s="158" t="e">
        <f>B122</f>
        <v>#REF!</v>
      </c>
      <c r="F98" s="121">
        <v>0</v>
      </c>
      <c r="G98" s="121" t="e">
        <f>E98-F98</f>
        <v>#REF!</v>
      </c>
      <c r="H98" s="157" t="e">
        <f>Project!#REF!</f>
        <v>#REF!</v>
      </c>
      <c r="I98" s="35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1:26">
      <c r="A99" s="150" t="s">
        <v>255</v>
      </c>
      <c r="B99" s="160" t="e">
        <f>SUM(B97:B98)</f>
        <v>#REF!</v>
      </c>
      <c r="C99" s="160" t="e">
        <f>SUM(C97:C98)</f>
        <v>#REF!</v>
      </c>
      <c r="D99" s="160"/>
      <c r="E99" s="161" t="e">
        <f>SUM(E97:E98)</f>
        <v>#REF!</v>
      </c>
      <c r="F99" s="161" t="e">
        <f>SUM(F97:F98)</f>
        <v>#REF!</v>
      </c>
      <c r="G99" s="161" t="e">
        <f>SUM(G97:G98)</f>
        <v>#REF!</v>
      </c>
      <c r="H99" s="162"/>
      <c r="I99" s="163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1:26">
      <c r="A100" s="164"/>
      <c r="B100" s="165"/>
      <c r="C100" s="165"/>
      <c r="D100" s="165"/>
      <c r="E100" s="166"/>
      <c r="F100" s="166"/>
      <c r="G100" s="166"/>
      <c r="H100" s="162"/>
    </row>
    <row r="101" spans="1:26">
      <c r="A101" s="152" t="s">
        <v>256</v>
      </c>
      <c r="B101" s="137"/>
      <c r="C101" s="137"/>
      <c r="H101" s="162"/>
    </row>
    <row r="102" spans="1:26" ht="28.8">
      <c r="A102" s="140" t="s">
        <v>257</v>
      </c>
      <c r="B102" s="140" t="s">
        <v>247</v>
      </c>
      <c r="C102" s="140" t="s">
        <v>83</v>
      </c>
      <c r="D102" s="140" t="s">
        <v>249</v>
      </c>
      <c r="E102" s="140" t="s">
        <v>15</v>
      </c>
      <c r="F102" s="140" t="s">
        <v>250</v>
      </c>
      <c r="G102" s="140" t="s">
        <v>251</v>
      </c>
      <c r="H102" s="167" t="s">
        <v>252</v>
      </c>
    </row>
    <row r="103" spans="1:26">
      <c r="A103" s="374" t="s">
        <v>253</v>
      </c>
      <c r="B103" s="155">
        <f>B116</f>
        <v>0</v>
      </c>
      <c r="C103" s="156"/>
      <c r="D103" s="121"/>
      <c r="E103" s="20"/>
      <c r="F103" s="20"/>
      <c r="G103" s="121"/>
      <c r="H103" s="157"/>
    </row>
    <row r="104" spans="1:26">
      <c r="A104" s="374" t="s">
        <v>254</v>
      </c>
      <c r="B104" s="155">
        <f>B117</f>
        <v>0</v>
      </c>
      <c r="C104" s="156"/>
      <c r="D104" s="121"/>
      <c r="E104" s="158">
        <f>(B104*H104)/10^7</f>
        <v>0</v>
      </c>
      <c r="F104" s="121">
        <v>0</v>
      </c>
      <c r="G104" s="121">
        <f>E104-F104</f>
        <v>0</v>
      </c>
      <c r="H104" s="157">
        <f>Project!E53</f>
        <v>0</v>
      </c>
    </row>
    <row r="105" spans="1:26">
      <c r="A105" s="150" t="s">
        <v>255</v>
      </c>
      <c r="B105" s="160">
        <f>SUM(B103:B104)</f>
        <v>0</v>
      </c>
      <c r="C105" s="160"/>
      <c r="D105" s="160"/>
      <c r="E105" s="161">
        <f>SUM(E103:E104)</f>
        <v>0</v>
      </c>
      <c r="F105" s="161">
        <f>SUM(F103:F104)</f>
        <v>0</v>
      </c>
      <c r="G105" s="161">
        <f>SUM(G103:G104)</f>
        <v>0</v>
      </c>
    </row>
    <row r="106" spans="1:26">
      <c r="B106" s="168"/>
      <c r="C106" s="169"/>
      <c r="D106" s="135"/>
    </row>
    <row r="107" spans="1:26">
      <c r="B107" s="168"/>
      <c r="C107" s="169"/>
      <c r="D107" s="135"/>
    </row>
    <row r="108" spans="1:26">
      <c r="A108" s="170" t="s">
        <v>258</v>
      </c>
      <c r="B108" s="168"/>
      <c r="C108" s="169"/>
      <c r="D108" s="135"/>
    </row>
    <row r="109" spans="1:26" s="117" customFormat="1">
      <c r="B109" s="171"/>
      <c r="Z109" s="172"/>
    </row>
    <row r="110" spans="1:26">
      <c r="A110" s="173" t="s">
        <v>259</v>
      </c>
      <c r="B110" s="174" t="e">
        <f>B113+B114+B117+B111</f>
        <v>#REF!</v>
      </c>
      <c r="C110" s="175" t="e">
        <f>B110</f>
        <v>#REF!</v>
      </c>
    </row>
    <row r="111" spans="1:26">
      <c r="A111" s="173" t="s">
        <v>330</v>
      </c>
      <c r="B111" s="176" t="e">
        <f>Project!#REF!</f>
        <v>#REF!</v>
      </c>
      <c r="C111" s="24"/>
    </row>
    <row r="112" spans="1:26">
      <c r="A112" s="177" t="s">
        <v>331</v>
      </c>
      <c r="B112" s="178" t="e">
        <f>B110-B111</f>
        <v>#REF!</v>
      </c>
      <c r="C112" s="24"/>
    </row>
    <row r="113" spans="1:3">
      <c r="A113" s="179" t="s">
        <v>319</v>
      </c>
      <c r="B113" s="176" t="e">
        <f>Project!#REF!</f>
        <v>#REF!</v>
      </c>
    </row>
    <row r="114" spans="1:3">
      <c r="A114" s="173" t="s">
        <v>321</v>
      </c>
      <c r="B114" s="174" t="e">
        <f>Project!#REF!</f>
        <v>#REF!</v>
      </c>
      <c r="C114" s="180"/>
    </row>
    <row r="115" spans="1:3">
      <c r="A115" s="173"/>
      <c r="B115" s="174"/>
      <c r="C115" s="180"/>
    </row>
    <row r="116" spans="1:3">
      <c r="A116" s="173" t="s">
        <v>320</v>
      </c>
      <c r="B116" s="174">
        <v>0</v>
      </c>
      <c r="C116" s="180"/>
    </row>
    <row r="117" spans="1:3">
      <c r="A117" s="173" t="s">
        <v>318</v>
      </c>
      <c r="B117" s="174">
        <f>Project!D53</f>
        <v>0</v>
      </c>
      <c r="C117" s="180"/>
    </row>
    <row r="118" spans="1:3">
      <c r="A118" s="173"/>
      <c r="B118" s="173"/>
    </row>
    <row r="119" spans="1:3">
      <c r="A119" s="173" t="s">
        <v>260</v>
      </c>
      <c r="B119" s="181" t="e">
        <f>Project!#REF!</f>
        <v>#REF!</v>
      </c>
    </row>
    <row r="120" spans="1:3">
      <c r="A120" s="173" t="s">
        <v>261</v>
      </c>
      <c r="B120" s="181" t="e">
        <f>Project!#REF!</f>
        <v>#REF!</v>
      </c>
    </row>
    <row r="121" spans="1:3">
      <c r="A121" s="173" t="s">
        <v>262</v>
      </c>
      <c r="B121" s="181" t="e">
        <f>SUM(B119:B120)</f>
        <v>#REF!</v>
      </c>
      <c r="C121" s="24"/>
    </row>
    <row r="122" spans="1:3">
      <c r="A122" s="173" t="s">
        <v>325</v>
      </c>
      <c r="B122" s="181" t="e">
        <f>Project!#REF!</f>
        <v>#REF!</v>
      </c>
    </row>
    <row r="123" spans="1:3">
      <c r="A123" s="173" t="s">
        <v>317</v>
      </c>
      <c r="B123" s="181">
        <f>Project!H53</f>
        <v>0</v>
      </c>
    </row>
    <row r="124" spans="1:3">
      <c r="A124" s="173" t="s">
        <v>263</v>
      </c>
      <c r="B124" s="181">
        <f>Project!H55</f>
        <v>0.9</v>
      </c>
    </row>
    <row r="125" spans="1:3">
      <c r="A125" s="173" t="s">
        <v>337</v>
      </c>
      <c r="B125" s="181" t="e">
        <f>Project!#REF!</f>
        <v>#REF!</v>
      </c>
    </row>
    <row r="126" spans="1:3">
      <c r="A126" s="177" t="s">
        <v>264</v>
      </c>
      <c r="B126" s="182" t="e">
        <f>SUM(B121:B125)</f>
        <v>#REF!</v>
      </c>
    </row>
    <row r="127" spans="1:3">
      <c r="A127" s="173"/>
      <c r="B127" s="173"/>
    </row>
    <row r="128" spans="1:3">
      <c r="A128" s="173" t="s">
        <v>265</v>
      </c>
      <c r="B128" s="181" t="e">
        <f>B120+B122+B124+B125</f>
        <v>#REF!</v>
      </c>
    </row>
    <row r="129" spans="1:26">
      <c r="A129" s="179" t="s">
        <v>266</v>
      </c>
      <c r="B129" s="183">
        <f>D85</f>
        <v>96.947708333333338</v>
      </c>
    </row>
    <row r="130" spans="1:26">
      <c r="A130" s="141" t="s">
        <v>267</v>
      </c>
      <c r="B130" s="184" t="e">
        <f>B128-B129</f>
        <v>#REF!</v>
      </c>
      <c r="C130" s="21"/>
    </row>
    <row r="132" spans="1:26">
      <c r="A132" s="118" t="str">
        <f>A126</f>
        <v>Total Sales Value of the project</v>
      </c>
      <c r="B132" s="185" t="e">
        <f>B126</f>
        <v>#REF!</v>
      </c>
    </row>
    <row r="133" spans="1:26">
      <c r="A133" s="118" t="s">
        <v>268</v>
      </c>
      <c r="B133" s="185">
        <f>B85</f>
        <v>129.78770833333331</v>
      </c>
    </row>
    <row r="134" spans="1:26">
      <c r="A134" s="141" t="s">
        <v>269</v>
      </c>
      <c r="B134" s="184" t="e">
        <f>B132-B133</f>
        <v>#REF!</v>
      </c>
      <c r="C134" s="159"/>
    </row>
    <row r="135" spans="1:26">
      <c r="A135" s="186" t="s">
        <v>270</v>
      </c>
      <c r="B135" s="187" t="e">
        <f>B134/B132</f>
        <v>#REF!</v>
      </c>
    </row>
    <row r="136" spans="1:26">
      <c r="A136" s="137"/>
      <c r="B136" s="137"/>
      <c r="C136" s="137"/>
      <c r="D136" s="137"/>
    </row>
    <row r="137" spans="1:26">
      <c r="A137" s="170"/>
      <c r="B137" s="117"/>
    </row>
    <row r="138" spans="1:26">
      <c r="A138" s="188"/>
      <c r="B138" s="189"/>
      <c r="Z138" s="21"/>
    </row>
    <row r="139" spans="1:26">
      <c r="A139" s="190"/>
      <c r="B139" s="189"/>
      <c r="Z139" s="21"/>
    </row>
    <row r="140" spans="1:26">
      <c r="A140" s="188"/>
      <c r="B140" s="189"/>
      <c r="Z140" s="21"/>
    </row>
    <row r="141" spans="1:26">
      <c r="A141" s="188"/>
      <c r="B141" s="189"/>
      <c r="C141" s="191"/>
      <c r="Z141" s="21"/>
    </row>
  </sheetData>
  <mergeCells count="41">
    <mergeCell ref="A79:D79"/>
    <mergeCell ref="J68:M68"/>
    <mergeCell ref="N68:Q68"/>
    <mergeCell ref="R68:U68"/>
    <mergeCell ref="V68:X68"/>
    <mergeCell ref="Y68:Y69"/>
    <mergeCell ref="A68:A69"/>
    <mergeCell ref="B68:B69"/>
    <mergeCell ref="C68:C69"/>
    <mergeCell ref="D68:E68"/>
    <mergeCell ref="F68:I68"/>
    <mergeCell ref="N48:Q48"/>
    <mergeCell ref="R48:U48"/>
    <mergeCell ref="V48:X48"/>
    <mergeCell ref="Y48:Y49"/>
    <mergeCell ref="A59:A60"/>
    <mergeCell ref="B59:B60"/>
    <mergeCell ref="C59:C60"/>
    <mergeCell ref="D59:E59"/>
    <mergeCell ref="F59:I59"/>
    <mergeCell ref="J59:M59"/>
    <mergeCell ref="N59:Q59"/>
    <mergeCell ref="R59:U59"/>
    <mergeCell ref="V59:X59"/>
    <mergeCell ref="Y59:Y60"/>
    <mergeCell ref="N8:Q8"/>
    <mergeCell ref="R8:U8"/>
    <mergeCell ref="V8:X8"/>
    <mergeCell ref="Y8:Y9"/>
    <mergeCell ref="A48:A49"/>
    <mergeCell ref="B48:B49"/>
    <mergeCell ref="C48:C49"/>
    <mergeCell ref="D48:E48"/>
    <mergeCell ref="F48:I48"/>
    <mergeCell ref="J48:M48"/>
    <mergeCell ref="A8:A9"/>
    <mergeCell ref="B8:B9"/>
    <mergeCell ref="C8:C9"/>
    <mergeCell ref="D8:E8"/>
    <mergeCell ref="F8:I8"/>
    <mergeCell ref="J8:M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1"/>
  <sheetViews>
    <sheetView zoomScale="84" zoomScaleNormal="84" workbookViewId="0">
      <pane ySplit="9" topLeftCell="A43" activePane="bottomLeft" state="frozen"/>
      <selection activeCell="D45" activeCellId="2" sqref="A48 D45 D45"/>
      <selection pane="bottomLeft" activeCell="H55" sqref="H55"/>
    </sheetView>
  </sheetViews>
  <sheetFormatPr defaultColWidth="8.88671875" defaultRowHeight="14.4"/>
  <cols>
    <col min="1" max="1" width="43" style="21" customWidth="1"/>
    <col min="2" max="2" width="16.6640625" style="21" bestFit="1" customWidth="1"/>
    <col min="3" max="3" width="15.109375" style="22" bestFit="1" customWidth="1"/>
    <col min="4" max="7" width="14.6640625" style="21" customWidth="1"/>
    <col min="8" max="9" width="15" style="21" bestFit="1" customWidth="1"/>
    <col min="10" max="10" width="14.109375" style="21" customWidth="1"/>
    <col min="11" max="25" width="14.6640625" style="21" customWidth="1"/>
    <col min="26" max="26" width="15.109375" style="23" customWidth="1"/>
    <col min="27" max="28" width="10.6640625" style="21" customWidth="1"/>
    <col min="29" max="29" width="8.33203125" style="21" customWidth="1"/>
    <col min="30" max="164" width="10.6640625" style="21" customWidth="1"/>
    <col min="165" max="259" width="8.88671875" style="21"/>
    <col min="260" max="260" width="3" style="21" customWidth="1"/>
    <col min="261" max="261" width="37.5546875" style="21" customWidth="1"/>
    <col min="262" max="262" width="18.44140625" style="21" customWidth="1"/>
    <col min="263" max="263" width="15.109375" style="21" bestFit="1" customWidth="1"/>
    <col min="264" max="264" width="16.109375" style="21" bestFit="1" customWidth="1"/>
    <col min="265" max="265" width="13.88671875" style="21" bestFit="1" customWidth="1"/>
    <col min="266" max="268" width="15.33203125" style="21" bestFit="1" customWidth="1"/>
    <col min="269" max="269" width="16.109375" style="21" customWidth="1"/>
    <col min="270" max="270" width="13.88671875" style="21" bestFit="1" customWidth="1"/>
    <col min="271" max="275" width="13.109375" style="21" customWidth="1"/>
    <col min="276" max="276" width="13.88671875" style="21" bestFit="1" customWidth="1"/>
    <col min="277" max="277" width="13" style="21" customWidth="1"/>
    <col min="278" max="278" width="15.33203125" style="21" customWidth="1"/>
    <col min="279" max="279" width="14.44140625" style="21" customWidth="1"/>
    <col min="280" max="280" width="11.88671875" style="21" customWidth="1"/>
    <col min="281" max="281" width="14.88671875" style="21" bestFit="1" customWidth="1"/>
    <col min="282" max="420" width="10.6640625" style="21" customWidth="1"/>
    <col min="421" max="515" width="8.88671875" style="21"/>
    <col min="516" max="516" width="3" style="21" customWidth="1"/>
    <col min="517" max="517" width="37.5546875" style="21" customWidth="1"/>
    <col min="518" max="518" width="18.44140625" style="21" customWidth="1"/>
    <col min="519" max="519" width="15.109375" style="21" bestFit="1" customWidth="1"/>
    <col min="520" max="520" width="16.109375" style="21" bestFit="1" customWidth="1"/>
    <col min="521" max="521" width="13.88671875" style="21" bestFit="1" customWidth="1"/>
    <col min="522" max="524" width="15.33203125" style="21" bestFit="1" customWidth="1"/>
    <col min="525" max="525" width="16.109375" style="21" customWidth="1"/>
    <col min="526" max="526" width="13.88671875" style="21" bestFit="1" customWidth="1"/>
    <col min="527" max="531" width="13.109375" style="21" customWidth="1"/>
    <col min="532" max="532" width="13.88671875" style="21" bestFit="1" customWidth="1"/>
    <col min="533" max="533" width="13" style="21" customWidth="1"/>
    <col min="534" max="534" width="15.33203125" style="21" customWidth="1"/>
    <col min="535" max="535" width="14.44140625" style="21" customWidth="1"/>
    <col min="536" max="536" width="11.88671875" style="21" customWidth="1"/>
    <col min="537" max="537" width="14.88671875" style="21" bestFit="1" customWidth="1"/>
    <col min="538" max="676" width="10.6640625" style="21" customWidth="1"/>
    <col min="677" max="771" width="8.88671875" style="21"/>
    <col min="772" max="772" width="3" style="21" customWidth="1"/>
    <col min="773" max="773" width="37.5546875" style="21" customWidth="1"/>
    <col min="774" max="774" width="18.44140625" style="21" customWidth="1"/>
    <col min="775" max="775" width="15.109375" style="21" bestFit="1" customWidth="1"/>
    <col min="776" max="776" width="16.109375" style="21" bestFit="1" customWidth="1"/>
    <col min="777" max="777" width="13.88671875" style="21" bestFit="1" customWidth="1"/>
    <col min="778" max="780" width="15.33203125" style="21" bestFit="1" customWidth="1"/>
    <col min="781" max="781" width="16.109375" style="21" customWidth="1"/>
    <col min="782" max="782" width="13.88671875" style="21" bestFit="1" customWidth="1"/>
    <col min="783" max="787" width="13.109375" style="21" customWidth="1"/>
    <col min="788" max="788" width="13.88671875" style="21" bestFit="1" customWidth="1"/>
    <col min="789" max="789" width="13" style="21" customWidth="1"/>
    <col min="790" max="790" width="15.33203125" style="21" customWidth="1"/>
    <col min="791" max="791" width="14.44140625" style="21" customWidth="1"/>
    <col min="792" max="792" width="11.88671875" style="21" customWidth="1"/>
    <col min="793" max="793" width="14.88671875" style="21" bestFit="1" customWidth="1"/>
    <col min="794" max="932" width="10.6640625" style="21" customWidth="1"/>
    <col min="933" max="1027" width="8.88671875" style="21"/>
    <col min="1028" max="1028" width="3" style="21" customWidth="1"/>
    <col min="1029" max="1029" width="37.5546875" style="21" customWidth="1"/>
    <col min="1030" max="1030" width="18.44140625" style="21" customWidth="1"/>
    <col min="1031" max="1031" width="15.109375" style="21" bestFit="1" customWidth="1"/>
    <col min="1032" max="1032" width="16.109375" style="21" bestFit="1" customWidth="1"/>
    <col min="1033" max="1033" width="13.88671875" style="21" bestFit="1" customWidth="1"/>
    <col min="1034" max="1036" width="15.33203125" style="21" bestFit="1" customWidth="1"/>
    <col min="1037" max="1037" width="16.109375" style="21" customWidth="1"/>
    <col min="1038" max="1038" width="13.88671875" style="21" bestFit="1" customWidth="1"/>
    <col min="1039" max="1043" width="13.109375" style="21" customWidth="1"/>
    <col min="1044" max="1044" width="13.88671875" style="21" bestFit="1" customWidth="1"/>
    <col min="1045" max="1045" width="13" style="21" customWidth="1"/>
    <col min="1046" max="1046" width="15.33203125" style="21" customWidth="1"/>
    <col min="1047" max="1047" width="14.44140625" style="21" customWidth="1"/>
    <col min="1048" max="1048" width="11.88671875" style="21" customWidth="1"/>
    <col min="1049" max="1049" width="14.88671875" style="21" bestFit="1" customWidth="1"/>
    <col min="1050" max="1188" width="10.6640625" style="21" customWidth="1"/>
    <col min="1189" max="1283" width="8.88671875" style="21"/>
    <col min="1284" max="1284" width="3" style="21" customWidth="1"/>
    <col min="1285" max="1285" width="37.5546875" style="21" customWidth="1"/>
    <col min="1286" max="1286" width="18.44140625" style="21" customWidth="1"/>
    <col min="1287" max="1287" width="15.109375" style="21" bestFit="1" customWidth="1"/>
    <col min="1288" max="1288" width="16.109375" style="21" bestFit="1" customWidth="1"/>
    <col min="1289" max="1289" width="13.88671875" style="21" bestFit="1" customWidth="1"/>
    <col min="1290" max="1292" width="15.33203125" style="21" bestFit="1" customWidth="1"/>
    <col min="1293" max="1293" width="16.109375" style="21" customWidth="1"/>
    <col min="1294" max="1294" width="13.88671875" style="21" bestFit="1" customWidth="1"/>
    <col min="1295" max="1299" width="13.109375" style="21" customWidth="1"/>
    <col min="1300" max="1300" width="13.88671875" style="21" bestFit="1" customWidth="1"/>
    <col min="1301" max="1301" width="13" style="21" customWidth="1"/>
    <col min="1302" max="1302" width="15.33203125" style="21" customWidth="1"/>
    <col min="1303" max="1303" width="14.44140625" style="21" customWidth="1"/>
    <col min="1304" max="1304" width="11.88671875" style="21" customWidth="1"/>
    <col min="1305" max="1305" width="14.88671875" style="21" bestFit="1" customWidth="1"/>
    <col min="1306" max="1444" width="10.6640625" style="21" customWidth="1"/>
    <col min="1445" max="1539" width="8.88671875" style="21"/>
    <col min="1540" max="1540" width="3" style="21" customWidth="1"/>
    <col min="1541" max="1541" width="37.5546875" style="21" customWidth="1"/>
    <col min="1542" max="1542" width="18.44140625" style="21" customWidth="1"/>
    <col min="1543" max="1543" width="15.109375" style="21" bestFit="1" customWidth="1"/>
    <col min="1544" max="1544" width="16.109375" style="21" bestFit="1" customWidth="1"/>
    <col min="1545" max="1545" width="13.88671875" style="21" bestFit="1" customWidth="1"/>
    <col min="1546" max="1548" width="15.33203125" style="21" bestFit="1" customWidth="1"/>
    <col min="1549" max="1549" width="16.109375" style="21" customWidth="1"/>
    <col min="1550" max="1550" width="13.88671875" style="21" bestFit="1" customWidth="1"/>
    <col min="1551" max="1555" width="13.109375" style="21" customWidth="1"/>
    <col min="1556" max="1556" width="13.88671875" style="21" bestFit="1" customWidth="1"/>
    <col min="1557" max="1557" width="13" style="21" customWidth="1"/>
    <col min="1558" max="1558" width="15.33203125" style="21" customWidth="1"/>
    <col min="1559" max="1559" width="14.44140625" style="21" customWidth="1"/>
    <col min="1560" max="1560" width="11.88671875" style="21" customWidth="1"/>
    <col min="1561" max="1561" width="14.88671875" style="21" bestFit="1" customWidth="1"/>
    <col min="1562" max="1700" width="10.6640625" style="21" customWidth="1"/>
    <col min="1701" max="1795" width="8.88671875" style="21"/>
    <col min="1796" max="1796" width="3" style="21" customWidth="1"/>
    <col min="1797" max="1797" width="37.5546875" style="21" customWidth="1"/>
    <col min="1798" max="1798" width="18.44140625" style="21" customWidth="1"/>
    <col min="1799" max="1799" width="15.109375" style="21" bestFit="1" customWidth="1"/>
    <col min="1800" max="1800" width="16.109375" style="21" bestFit="1" customWidth="1"/>
    <col min="1801" max="1801" width="13.88671875" style="21" bestFit="1" customWidth="1"/>
    <col min="1802" max="1804" width="15.33203125" style="21" bestFit="1" customWidth="1"/>
    <col min="1805" max="1805" width="16.109375" style="21" customWidth="1"/>
    <col min="1806" max="1806" width="13.88671875" style="21" bestFit="1" customWidth="1"/>
    <col min="1807" max="1811" width="13.109375" style="21" customWidth="1"/>
    <col min="1812" max="1812" width="13.88671875" style="21" bestFit="1" customWidth="1"/>
    <col min="1813" max="1813" width="13" style="21" customWidth="1"/>
    <col min="1814" max="1814" width="15.33203125" style="21" customWidth="1"/>
    <col min="1815" max="1815" width="14.44140625" style="21" customWidth="1"/>
    <col min="1816" max="1816" width="11.88671875" style="21" customWidth="1"/>
    <col min="1817" max="1817" width="14.88671875" style="21" bestFit="1" customWidth="1"/>
    <col min="1818" max="1956" width="10.6640625" style="21" customWidth="1"/>
    <col min="1957" max="2051" width="8.88671875" style="21"/>
    <col min="2052" max="2052" width="3" style="21" customWidth="1"/>
    <col min="2053" max="2053" width="37.5546875" style="21" customWidth="1"/>
    <col min="2054" max="2054" width="18.44140625" style="21" customWidth="1"/>
    <col min="2055" max="2055" width="15.109375" style="21" bestFit="1" customWidth="1"/>
    <col min="2056" max="2056" width="16.109375" style="21" bestFit="1" customWidth="1"/>
    <col min="2057" max="2057" width="13.88671875" style="21" bestFit="1" customWidth="1"/>
    <col min="2058" max="2060" width="15.33203125" style="21" bestFit="1" customWidth="1"/>
    <col min="2061" max="2061" width="16.109375" style="21" customWidth="1"/>
    <col min="2062" max="2062" width="13.88671875" style="21" bestFit="1" customWidth="1"/>
    <col min="2063" max="2067" width="13.109375" style="21" customWidth="1"/>
    <col min="2068" max="2068" width="13.88671875" style="21" bestFit="1" customWidth="1"/>
    <col min="2069" max="2069" width="13" style="21" customWidth="1"/>
    <col min="2070" max="2070" width="15.33203125" style="21" customWidth="1"/>
    <col min="2071" max="2071" width="14.44140625" style="21" customWidth="1"/>
    <col min="2072" max="2072" width="11.88671875" style="21" customWidth="1"/>
    <col min="2073" max="2073" width="14.88671875" style="21" bestFit="1" customWidth="1"/>
    <col min="2074" max="2212" width="10.6640625" style="21" customWidth="1"/>
    <col min="2213" max="2307" width="8.88671875" style="21"/>
    <col min="2308" max="2308" width="3" style="21" customWidth="1"/>
    <col min="2309" max="2309" width="37.5546875" style="21" customWidth="1"/>
    <col min="2310" max="2310" width="18.44140625" style="21" customWidth="1"/>
    <col min="2311" max="2311" width="15.109375" style="21" bestFit="1" customWidth="1"/>
    <col min="2312" max="2312" width="16.109375" style="21" bestFit="1" customWidth="1"/>
    <col min="2313" max="2313" width="13.88671875" style="21" bestFit="1" customWidth="1"/>
    <col min="2314" max="2316" width="15.33203125" style="21" bestFit="1" customWidth="1"/>
    <col min="2317" max="2317" width="16.109375" style="21" customWidth="1"/>
    <col min="2318" max="2318" width="13.88671875" style="21" bestFit="1" customWidth="1"/>
    <col min="2319" max="2323" width="13.109375" style="21" customWidth="1"/>
    <col min="2324" max="2324" width="13.88671875" style="21" bestFit="1" customWidth="1"/>
    <col min="2325" max="2325" width="13" style="21" customWidth="1"/>
    <col min="2326" max="2326" width="15.33203125" style="21" customWidth="1"/>
    <col min="2327" max="2327" width="14.44140625" style="21" customWidth="1"/>
    <col min="2328" max="2328" width="11.88671875" style="21" customWidth="1"/>
    <col min="2329" max="2329" width="14.88671875" style="21" bestFit="1" customWidth="1"/>
    <col min="2330" max="2468" width="10.6640625" style="21" customWidth="1"/>
    <col min="2469" max="2563" width="8.88671875" style="21"/>
    <col min="2564" max="2564" width="3" style="21" customWidth="1"/>
    <col min="2565" max="2565" width="37.5546875" style="21" customWidth="1"/>
    <col min="2566" max="2566" width="18.44140625" style="21" customWidth="1"/>
    <col min="2567" max="2567" width="15.109375" style="21" bestFit="1" customWidth="1"/>
    <col min="2568" max="2568" width="16.109375" style="21" bestFit="1" customWidth="1"/>
    <col min="2569" max="2569" width="13.88671875" style="21" bestFit="1" customWidth="1"/>
    <col min="2570" max="2572" width="15.33203125" style="21" bestFit="1" customWidth="1"/>
    <col min="2573" max="2573" width="16.109375" style="21" customWidth="1"/>
    <col min="2574" max="2574" width="13.88671875" style="21" bestFit="1" customWidth="1"/>
    <col min="2575" max="2579" width="13.109375" style="21" customWidth="1"/>
    <col min="2580" max="2580" width="13.88671875" style="21" bestFit="1" customWidth="1"/>
    <col min="2581" max="2581" width="13" style="21" customWidth="1"/>
    <col min="2582" max="2582" width="15.33203125" style="21" customWidth="1"/>
    <col min="2583" max="2583" width="14.44140625" style="21" customWidth="1"/>
    <col min="2584" max="2584" width="11.88671875" style="21" customWidth="1"/>
    <col min="2585" max="2585" width="14.88671875" style="21" bestFit="1" customWidth="1"/>
    <col min="2586" max="2724" width="10.6640625" style="21" customWidth="1"/>
    <col min="2725" max="2819" width="8.88671875" style="21"/>
    <col min="2820" max="2820" width="3" style="21" customWidth="1"/>
    <col min="2821" max="2821" width="37.5546875" style="21" customWidth="1"/>
    <col min="2822" max="2822" width="18.44140625" style="21" customWidth="1"/>
    <col min="2823" max="2823" width="15.109375" style="21" bestFit="1" customWidth="1"/>
    <col min="2824" max="2824" width="16.109375" style="21" bestFit="1" customWidth="1"/>
    <col min="2825" max="2825" width="13.88671875" style="21" bestFit="1" customWidth="1"/>
    <col min="2826" max="2828" width="15.33203125" style="21" bestFit="1" customWidth="1"/>
    <col min="2829" max="2829" width="16.109375" style="21" customWidth="1"/>
    <col min="2830" max="2830" width="13.88671875" style="21" bestFit="1" customWidth="1"/>
    <col min="2831" max="2835" width="13.109375" style="21" customWidth="1"/>
    <col min="2836" max="2836" width="13.88671875" style="21" bestFit="1" customWidth="1"/>
    <col min="2837" max="2837" width="13" style="21" customWidth="1"/>
    <col min="2838" max="2838" width="15.33203125" style="21" customWidth="1"/>
    <col min="2839" max="2839" width="14.44140625" style="21" customWidth="1"/>
    <col min="2840" max="2840" width="11.88671875" style="21" customWidth="1"/>
    <col min="2841" max="2841" width="14.88671875" style="21" bestFit="1" customWidth="1"/>
    <col min="2842" max="2980" width="10.6640625" style="21" customWidth="1"/>
    <col min="2981" max="3075" width="8.88671875" style="21"/>
    <col min="3076" max="3076" width="3" style="21" customWidth="1"/>
    <col min="3077" max="3077" width="37.5546875" style="21" customWidth="1"/>
    <col min="3078" max="3078" width="18.44140625" style="21" customWidth="1"/>
    <col min="3079" max="3079" width="15.109375" style="21" bestFit="1" customWidth="1"/>
    <col min="3080" max="3080" width="16.109375" style="21" bestFit="1" customWidth="1"/>
    <col min="3081" max="3081" width="13.88671875" style="21" bestFit="1" customWidth="1"/>
    <col min="3082" max="3084" width="15.33203125" style="21" bestFit="1" customWidth="1"/>
    <col min="3085" max="3085" width="16.109375" style="21" customWidth="1"/>
    <col min="3086" max="3086" width="13.88671875" style="21" bestFit="1" customWidth="1"/>
    <col min="3087" max="3091" width="13.109375" style="21" customWidth="1"/>
    <col min="3092" max="3092" width="13.88671875" style="21" bestFit="1" customWidth="1"/>
    <col min="3093" max="3093" width="13" style="21" customWidth="1"/>
    <col min="3094" max="3094" width="15.33203125" style="21" customWidth="1"/>
    <col min="3095" max="3095" width="14.44140625" style="21" customWidth="1"/>
    <col min="3096" max="3096" width="11.88671875" style="21" customWidth="1"/>
    <col min="3097" max="3097" width="14.88671875" style="21" bestFit="1" customWidth="1"/>
    <col min="3098" max="3236" width="10.6640625" style="21" customWidth="1"/>
    <col min="3237" max="3331" width="8.88671875" style="21"/>
    <col min="3332" max="3332" width="3" style="21" customWidth="1"/>
    <col min="3333" max="3333" width="37.5546875" style="21" customWidth="1"/>
    <col min="3334" max="3334" width="18.44140625" style="21" customWidth="1"/>
    <col min="3335" max="3335" width="15.109375" style="21" bestFit="1" customWidth="1"/>
    <col min="3336" max="3336" width="16.109375" style="21" bestFit="1" customWidth="1"/>
    <col min="3337" max="3337" width="13.88671875" style="21" bestFit="1" customWidth="1"/>
    <col min="3338" max="3340" width="15.33203125" style="21" bestFit="1" customWidth="1"/>
    <col min="3341" max="3341" width="16.109375" style="21" customWidth="1"/>
    <col min="3342" max="3342" width="13.88671875" style="21" bestFit="1" customWidth="1"/>
    <col min="3343" max="3347" width="13.109375" style="21" customWidth="1"/>
    <col min="3348" max="3348" width="13.88671875" style="21" bestFit="1" customWidth="1"/>
    <col min="3349" max="3349" width="13" style="21" customWidth="1"/>
    <col min="3350" max="3350" width="15.33203125" style="21" customWidth="1"/>
    <col min="3351" max="3351" width="14.44140625" style="21" customWidth="1"/>
    <col min="3352" max="3352" width="11.88671875" style="21" customWidth="1"/>
    <col min="3353" max="3353" width="14.88671875" style="21" bestFit="1" customWidth="1"/>
    <col min="3354" max="3492" width="10.6640625" style="21" customWidth="1"/>
    <col min="3493" max="3587" width="8.88671875" style="21"/>
    <col min="3588" max="3588" width="3" style="21" customWidth="1"/>
    <col min="3589" max="3589" width="37.5546875" style="21" customWidth="1"/>
    <col min="3590" max="3590" width="18.44140625" style="21" customWidth="1"/>
    <col min="3591" max="3591" width="15.109375" style="21" bestFit="1" customWidth="1"/>
    <col min="3592" max="3592" width="16.109375" style="21" bestFit="1" customWidth="1"/>
    <col min="3593" max="3593" width="13.88671875" style="21" bestFit="1" customWidth="1"/>
    <col min="3594" max="3596" width="15.33203125" style="21" bestFit="1" customWidth="1"/>
    <col min="3597" max="3597" width="16.109375" style="21" customWidth="1"/>
    <col min="3598" max="3598" width="13.88671875" style="21" bestFit="1" customWidth="1"/>
    <col min="3599" max="3603" width="13.109375" style="21" customWidth="1"/>
    <col min="3604" max="3604" width="13.88671875" style="21" bestFit="1" customWidth="1"/>
    <col min="3605" max="3605" width="13" style="21" customWidth="1"/>
    <col min="3606" max="3606" width="15.33203125" style="21" customWidth="1"/>
    <col min="3607" max="3607" width="14.44140625" style="21" customWidth="1"/>
    <col min="3608" max="3608" width="11.88671875" style="21" customWidth="1"/>
    <col min="3609" max="3609" width="14.88671875" style="21" bestFit="1" customWidth="1"/>
    <col min="3610" max="3748" width="10.6640625" style="21" customWidth="1"/>
    <col min="3749" max="3843" width="8.88671875" style="21"/>
    <col min="3844" max="3844" width="3" style="21" customWidth="1"/>
    <col min="3845" max="3845" width="37.5546875" style="21" customWidth="1"/>
    <col min="3846" max="3846" width="18.44140625" style="21" customWidth="1"/>
    <col min="3847" max="3847" width="15.109375" style="21" bestFit="1" customWidth="1"/>
    <col min="3848" max="3848" width="16.109375" style="21" bestFit="1" customWidth="1"/>
    <col min="3849" max="3849" width="13.88671875" style="21" bestFit="1" customWidth="1"/>
    <col min="3850" max="3852" width="15.33203125" style="21" bestFit="1" customWidth="1"/>
    <col min="3853" max="3853" width="16.109375" style="21" customWidth="1"/>
    <col min="3854" max="3854" width="13.88671875" style="21" bestFit="1" customWidth="1"/>
    <col min="3855" max="3859" width="13.109375" style="21" customWidth="1"/>
    <col min="3860" max="3860" width="13.88671875" style="21" bestFit="1" customWidth="1"/>
    <col min="3861" max="3861" width="13" style="21" customWidth="1"/>
    <col min="3862" max="3862" width="15.33203125" style="21" customWidth="1"/>
    <col min="3863" max="3863" width="14.44140625" style="21" customWidth="1"/>
    <col min="3864" max="3864" width="11.88671875" style="21" customWidth="1"/>
    <col min="3865" max="3865" width="14.88671875" style="21" bestFit="1" customWidth="1"/>
    <col min="3866" max="4004" width="10.6640625" style="21" customWidth="1"/>
    <col min="4005" max="4099" width="8.88671875" style="21"/>
    <col min="4100" max="4100" width="3" style="21" customWidth="1"/>
    <col min="4101" max="4101" width="37.5546875" style="21" customWidth="1"/>
    <col min="4102" max="4102" width="18.44140625" style="21" customWidth="1"/>
    <col min="4103" max="4103" width="15.109375" style="21" bestFit="1" customWidth="1"/>
    <col min="4104" max="4104" width="16.109375" style="21" bestFit="1" customWidth="1"/>
    <col min="4105" max="4105" width="13.88671875" style="21" bestFit="1" customWidth="1"/>
    <col min="4106" max="4108" width="15.33203125" style="21" bestFit="1" customWidth="1"/>
    <col min="4109" max="4109" width="16.109375" style="21" customWidth="1"/>
    <col min="4110" max="4110" width="13.88671875" style="21" bestFit="1" customWidth="1"/>
    <col min="4111" max="4115" width="13.109375" style="21" customWidth="1"/>
    <col min="4116" max="4116" width="13.88671875" style="21" bestFit="1" customWidth="1"/>
    <col min="4117" max="4117" width="13" style="21" customWidth="1"/>
    <col min="4118" max="4118" width="15.33203125" style="21" customWidth="1"/>
    <col min="4119" max="4119" width="14.44140625" style="21" customWidth="1"/>
    <col min="4120" max="4120" width="11.88671875" style="21" customWidth="1"/>
    <col min="4121" max="4121" width="14.88671875" style="21" bestFit="1" customWidth="1"/>
    <col min="4122" max="4260" width="10.6640625" style="21" customWidth="1"/>
    <col min="4261" max="4355" width="8.88671875" style="21"/>
    <col min="4356" max="4356" width="3" style="21" customWidth="1"/>
    <col min="4357" max="4357" width="37.5546875" style="21" customWidth="1"/>
    <col min="4358" max="4358" width="18.44140625" style="21" customWidth="1"/>
    <col min="4359" max="4359" width="15.109375" style="21" bestFit="1" customWidth="1"/>
    <col min="4360" max="4360" width="16.109375" style="21" bestFit="1" customWidth="1"/>
    <col min="4361" max="4361" width="13.88671875" style="21" bestFit="1" customWidth="1"/>
    <col min="4362" max="4364" width="15.33203125" style="21" bestFit="1" customWidth="1"/>
    <col min="4365" max="4365" width="16.109375" style="21" customWidth="1"/>
    <col min="4366" max="4366" width="13.88671875" style="21" bestFit="1" customWidth="1"/>
    <col min="4367" max="4371" width="13.109375" style="21" customWidth="1"/>
    <col min="4372" max="4372" width="13.88671875" style="21" bestFit="1" customWidth="1"/>
    <col min="4373" max="4373" width="13" style="21" customWidth="1"/>
    <col min="4374" max="4374" width="15.33203125" style="21" customWidth="1"/>
    <col min="4375" max="4375" width="14.44140625" style="21" customWidth="1"/>
    <col min="4376" max="4376" width="11.88671875" style="21" customWidth="1"/>
    <col min="4377" max="4377" width="14.88671875" style="21" bestFit="1" customWidth="1"/>
    <col min="4378" max="4516" width="10.6640625" style="21" customWidth="1"/>
    <col min="4517" max="4611" width="8.88671875" style="21"/>
    <col min="4612" max="4612" width="3" style="21" customWidth="1"/>
    <col min="4613" max="4613" width="37.5546875" style="21" customWidth="1"/>
    <col min="4614" max="4614" width="18.44140625" style="21" customWidth="1"/>
    <col min="4615" max="4615" width="15.109375" style="21" bestFit="1" customWidth="1"/>
    <col min="4616" max="4616" width="16.109375" style="21" bestFit="1" customWidth="1"/>
    <col min="4617" max="4617" width="13.88671875" style="21" bestFit="1" customWidth="1"/>
    <col min="4618" max="4620" width="15.33203125" style="21" bestFit="1" customWidth="1"/>
    <col min="4621" max="4621" width="16.109375" style="21" customWidth="1"/>
    <col min="4622" max="4622" width="13.88671875" style="21" bestFit="1" customWidth="1"/>
    <col min="4623" max="4627" width="13.109375" style="21" customWidth="1"/>
    <col min="4628" max="4628" width="13.88671875" style="21" bestFit="1" customWidth="1"/>
    <col min="4629" max="4629" width="13" style="21" customWidth="1"/>
    <col min="4630" max="4630" width="15.33203125" style="21" customWidth="1"/>
    <col min="4631" max="4631" width="14.44140625" style="21" customWidth="1"/>
    <col min="4632" max="4632" width="11.88671875" style="21" customWidth="1"/>
    <col min="4633" max="4633" width="14.88671875" style="21" bestFit="1" customWidth="1"/>
    <col min="4634" max="4772" width="10.6640625" style="21" customWidth="1"/>
    <col min="4773" max="4867" width="8.88671875" style="21"/>
    <col min="4868" max="4868" width="3" style="21" customWidth="1"/>
    <col min="4869" max="4869" width="37.5546875" style="21" customWidth="1"/>
    <col min="4870" max="4870" width="18.44140625" style="21" customWidth="1"/>
    <col min="4871" max="4871" width="15.109375" style="21" bestFit="1" customWidth="1"/>
    <col min="4872" max="4872" width="16.109375" style="21" bestFit="1" customWidth="1"/>
    <col min="4873" max="4873" width="13.88671875" style="21" bestFit="1" customWidth="1"/>
    <col min="4874" max="4876" width="15.33203125" style="21" bestFit="1" customWidth="1"/>
    <col min="4877" max="4877" width="16.109375" style="21" customWidth="1"/>
    <col min="4878" max="4878" width="13.88671875" style="21" bestFit="1" customWidth="1"/>
    <col min="4879" max="4883" width="13.109375" style="21" customWidth="1"/>
    <col min="4884" max="4884" width="13.88671875" style="21" bestFit="1" customWidth="1"/>
    <col min="4885" max="4885" width="13" style="21" customWidth="1"/>
    <col min="4886" max="4886" width="15.33203125" style="21" customWidth="1"/>
    <col min="4887" max="4887" width="14.44140625" style="21" customWidth="1"/>
    <col min="4888" max="4888" width="11.88671875" style="21" customWidth="1"/>
    <col min="4889" max="4889" width="14.88671875" style="21" bestFit="1" customWidth="1"/>
    <col min="4890" max="5028" width="10.6640625" style="21" customWidth="1"/>
    <col min="5029" max="5123" width="8.88671875" style="21"/>
    <col min="5124" max="5124" width="3" style="21" customWidth="1"/>
    <col min="5125" max="5125" width="37.5546875" style="21" customWidth="1"/>
    <col min="5126" max="5126" width="18.44140625" style="21" customWidth="1"/>
    <col min="5127" max="5127" width="15.109375" style="21" bestFit="1" customWidth="1"/>
    <col min="5128" max="5128" width="16.109375" style="21" bestFit="1" customWidth="1"/>
    <col min="5129" max="5129" width="13.88671875" style="21" bestFit="1" customWidth="1"/>
    <col min="5130" max="5132" width="15.33203125" style="21" bestFit="1" customWidth="1"/>
    <col min="5133" max="5133" width="16.109375" style="21" customWidth="1"/>
    <col min="5134" max="5134" width="13.88671875" style="21" bestFit="1" customWidth="1"/>
    <col min="5135" max="5139" width="13.109375" style="21" customWidth="1"/>
    <col min="5140" max="5140" width="13.88671875" style="21" bestFit="1" customWidth="1"/>
    <col min="5141" max="5141" width="13" style="21" customWidth="1"/>
    <col min="5142" max="5142" width="15.33203125" style="21" customWidth="1"/>
    <col min="5143" max="5143" width="14.44140625" style="21" customWidth="1"/>
    <col min="5144" max="5144" width="11.88671875" style="21" customWidth="1"/>
    <col min="5145" max="5145" width="14.88671875" style="21" bestFit="1" customWidth="1"/>
    <col min="5146" max="5284" width="10.6640625" style="21" customWidth="1"/>
    <col min="5285" max="5379" width="8.88671875" style="21"/>
    <col min="5380" max="5380" width="3" style="21" customWidth="1"/>
    <col min="5381" max="5381" width="37.5546875" style="21" customWidth="1"/>
    <col min="5382" max="5382" width="18.44140625" style="21" customWidth="1"/>
    <col min="5383" max="5383" width="15.109375" style="21" bestFit="1" customWidth="1"/>
    <col min="5384" max="5384" width="16.109375" style="21" bestFit="1" customWidth="1"/>
    <col min="5385" max="5385" width="13.88671875" style="21" bestFit="1" customWidth="1"/>
    <col min="5386" max="5388" width="15.33203125" style="21" bestFit="1" customWidth="1"/>
    <col min="5389" max="5389" width="16.109375" style="21" customWidth="1"/>
    <col min="5390" max="5390" width="13.88671875" style="21" bestFit="1" customWidth="1"/>
    <col min="5391" max="5395" width="13.109375" style="21" customWidth="1"/>
    <col min="5396" max="5396" width="13.88671875" style="21" bestFit="1" customWidth="1"/>
    <col min="5397" max="5397" width="13" style="21" customWidth="1"/>
    <col min="5398" max="5398" width="15.33203125" style="21" customWidth="1"/>
    <col min="5399" max="5399" width="14.44140625" style="21" customWidth="1"/>
    <col min="5400" max="5400" width="11.88671875" style="21" customWidth="1"/>
    <col min="5401" max="5401" width="14.88671875" style="21" bestFit="1" customWidth="1"/>
    <col min="5402" max="5540" width="10.6640625" style="21" customWidth="1"/>
    <col min="5541" max="5635" width="8.88671875" style="21"/>
    <col min="5636" max="5636" width="3" style="21" customWidth="1"/>
    <col min="5637" max="5637" width="37.5546875" style="21" customWidth="1"/>
    <col min="5638" max="5638" width="18.44140625" style="21" customWidth="1"/>
    <col min="5639" max="5639" width="15.109375" style="21" bestFit="1" customWidth="1"/>
    <col min="5640" max="5640" width="16.109375" style="21" bestFit="1" customWidth="1"/>
    <col min="5641" max="5641" width="13.88671875" style="21" bestFit="1" customWidth="1"/>
    <col min="5642" max="5644" width="15.33203125" style="21" bestFit="1" customWidth="1"/>
    <col min="5645" max="5645" width="16.109375" style="21" customWidth="1"/>
    <col min="5646" max="5646" width="13.88671875" style="21" bestFit="1" customWidth="1"/>
    <col min="5647" max="5651" width="13.109375" style="21" customWidth="1"/>
    <col min="5652" max="5652" width="13.88671875" style="21" bestFit="1" customWidth="1"/>
    <col min="5653" max="5653" width="13" style="21" customWidth="1"/>
    <col min="5654" max="5654" width="15.33203125" style="21" customWidth="1"/>
    <col min="5655" max="5655" width="14.44140625" style="21" customWidth="1"/>
    <col min="5656" max="5656" width="11.88671875" style="21" customWidth="1"/>
    <col min="5657" max="5657" width="14.88671875" style="21" bestFit="1" customWidth="1"/>
    <col min="5658" max="5796" width="10.6640625" style="21" customWidth="1"/>
    <col min="5797" max="5891" width="8.88671875" style="21"/>
    <col min="5892" max="5892" width="3" style="21" customWidth="1"/>
    <col min="5893" max="5893" width="37.5546875" style="21" customWidth="1"/>
    <col min="5894" max="5894" width="18.44140625" style="21" customWidth="1"/>
    <col min="5895" max="5895" width="15.109375" style="21" bestFit="1" customWidth="1"/>
    <col min="5896" max="5896" width="16.109375" style="21" bestFit="1" customWidth="1"/>
    <col min="5897" max="5897" width="13.88671875" style="21" bestFit="1" customWidth="1"/>
    <col min="5898" max="5900" width="15.33203125" style="21" bestFit="1" customWidth="1"/>
    <col min="5901" max="5901" width="16.109375" style="21" customWidth="1"/>
    <col min="5902" max="5902" width="13.88671875" style="21" bestFit="1" customWidth="1"/>
    <col min="5903" max="5907" width="13.109375" style="21" customWidth="1"/>
    <col min="5908" max="5908" width="13.88671875" style="21" bestFit="1" customWidth="1"/>
    <col min="5909" max="5909" width="13" style="21" customWidth="1"/>
    <col min="5910" max="5910" width="15.33203125" style="21" customWidth="1"/>
    <col min="5911" max="5911" width="14.44140625" style="21" customWidth="1"/>
    <col min="5912" max="5912" width="11.88671875" style="21" customWidth="1"/>
    <col min="5913" max="5913" width="14.88671875" style="21" bestFit="1" customWidth="1"/>
    <col min="5914" max="6052" width="10.6640625" style="21" customWidth="1"/>
    <col min="6053" max="6147" width="8.88671875" style="21"/>
    <col min="6148" max="6148" width="3" style="21" customWidth="1"/>
    <col min="6149" max="6149" width="37.5546875" style="21" customWidth="1"/>
    <col min="6150" max="6150" width="18.44140625" style="21" customWidth="1"/>
    <col min="6151" max="6151" width="15.109375" style="21" bestFit="1" customWidth="1"/>
    <col min="6152" max="6152" width="16.109375" style="21" bestFit="1" customWidth="1"/>
    <col min="6153" max="6153" width="13.88671875" style="21" bestFit="1" customWidth="1"/>
    <col min="6154" max="6156" width="15.33203125" style="21" bestFit="1" customWidth="1"/>
    <col min="6157" max="6157" width="16.109375" style="21" customWidth="1"/>
    <col min="6158" max="6158" width="13.88671875" style="21" bestFit="1" customWidth="1"/>
    <col min="6159" max="6163" width="13.109375" style="21" customWidth="1"/>
    <col min="6164" max="6164" width="13.88671875" style="21" bestFit="1" customWidth="1"/>
    <col min="6165" max="6165" width="13" style="21" customWidth="1"/>
    <col min="6166" max="6166" width="15.33203125" style="21" customWidth="1"/>
    <col min="6167" max="6167" width="14.44140625" style="21" customWidth="1"/>
    <col min="6168" max="6168" width="11.88671875" style="21" customWidth="1"/>
    <col min="6169" max="6169" width="14.88671875" style="21" bestFit="1" customWidth="1"/>
    <col min="6170" max="6308" width="10.6640625" style="21" customWidth="1"/>
    <col min="6309" max="6403" width="8.88671875" style="21"/>
    <col min="6404" max="6404" width="3" style="21" customWidth="1"/>
    <col min="6405" max="6405" width="37.5546875" style="21" customWidth="1"/>
    <col min="6406" max="6406" width="18.44140625" style="21" customWidth="1"/>
    <col min="6407" max="6407" width="15.109375" style="21" bestFit="1" customWidth="1"/>
    <col min="6408" max="6408" width="16.109375" style="21" bestFit="1" customWidth="1"/>
    <col min="6409" max="6409" width="13.88671875" style="21" bestFit="1" customWidth="1"/>
    <col min="6410" max="6412" width="15.33203125" style="21" bestFit="1" customWidth="1"/>
    <col min="6413" max="6413" width="16.109375" style="21" customWidth="1"/>
    <col min="6414" max="6414" width="13.88671875" style="21" bestFit="1" customWidth="1"/>
    <col min="6415" max="6419" width="13.109375" style="21" customWidth="1"/>
    <col min="6420" max="6420" width="13.88671875" style="21" bestFit="1" customWidth="1"/>
    <col min="6421" max="6421" width="13" style="21" customWidth="1"/>
    <col min="6422" max="6422" width="15.33203125" style="21" customWidth="1"/>
    <col min="6423" max="6423" width="14.44140625" style="21" customWidth="1"/>
    <col min="6424" max="6424" width="11.88671875" style="21" customWidth="1"/>
    <col min="6425" max="6425" width="14.88671875" style="21" bestFit="1" customWidth="1"/>
    <col min="6426" max="6564" width="10.6640625" style="21" customWidth="1"/>
    <col min="6565" max="6659" width="8.88671875" style="21"/>
    <col min="6660" max="6660" width="3" style="21" customWidth="1"/>
    <col min="6661" max="6661" width="37.5546875" style="21" customWidth="1"/>
    <col min="6662" max="6662" width="18.44140625" style="21" customWidth="1"/>
    <col min="6663" max="6663" width="15.109375" style="21" bestFit="1" customWidth="1"/>
    <col min="6664" max="6664" width="16.109375" style="21" bestFit="1" customWidth="1"/>
    <col min="6665" max="6665" width="13.88671875" style="21" bestFit="1" customWidth="1"/>
    <col min="6666" max="6668" width="15.33203125" style="21" bestFit="1" customWidth="1"/>
    <col min="6669" max="6669" width="16.109375" style="21" customWidth="1"/>
    <col min="6670" max="6670" width="13.88671875" style="21" bestFit="1" customWidth="1"/>
    <col min="6671" max="6675" width="13.109375" style="21" customWidth="1"/>
    <col min="6676" max="6676" width="13.88671875" style="21" bestFit="1" customWidth="1"/>
    <col min="6677" max="6677" width="13" style="21" customWidth="1"/>
    <col min="6678" max="6678" width="15.33203125" style="21" customWidth="1"/>
    <col min="6679" max="6679" width="14.44140625" style="21" customWidth="1"/>
    <col min="6680" max="6680" width="11.88671875" style="21" customWidth="1"/>
    <col min="6681" max="6681" width="14.88671875" style="21" bestFit="1" customWidth="1"/>
    <col min="6682" max="6820" width="10.6640625" style="21" customWidth="1"/>
    <col min="6821" max="6915" width="8.88671875" style="21"/>
    <col min="6916" max="6916" width="3" style="21" customWidth="1"/>
    <col min="6917" max="6917" width="37.5546875" style="21" customWidth="1"/>
    <col min="6918" max="6918" width="18.44140625" style="21" customWidth="1"/>
    <col min="6919" max="6919" width="15.109375" style="21" bestFit="1" customWidth="1"/>
    <col min="6920" max="6920" width="16.109375" style="21" bestFit="1" customWidth="1"/>
    <col min="6921" max="6921" width="13.88671875" style="21" bestFit="1" customWidth="1"/>
    <col min="6922" max="6924" width="15.33203125" style="21" bestFit="1" customWidth="1"/>
    <col min="6925" max="6925" width="16.109375" style="21" customWidth="1"/>
    <col min="6926" max="6926" width="13.88671875" style="21" bestFit="1" customWidth="1"/>
    <col min="6927" max="6931" width="13.109375" style="21" customWidth="1"/>
    <col min="6932" max="6932" width="13.88671875" style="21" bestFit="1" customWidth="1"/>
    <col min="6933" max="6933" width="13" style="21" customWidth="1"/>
    <col min="6934" max="6934" width="15.33203125" style="21" customWidth="1"/>
    <col min="6935" max="6935" width="14.44140625" style="21" customWidth="1"/>
    <col min="6936" max="6936" width="11.88671875" style="21" customWidth="1"/>
    <col min="6937" max="6937" width="14.88671875" style="21" bestFit="1" customWidth="1"/>
    <col min="6938" max="7076" width="10.6640625" style="21" customWidth="1"/>
    <col min="7077" max="7171" width="8.88671875" style="21"/>
    <col min="7172" max="7172" width="3" style="21" customWidth="1"/>
    <col min="7173" max="7173" width="37.5546875" style="21" customWidth="1"/>
    <col min="7174" max="7174" width="18.44140625" style="21" customWidth="1"/>
    <col min="7175" max="7175" width="15.109375" style="21" bestFit="1" customWidth="1"/>
    <col min="7176" max="7176" width="16.109375" style="21" bestFit="1" customWidth="1"/>
    <col min="7177" max="7177" width="13.88671875" style="21" bestFit="1" customWidth="1"/>
    <col min="7178" max="7180" width="15.33203125" style="21" bestFit="1" customWidth="1"/>
    <col min="7181" max="7181" width="16.109375" style="21" customWidth="1"/>
    <col min="7182" max="7182" width="13.88671875" style="21" bestFit="1" customWidth="1"/>
    <col min="7183" max="7187" width="13.109375" style="21" customWidth="1"/>
    <col min="7188" max="7188" width="13.88671875" style="21" bestFit="1" customWidth="1"/>
    <col min="7189" max="7189" width="13" style="21" customWidth="1"/>
    <col min="7190" max="7190" width="15.33203125" style="21" customWidth="1"/>
    <col min="7191" max="7191" width="14.44140625" style="21" customWidth="1"/>
    <col min="7192" max="7192" width="11.88671875" style="21" customWidth="1"/>
    <col min="7193" max="7193" width="14.88671875" style="21" bestFit="1" customWidth="1"/>
    <col min="7194" max="7332" width="10.6640625" style="21" customWidth="1"/>
    <col min="7333" max="7427" width="8.88671875" style="21"/>
    <col min="7428" max="7428" width="3" style="21" customWidth="1"/>
    <col min="7429" max="7429" width="37.5546875" style="21" customWidth="1"/>
    <col min="7430" max="7430" width="18.44140625" style="21" customWidth="1"/>
    <col min="7431" max="7431" width="15.109375" style="21" bestFit="1" customWidth="1"/>
    <col min="7432" max="7432" width="16.109375" style="21" bestFit="1" customWidth="1"/>
    <col min="7433" max="7433" width="13.88671875" style="21" bestFit="1" customWidth="1"/>
    <col min="7434" max="7436" width="15.33203125" style="21" bestFit="1" customWidth="1"/>
    <col min="7437" max="7437" width="16.109375" style="21" customWidth="1"/>
    <col min="7438" max="7438" width="13.88671875" style="21" bestFit="1" customWidth="1"/>
    <col min="7439" max="7443" width="13.109375" style="21" customWidth="1"/>
    <col min="7444" max="7444" width="13.88671875" style="21" bestFit="1" customWidth="1"/>
    <col min="7445" max="7445" width="13" style="21" customWidth="1"/>
    <col min="7446" max="7446" width="15.33203125" style="21" customWidth="1"/>
    <col min="7447" max="7447" width="14.44140625" style="21" customWidth="1"/>
    <col min="7448" max="7448" width="11.88671875" style="21" customWidth="1"/>
    <col min="7449" max="7449" width="14.88671875" style="21" bestFit="1" customWidth="1"/>
    <col min="7450" max="7588" width="10.6640625" style="21" customWidth="1"/>
    <col min="7589" max="7683" width="8.88671875" style="21"/>
    <col min="7684" max="7684" width="3" style="21" customWidth="1"/>
    <col min="7685" max="7685" width="37.5546875" style="21" customWidth="1"/>
    <col min="7686" max="7686" width="18.44140625" style="21" customWidth="1"/>
    <col min="7687" max="7687" width="15.109375" style="21" bestFit="1" customWidth="1"/>
    <col min="7688" max="7688" width="16.109375" style="21" bestFit="1" customWidth="1"/>
    <col min="7689" max="7689" width="13.88671875" style="21" bestFit="1" customWidth="1"/>
    <col min="7690" max="7692" width="15.33203125" style="21" bestFit="1" customWidth="1"/>
    <col min="7693" max="7693" width="16.109375" style="21" customWidth="1"/>
    <col min="7694" max="7694" width="13.88671875" style="21" bestFit="1" customWidth="1"/>
    <col min="7695" max="7699" width="13.109375" style="21" customWidth="1"/>
    <col min="7700" max="7700" width="13.88671875" style="21" bestFit="1" customWidth="1"/>
    <col min="7701" max="7701" width="13" style="21" customWidth="1"/>
    <col min="7702" max="7702" width="15.33203125" style="21" customWidth="1"/>
    <col min="7703" max="7703" width="14.44140625" style="21" customWidth="1"/>
    <col min="7704" max="7704" width="11.88671875" style="21" customWidth="1"/>
    <col min="7705" max="7705" width="14.88671875" style="21" bestFit="1" customWidth="1"/>
    <col min="7706" max="7844" width="10.6640625" style="21" customWidth="1"/>
    <col min="7845" max="7939" width="8.88671875" style="21"/>
    <col min="7940" max="7940" width="3" style="21" customWidth="1"/>
    <col min="7941" max="7941" width="37.5546875" style="21" customWidth="1"/>
    <col min="7942" max="7942" width="18.44140625" style="21" customWidth="1"/>
    <col min="7943" max="7943" width="15.109375" style="21" bestFit="1" customWidth="1"/>
    <col min="7944" max="7944" width="16.109375" style="21" bestFit="1" customWidth="1"/>
    <col min="7945" max="7945" width="13.88671875" style="21" bestFit="1" customWidth="1"/>
    <col min="7946" max="7948" width="15.33203125" style="21" bestFit="1" customWidth="1"/>
    <col min="7949" max="7949" width="16.109375" style="21" customWidth="1"/>
    <col min="7950" max="7950" width="13.88671875" style="21" bestFit="1" customWidth="1"/>
    <col min="7951" max="7955" width="13.109375" style="21" customWidth="1"/>
    <col min="7956" max="7956" width="13.88671875" style="21" bestFit="1" customWidth="1"/>
    <col min="7957" max="7957" width="13" style="21" customWidth="1"/>
    <col min="7958" max="7958" width="15.33203125" style="21" customWidth="1"/>
    <col min="7959" max="7959" width="14.44140625" style="21" customWidth="1"/>
    <col min="7960" max="7960" width="11.88671875" style="21" customWidth="1"/>
    <col min="7961" max="7961" width="14.88671875" style="21" bestFit="1" customWidth="1"/>
    <col min="7962" max="8100" width="10.6640625" style="21" customWidth="1"/>
    <col min="8101" max="8195" width="8.88671875" style="21"/>
    <col min="8196" max="8196" width="3" style="21" customWidth="1"/>
    <col min="8197" max="8197" width="37.5546875" style="21" customWidth="1"/>
    <col min="8198" max="8198" width="18.44140625" style="21" customWidth="1"/>
    <col min="8199" max="8199" width="15.109375" style="21" bestFit="1" customWidth="1"/>
    <col min="8200" max="8200" width="16.109375" style="21" bestFit="1" customWidth="1"/>
    <col min="8201" max="8201" width="13.88671875" style="21" bestFit="1" customWidth="1"/>
    <col min="8202" max="8204" width="15.33203125" style="21" bestFit="1" customWidth="1"/>
    <col min="8205" max="8205" width="16.109375" style="21" customWidth="1"/>
    <col min="8206" max="8206" width="13.88671875" style="21" bestFit="1" customWidth="1"/>
    <col min="8207" max="8211" width="13.109375" style="21" customWidth="1"/>
    <col min="8212" max="8212" width="13.88671875" style="21" bestFit="1" customWidth="1"/>
    <col min="8213" max="8213" width="13" style="21" customWidth="1"/>
    <col min="8214" max="8214" width="15.33203125" style="21" customWidth="1"/>
    <col min="8215" max="8215" width="14.44140625" style="21" customWidth="1"/>
    <col min="8216" max="8216" width="11.88671875" style="21" customWidth="1"/>
    <col min="8217" max="8217" width="14.88671875" style="21" bestFit="1" customWidth="1"/>
    <col min="8218" max="8356" width="10.6640625" style="21" customWidth="1"/>
    <col min="8357" max="8451" width="8.88671875" style="21"/>
    <col min="8452" max="8452" width="3" style="21" customWidth="1"/>
    <col min="8453" max="8453" width="37.5546875" style="21" customWidth="1"/>
    <col min="8454" max="8454" width="18.44140625" style="21" customWidth="1"/>
    <col min="8455" max="8455" width="15.109375" style="21" bestFit="1" customWidth="1"/>
    <col min="8456" max="8456" width="16.109375" style="21" bestFit="1" customWidth="1"/>
    <col min="8457" max="8457" width="13.88671875" style="21" bestFit="1" customWidth="1"/>
    <col min="8458" max="8460" width="15.33203125" style="21" bestFit="1" customWidth="1"/>
    <col min="8461" max="8461" width="16.109375" style="21" customWidth="1"/>
    <col min="8462" max="8462" width="13.88671875" style="21" bestFit="1" customWidth="1"/>
    <col min="8463" max="8467" width="13.109375" style="21" customWidth="1"/>
    <col min="8468" max="8468" width="13.88671875" style="21" bestFit="1" customWidth="1"/>
    <col min="8469" max="8469" width="13" style="21" customWidth="1"/>
    <col min="8470" max="8470" width="15.33203125" style="21" customWidth="1"/>
    <col min="8471" max="8471" width="14.44140625" style="21" customWidth="1"/>
    <col min="8472" max="8472" width="11.88671875" style="21" customWidth="1"/>
    <col min="8473" max="8473" width="14.88671875" style="21" bestFit="1" customWidth="1"/>
    <col min="8474" max="8612" width="10.6640625" style="21" customWidth="1"/>
    <col min="8613" max="8707" width="8.88671875" style="21"/>
    <col min="8708" max="8708" width="3" style="21" customWidth="1"/>
    <col min="8709" max="8709" width="37.5546875" style="21" customWidth="1"/>
    <col min="8710" max="8710" width="18.44140625" style="21" customWidth="1"/>
    <col min="8711" max="8711" width="15.109375" style="21" bestFit="1" customWidth="1"/>
    <col min="8712" max="8712" width="16.109375" style="21" bestFit="1" customWidth="1"/>
    <col min="8713" max="8713" width="13.88671875" style="21" bestFit="1" customWidth="1"/>
    <col min="8714" max="8716" width="15.33203125" style="21" bestFit="1" customWidth="1"/>
    <col min="8717" max="8717" width="16.109375" style="21" customWidth="1"/>
    <col min="8718" max="8718" width="13.88671875" style="21" bestFit="1" customWidth="1"/>
    <col min="8719" max="8723" width="13.109375" style="21" customWidth="1"/>
    <col min="8724" max="8724" width="13.88671875" style="21" bestFit="1" customWidth="1"/>
    <col min="8725" max="8725" width="13" style="21" customWidth="1"/>
    <col min="8726" max="8726" width="15.33203125" style="21" customWidth="1"/>
    <col min="8727" max="8727" width="14.44140625" style="21" customWidth="1"/>
    <col min="8728" max="8728" width="11.88671875" style="21" customWidth="1"/>
    <col min="8729" max="8729" width="14.88671875" style="21" bestFit="1" customWidth="1"/>
    <col min="8730" max="8868" width="10.6640625" style="21" customWidth="1"/>
    <col min="8869" max="8963" width="8.88671875" style="21"/>
    <col min="8964" max="8964" width="3" style="21" customWidth="1"/>
    <col min="8965" max="8965" width="37.5546875" style="21" customWidth="1"/>
    <col min="8966" max="8966" width="18.44140625" style="21" customWidth="1"/>
    <col min="8967" max="8967" width="15.109375" style="21" bestFit="1" customWidth="1"/>
    <col min="8968" max="8968" width="16.109375" style="21" bestFit="1" customWidth="1"/>
    <col min="8969" max="8969" width="13.88671875" style="21" bestFit="1" customWidth="1"/>
    <col min="8970" max="8972" width="15.33203125" style="21" bestFit="1" customWidth="1"/>
    <col min="8973" max="8973" width="16.109375" style="21" customWidth="1"/>
    <col min="8974" max="8974" width="13.88671875" style="21" bestFit="1" customWidth="1"/>
    <col min="8975" max="8979" width="13.109375" style="21" customWidth="1"/>
    <col min="8980" max="8980" width="13.88671875" style="21" bestFit="1" customWidth="1"/>
    <col min="8981" max="8981" width="13" style="21" customWidth="1"/>
    <col min="8982" max="8982" width="15.33203125" style="21" customWidth="1"/>
    <col min="8983" max="8983" width="14.44140625" style="21" customWidth="1"/>
    <col min="8984" max="8984" width="11.88671875" style="21" customWidth="1"/>
    <col min="8985" max="8985" width="14.88671875" style="21" bestFit="1" customWidth="1"/>
    <col min="8986" max="9124" width="10.6640625" style="21" customWidth="1"/>
    <col min="9125" max="9219" width="8.88671875" style="21"/>
    <col min="9220" max="9220" width="3" style="21" customWidth="1"/>
    <col min="9221" max="9221" width="37.5546875" style="21" customWidth="1"/>
    <col min="9222" max="9222" width="18.44140625" style="21" customWidth="1"/>
    <col min="9223" max="9223" width="15.109375" style="21" bestFit="1" customWidth="1"/>
    <col min="9224" max="9224" width="16.109375" style="21" bestFit="1" customWidth="1"/>
    <col min="9225" max="9225" width="13.88671875" style="21" bestFit="1" customWidth="1"/>
    <col min="9226" max="9228" width="15.33203125" style="21" bestFit="1" customWidth="1"/>
    <col min="9229" max="9229" width="16.109375" style="21" customWidth="1"/>
    <col min="9230" max="9230" width="13.88671875" style="21" bestFit="1" customWidth="1"/>
    <col min="9231" max="9235" width="13.109375" style="21" customWidth="1"/>
    <col min="9236" max="9236" width="13.88671875" style="21" bestFit="1" customWidth="1"/>
    <col min="9237" max="9237" width="13" style="21" customWidth="1"/>
    <col min="9238" max="9238" width="15.33203125" style="21" customWidth="1"/>
    <col min="9239" max="9239" width="14.44140625" style="21" customWidth="1"/>
    <col min="9240" max="9240" width="11.88671875" style="21" customWidth="1"/>
    <col min="9241" max="9241" width="14.88671875" style="21" bestFit="1" customWidth="1"/>
    <col min="9242" max="9380" width="10.6640625" style="21" customWidth="1"/>
    <col min="9381" max="9475" width="8.88671875" style="21"/>
    <col min="9476" max="9476" width="3" style="21" customWidth="1"/>
    <col min="9477" max="9477" width="37.5546875" style="21" customWidth="1"/>
    <col min="9478" max="9478" width="18.44140625" style="21" customWidth="1"/>
    <col min="9479" max="9479" width="15.109375" style="21" bestFit="1" customWidth="1"/>
    <col min="9480" max="9480" width="16.109375" style="21" bestFit="1" customWidth="1"/>
    <col min="9481" max="9481" width="13.88671875" style="21" bestFit="1" customWidth="1"/>
    <col min="9482" max="9484" width="15.33203125" style="21" bestFit="1" customWidth="1"/>
    <col min="9485" max="9485" width="16.109375" style="21" customWidth="1"/>
    <col min="9486" max="9486" width="13.88671875" style="21" bestFit="1" customWidth="1"/>
    <col min="9487" max="9491" width="13.109375" style="21" customWidth="1"/>
    <col min="9492" max="9492" width="13.88671875" style="21" bestFit="1" customWidth="1"/>
    <col min="9493" max="9493" width="13" style="21" customWidth="1"/>
    <col min="9494" max="9494" width="15.33203125" style="21" customWidth="1"/>
    <col min="9495" max="9495" width="14.44140625" style="21" customWidth="1"/>
    <col min="9496" max="9496" width="11.88671875" style="21" customWidth="1"/>
    <col min="9497" max="9497" width="14.88671875" style="21" bestFit="1" customWidth="1"/>
    <col min="9498" max="9636" width="10.6640625" style="21" customWidth="1"/>
    <col min="9637" max="9731" width="8.88671875" style="21"/>
    <col min="9732" max="9732" width="3" style="21" customWidth="1"/>
    <col min="9733" max="9733" width="37.5546875" style="21" customWidth="1"/>
    <col min="9734" max="9734" width="18.44140625" style="21" customWidth="1"/>
    <col min="9735" max="9735" width="15.109375" style="21" bestFit="1" customWidth="1"/>
    <col min="9736" max="9736" width="16.109375" style="21" bestFit="1" customWidth="1"/>
    <col min="9737" max="9737" width="13.88671875" style="21" bestFit="1" customWidth="1"/>
    <col min="9738" max="9740" width="15.33203125" style="21" bestFit="1" customWidth="1"/>
    <col min="9741" max="9741" width="16.109375" style="21" customWidth="1"/>
    <col min="9742" max="9742" width="13.88671875" style="21" bestFit="1" customWidth="1"/>
    <col min="9743" max="9747" width="13.109375" style="21" customWidth="1"/>
    <col min="9748" max="9748" width="13.88671875" style="21" bestFit="1" customWidth="1"/>
    <col min="9749" max="9749" width="13" style="21" customWidth="1"/>
    <col min="9750" max="9750" width="15.33203125" style="21" customWidth="1"/>
    <col min="9751" max="9751" width="14.44140625" style="21" customWidth="1"/>
    <col min="9752" max="9752" width="11.88671875" style="21" customWidth="1"/>
    <col min="9753" max="9753" width="14.88671875" style="21" bestFit="1" customWidth="1"/>
    <col min="9754" max="9892" width="10.6640625" style="21" customWidth="1"/>
    <col min="9893" max="9987" width="8.88671875" style="21"/>
    <col min="9988" max="9988" width="3" style="21" customWidth="1"/>
    <col min="9989" max="9989" width="37.5546875" style="21" customWidth="1"/>
    <col min="9990" max="9990" width="18.44140625" style="21" customWidth="1"/>
    <col min="9991" max="9991" width="15.109375" style="21" bestFit="1" customWidth="1"/>
    <col min="9992" max="9992" width="16.109375" style="21" bestFit="1" customWidth="1"/>
    <col min="9993" max="9993" width="13.88671875" style="21" bestFit="1" customWidth="1"/>
    <col min="9994" max="9996" width="15.33203125" style="21" bestFit="1" customWidth="1"/>
    <col min="9997" max="9997" width="16.109375" style="21" customWidth="1"/>
    <col min="9998" max="9998" width="13.88671875" style="21" bestFit="1" customWidth="1"/>
    <col min="9999" max="10003" width="13.109375" style="21" customWidth="1"/>
    <col min="10004" max="10004" width="13.88671875" style="21" bestFit="1" customWidth="1"/>
    <col min="10005" max="10005" width="13" style="21" customWidth="1"/>
    <col min="10006" max="10006" width="15.33203125" style="21" customWidth="1"/>
    <col min="10007" max="10007" width="14.44140625" style="21" customWidth="1"/>
    <col min="10008" max="10008" width="11.88671875" style="21" customWidth="1"/>
    <col min="10009" max="10009" width="14.88671875" style="21" bestFit="1" customWidth="1"/>
    <col min="10010" max="10148" width="10.6640625" style="21" customWidth="1"/>
    <col min="10149" max="10243" width="8.88671875" style="21"/>
    <col min="10244" max="10244" width="3" style="21" customWidth="1"/>
    <col min="10245" max="10245" width="37.5546875" style="21" customWidth="1"/>
    <col min="10246" max="10246" width="18.44140625" style="21" customWidth="1"/>
    <col min="10247" max="10247" width="15.109375" style="21" bestFit="1" customWidth="1"/>
    <col min="10248" max="10248" width="16.109375" style="21" bestFit="1" customWidth="1"/>
    <col min="10249" max="10249" width="13.88671875" style="21" bestFit="1" customWidth="1"/>
    <col min="10250" max="10252" width="15.33203125" style="21" bestFit="1" customWidth="1"/>
    <col min="10253" max="10253" width="16.109375" style="21" customWidth="1"/>
    <col min="10254" max="10254" width="13.88671875" style="21" bestFit="1" customWidth="1"/>
    <col min="10255" max="10259" width="13.109375" style="21" customWidth="1"/>
    <col min="10260" max="10260" width="13.88671875" style="21" bestFit="1" customWidth="1"/>
    <col min="10261" max="10261" width="13" style="21" customWidth="1"/>
    <col min="10262" max="10262" width="15.33203125" style="21" customWidth="1"/>
    <col min="10263" max="10263" width="14.44140625" style="21" customWidth="1"/>
    <col min="10264" max="10264" width="11.88671875" style="21" customWidth="1"/>
    <col min="10265" max="10265" width="14.88671875" style="21" bestFit="1" customWidth="1"/>
    <col min="10266" max="10404" width="10.6640625" style="21" customWidth="1"/>
    <col min="10405" max="10499" width="8.88671875" style="21"/>
    <col min="10500" max="10500" width="3" style="21" customWidth="1"/>
    <col min="10501" max="10501" width="37.5546875" style="21" customWidth="1"/>
    <col min="10502" max="10502" width="18.44140625" style="21" customWidth="1"/>
    <col min="10503" max="10503" width="15.109375" style="21" bestFit="1" customWidth="1"/>
    <col min="10504" max="10504" width="16.109375" style="21" bestFit="1" customWidth="1"/>
    <col min="10505" max="10505" width="13.88671875" style="21" bestFit="1" customWidth="1"/>
    <col min="10506" max="10508" width="15.33203125" style="21" bestFit="1" customWidth="1"/>
    <col min="10509" max="10509" width="16.109375" style="21" customWidth="1"/>
    <col min="10510" max="10510" width="13.88671875" style="21" bestFit="1" customWidth="1"/>
    <col min="10511" max="10515" width="13.109375" style="21" customWidth="1"/>
    <col min="10516" max="10516" width="13.88671875" style="21" bestFit="1" customWidth="1"/>
    <col min="10517" max="10517" width="13" style="21" customWidth="1"/>
    <col min="10518" max="10518" width="15.33203125" style="21" customWidth="1"/>
    <col min="10519" max="10519" width="14.44140625" style="21" customWidth="1"/>
    <col min="10520" max="10520" width="11.88671875" style="21" customWidth="1"/>
    <col min="10521" max="10521" width="14.88671875" style="21" bestFit="1" customWidth="1"/>
    <col min="10522" max="10660" width="10.6640625" style="21" customWidth="1"/>
    <col min="10661" max="10755" width="8.88671875" style="21"/>
    <col min="10756" max="10756" width="3" style="21" customWidth="1"/>
    <col min="10757" max="10757" width="37.5546875" style="21" customWidth="1"/>
    <col min="10758" max="10758" width="18.44140625" style="21" customWidth="1"/>
    <col min="10759" max="10759" width="15.109375" style="21" bestFit="1" customWidth="1"/>
    <col min="10760" max="10760" width="16.109375" style="21" bestFit="1" customWidth="1"/>
    <col min="10761" max="10761" width="13.88671875" style="21" bestFit="1" customWidth="1"/>
    <col min="10762" max="10764" width="15.33203125" style="21" bestFit="1" customWidth="1"/>
    <col min="10765" max="10765" width="16.109375" style="21" customWidth="1"/>
    <col min="10766" max="10766" width="13.88671875" style="21" bestFit="1" customWidth="1"/>
    <col min="10767" max="10771" width="13.109375" style="21" customWidth="1"/>
    <col min="10772" max="10772" width="13.88671875" style="21" bestFit="1" customWidth="1"/>
    <col min="10773" max="10773" width="13" style="21" customWidth="1"/>
    <col min="10774" max="10774" width="15.33203125" style="21" customWidth="1"/>
    <col min="10775" max="10775" width="14.44140625" style="21" customWidth="1"/>
    <col min="10776" max="10776" width="11.88671875" style="21" customWidth="1"/>
    <col min="10777" max="10777" width="14.88671875" style="21" bestFit="1" customWidth="1"/>
    <col min="10778" max="10916" width="10.6640625" style="21" customWidth="1"/>
    <col min="10917" max="11011" width="8.88671875" style="21"/>
    <col min="11012" max="11012" width="3" style="21" customWidth="1"/>
    <col min="11013" max="11013" width="37.5546875" style="21" customWidth="1"/>
    <col min="11014" max="11014" width="18.44140625" style="21" customWidth="1"/>
    <col min="11015" max="11015" width="15.109375" style="21" bestFit="1" customWidth="1"/>
    <col min="11016" max="11016" width="16.109375" style="21" bestFit="1" customWidth="1"/>
    <col min="11017" max="11017" width="13.88671875" style="21" bestFit="1" customWidth="1"/>
    <col min="11018" max="11020" width="15.33203125" style="21" bestFit="1" customWidth="1"/>
    <col min="11021" max="11021" width="16.109375" style="21" customWidth="1"/>
    <col min="11022" max="11022" width="13.88671875" style="21" bestFit="1" customWidth="1"/>
    <col min="11023" max="11027" width="13.109375" style="21" customWidth="1"/>
    <col min="11028" max="11028" width="13.88671875" style="21" bestFit="1" customWidth="1"/>
    <col min="11029" max="11029" width="13" style="21" customWidth="1"/>
    <col min="11030" max="11030" width="15.33203125" style="21" customWidth="1"/>
    <col min="11031" max="11031" width="14.44140625" style="21" customWidth="1"/>
    <col min="11032" max="11032" width="11.88671875" style="21" customWidth="1"/>
    <col min="11033" max="11033" width="14.88671875" style="21" bestFit="1" customWidth="1"/>
    <col min="11034" max="11172" width="10.6640625" style="21" customWidth="1"/>
    <col min="11173" max="11267" width="8.88671875" style="21"/>
    <col min="11268" max="11268" width="3" style="21" customWidth="1"/>
    <col min="11269" max="11269" width="37.5546875" style="21" customWidth="1"/>
    <col min="11270" max="11270" width="18.44140625" style="21" customWidth="1"/>
    <col min="11271" max="11271" width="15.109375" style="21" bestFit="1" customWidth="1"/>
    <col min="11272" max="11272" width="16.109375" style="21" bestFit="1" customWidth="1"/>
    <col min="11273" max="11273" width="13.88671875" style="21" bestFit="1" customWidth="1"/>
    <col min="11274" max="11276" width="15.33203125" style="21" bestFit="1" customWidth="1"/>
    <col min="11277" max="11277" width="16.109375" style="21" customWidth="1"/>
    <col min="11278" max="11278" width="13.88671875" style="21" bestFit="1" customWidth="1"/>
    <col min="11279" max="11283" width="13.109375" style="21" customWidth="1"/>
    <col min="11284" max="11284" width="13.88671875" style="21" bestFit="1" customWidth="1"/>
    <col min="11285" max="11285" width="13" style="21" customWidth="1"/>
    <col min="11286" max="11286" width="15.33203125" style="21" customWidth="1"/>
    <col min="11287" max="11287" width="14.44140625" style="21" customWidth="1"/>
    <col min="11288" max="11288" width="11.88671875" style="21" customWidth="1"/>
    <col min="11289" max="11289" width="14.88671875" style="21" bestFit="1" customWidth="1"/>
    <col min="11290" max="11428" width="10.6640625" style="21" customWidth="1"/>
    <col min="11429" max="11523" width="8.88671875" style="21"/>
    <col min="11524" max="11524" width="3" style="21" customWidth="1"/>
    <col min="11525" max="11525" width="37.5546875" style="21" customWidth="1"/>
    <col min="11526" max="11526" width="18.44140625" style="21" customWidth="1"/>
    <col min="11527" max="11527" width="15.109375" style="21" bestFit="1" customWidth="1"/>
    <col min="11528" max="11528" width="16.109375" style="21" bestFit="1" customWidth="1"/>
    <col min="11529" max="11529" width="13.88671875" style="21" bestFit="1" customWidth="1"/>
    <col min="11530" max="11532" width="15.33203125" style="21" bestFit="1" customWidth="1"/>
    <col min="11533" max="11533" width="16.109375" style="21" customWidth="1"/>
    <col min="11534" max="11534" width="13.88671875" style="21" bestFit="1" customWidth="1"/>
    <col min="11535" max="11539" width="13.109375" style="21" customWidth="1"/>
    <col min="11540" max="11540" width="13.88671875" style="21" bestFit="1" customWidth="1"/>
    <col min="11541" max="11541" width="13" style="21" customWidth="1"/>
    <col min="11542" max="11542" width="15.33203125" style="21" customWidth="1"/>
    <col min="11543" max="11543" width="14.44140625" style="21" customWidth="1"/>
    <col min="11544" max="11544" width="11.88671875" style="21" customWidth="1"/>
    <col min="11545" max="11545" width="14.88671875" style="21" bestFit="1" customWidth="1"/>
    <col min="11546" max="11684" width="10.6640625" style="21" customWidth="1"/>
    <col min="11685" max="11779" width="8.88671875" style="21"/>
    <col min="11780" max="11780" width="3" style="21" customWidth="1"/>
    <col min="11781" max="11781" width="37.5546875" style="21" customWidth="1"/>
    <col min="11782" max="11782" width="18.44140625" style="21" customWidth="1"/>
    <col min="11783" max="11783" width="15.109375" style="21" bestFit="1" customWidth="1"/>
    <col min="11784" max="11784" width="16.109375" style="21" bestFit="1" customWidth="1"/>
    <col min="11785" max="11785" width="13.88671875" style="21" bestFit="1" customWidth="1"/>
    <col min="11786" max="11788" width="15.33203125" style="21" bestFit="1" customWidth="1"/>
    <col min="11789" max="11789" width="16.109375" style="21" customWidth="1"/>
    <col min="11790" max="11790" width="13.88671875" style="21" bestFit="1" customWidth="1"/>
    <col min="11791" max="11795" width="13.109375" style="21" customWidth="1"/>
    <col min="11796" max="11796" width="13.88671875" style="21" bestFit="1" customWidth="1"/>
    <col min="11797" max="11797" width="13" style="21" customWidth="1"/>
    <col min="11798" max="11798" width="15.33203125" style="21" customWidth="1"/>
    <col min="11799" max="11799" width="14.44140625" style="21" customWidth="1"/>
    <col min="11800" max="11800" width="11.88671875" style="21" customWidth="1"/>
    <col min="11801" max="11801" width="14.88671875" style="21" bestFit="1" customWidth="1"/>
    <col min="11802" max="11940" width="10.6640625" style="21" customWidth="1"/>
    <col min="11941" max="12035" width="8.88671875" style="21"/>
    <col min="12036" max="12036" width="3" style="21" customWidth="1"/>
    <col min="12037" max="12037" width="37.5546875" style="21" customWidth="1"/>
    <col min="12038" max="12038" width="18.44140625" style="21" customWidth="1"/>
    <col min="12039" max="12039" width="15.109375" style="21" bestFit="1" customWidth="1"/>
    <col min="12040" max="12040" width="16.109375" style="21" bestFit="1" customWidth="1"/>
    <col min="12041" max="12041" width="13.88671875" style="21" bestFit="1" customWidth="1"/>
    <col min="12042" max="12044" width="15.33203125" style="21" bestFit="1" customWidth="1"/>
    <col min="12045" max="12045" width="16.109375" style="21" customWidth="1"/>
    <col min="12046" max="12046" width="13.88671875" style="21" bestFit="1" customWidth="1"/>
    <col min="12047" max="12051" width="13.109375" style="21" customWidth="1"/>
    <col min="12052" max="12052" width="13.88671875" style="21" bestFit="1" customWidth="1"/>
    <col min="12053" max="12053" width="13" style="21" customWidth="1"/>
    <col min="12054" max="12054" width="15.33203125" style="21" customWidth="1"/>
    <col min="12055" max="12055" width="14.44140625" style="21" customWidth="1"/>
    <col min="12056" max="12056" width="11.88671875" style="21" customWidth="1"/>
    <col min="12057" max="12057" width="14.88671875" style="21" bestFit="1" customWidth="1"/>
    <col min="12058" max="12196" width="10.6640625" style="21" customWidth="1"/>
    <col min="12197" max="12291" width="8.88671875" style="21"/>
    <col min="12292" max="12292" width="3" style="21" customWidth="1"/>
    <col min="12293" max="12293" width="37.5546875" style="21" customWidth="1"/>
    <col min="12294" max="12294" width="18.44140625" style="21" customWidth="1"/>
    <col min="12295" max="12295" width="15.109375" style="21" bestFit="1" customWidth="1"/>
    <col min="12296" max="12296" width="16.109375" style="21" bestFit="1" customWidth="1"/>
    <col min="12297" max="12297" width="13.88671875" style="21" bestFit="1" customWidth="1"/>
    <col min="12298" max="12300" width="15.33203125" style="21" bestFit="1" customWidth="1"/>
    <col min="12301" max="12301" width="16.109375" style="21" customWidth="1"/>
    <col min="12302" max="12302" width="13.88671875" style="21" bestFit="1" customWidth="1"/>
    <col min="12303" max="12307" width="13.109375" style="21" customWidth="1"/>
    <col min="12308" max="12308" width="13.88671875" style="21" bestFit="1" customWidth="1"/>
    <col min="12309" max="12309" width="13" style="21" customWidth="1"/>
    <col min="12310" max="12310" width="15.33203125" style="21" customWidth="1"/>
    <col min="12311" max="12311" width="14.44140625" style="21" customWidth="1"/>
    <col min="12312" max="12312" width="11.88671875" style="21" customWidth="1"/>
    <col min="12313" max="12313" width="14.88671875" style="21" bestFit="1" customWidth="1"/>
    <col min="12314" max="12452" width="10.6640625" style="21" customWidth="1"/>
    <col min="12453" max="12547" width="8.88671875" style="21"/>
    <col min="12548" max="12548" width="3" style="21" customWidth="1"/>
    <col min="12549" max="12549" width="37.5546875" style="21" customWidth="1"/>
    <col min="12550" max="12550" width="18.44140625" style="21" customWidth="1"/>
    <col min="12551" max="12551" width="15.109375" style="21" bestFit="1" customWidth="1"/>
    <col min="12552" max="12552" width="16.109375" style="21" bestFit="1" customWidth="1"/>
    <col min="12553" max="12553" width="13.88671875" style="21" bestFit="1" customWidth="1"/>
    <col min="12554" max="12556" width="15.33203125" style="21" bestFit="1" customWidth="1"/>
    <col min="12557" max="12557" width="16.109375" style="21" customWidth="1"/>
    <col min="12558" max="12558" width="13.88671875" style="21" bestFit="1" customWidth="1"/>
    <col min="12559" max="12563" width="13.109375" style="21" customWidth="1"/>
    <col min="12564" max="12564" width="13.88671875" style="21" bestFit="1" customWidth="1"/>
    <col min="12565" max="12565" width="13" style="21" customWidth="1"/>
    <col min="12566" max="12566" width="15.33203125" style="21" customWidth="1"/>
    <col min="12567" max="12567" width="14.44140625" style="21" customWidth="1"/>
    <col min="12568" max="12568" width="11.88671875" style="21" customWidth="1"/>
    <col min="12569" max="12569" width="14.88671875" style="21" bestFit="1" customWidth="1"/>
    <col min="12570" max="12708" width="10.6640625" style="21" customWidth="1"/>
    <col min="12709" max="12803" width="8.88671875" style="21"/>
    <col min="12804" max="12804" width="3" style="21" customWidth="1"/>
    <col min="12805" max="12805" width="37.5546875" style="21" customWidth="1"/>
    <col min="12806" max="12806" width="18.44140625" style="21" customWidth="1"/>
    <col min="12807" max="12807" width="15.109375" style="21" bestFit="1" customWidth="1"/>
    <col min="12808" max="12808" width="16.109375" style="21" bestFit="1" customWidth="1"/>
    <col min="12809" max="12809" width="13.88671875" style="21" bestFit="1" customWidth="1"/>
    <col min="12810" max="12812" width="15.33203125" style="21" bestFit="1" customWidth="1"/>
    <col min="12813" max="12813" width="16.109375" style="21" customWidth="1"/>
    <col min="12814" max="12814" width="13.88671875" style="21" bestFit="1" customWidth="1"/>
    <col min="12815" max="12819" width="13.109375" style="21" customWidth="1"/>
    <col min="12820" max="12820" width="13.88671875" style="21" bestFit="1" customWidth="1"/>
    <col min="12821" max="12821" width="13" style="21" customWidth="1"/>
    <col min="12822" max="12822" width="15.33203125" style="21" customWidth="1"/>
    <col min="12823" max="12823" width="14.44140625" style="21" customWidth="1"/>
    <col min="12824" max="12824" width="11.88671875" style="21" customWidth="1"/>
    <col min="12825" max="12825" width="14.88671875" style="21" bestFit="1" customWidth="1"/>
    <col min="12826" max="12964" width="10.6640625" style="21" customWidth="1"/>
    <col min="12965" max="13059" width="8.88671875" style="21"/>
    <col min="13060" max="13060" width="3" style="21" customWidth="1"/>
    <col min="13061" max="13061" width="37.5546875" style="21" customWidth="1"/>
    <col min="13062" max="13062" width="18.44140625" style="21" customWidth="1"/>
    <col min="13063" max="13063" width="15.109375" style="21" bestFit="1" customWidth="1"/>
    <col min="13064" max="13064" width="16.109375" style="21" bestFit="1" customWidth="1"/>
    <col min="13065" max="13065" width="13.88671875" style="21" bestFit="1" customWidth="1"/>
    <col min="13066" max="13068" width="15.33203125" style="21" bestFit="1" customWidth="1"/>
    <col min="13069" max="13069" width="16.109375" style="21" customWidth="1"/>
    <col min="13070" max="13070" width="13.88671875" style="21" bestFit="1" customWidth="1"/>
    <col min="13071" max="13075" width="13.109375" style="21" customWidth="1"/>
    <col min="13076" max="13076" width="13.88671875" style="21" bestFit="1" customWidth="1"/>
    <col min="13077" max="13077" width="13" style="21" customWidth="1"/>
    <col min="13078" max="13078" width="15.33203125" style="21" customWidth="1"/>
    <col min="13079" max="13079" width="14.44140625" style="21" customWidth="1"/>
    <col min="13080" max="13080" width="11.88671875" style="21" customWidth="1"/>
    <col min="13081" max="13081" width="14.88671875" style="21" bestFit="1" customWidth="1"/>
    <col min="13082" max="13220" width="10.6640625" style="21" customWidth="1"/>
    <col min="13221" max="13315" width="8.88671875" style="21"/>
    <col min="13316" max="13316" width="3" style="21" customWidth="1"/>
    <col min="13317" max="13317" width="37.5546875" style="21" customWidth="1"/>
    <col min="13318" max="13318" width="18.44140625" style="21" customWidth="1"/>
    <col min="13319" max="13319" width="15.109375" style="21" bestFit="1" customWidth="1"/>
    <col min="13320" max="13320" width="16.109375" style="21" bestFit="1" customWidth="1"/>
    <col min="13321" max="13321" width="13.88671875" style="21" bestFit="1" customWidth="1"/>
    <col min="13322" max="13324" width="15.33203125" style="21" bestFit="1" customWidth="1"/>
    <col min="13325" max="13325" width="16.109375" style="21" customWidth="1"/>
    <col min="13326" max="13326" width="13.88671875" style="21" bestFit="1" customWidth="1"/>
    <col min="13327" max="13331" width="13.109375" style="21" customWidth="1"/>
    <col min="13332" max="13332" width="13.88671875" style="21" bestFit="1" customWidth="1"/>
    <col min="13333" max="13333" width="13" style="21" customWidth="1"/>
    <col min="13334" max="13334" width="15.33203125" style="21" customWidth="1"/>
    <col min="13335" max="13335" width="14.44140625" style="21" customWidth="1"/>
    <col min="13336" max="13336" width="11.88671875" style="21" customWidth="1"/>
    <col min="13337" max="13337" width="14.88671875" style="21" bestFit="1" customWidth="1"/>
    <col min="13338" max="13476" width="10.6640625" style="21" customWidth="1"/>
    <col min="13477" max="13571" width="8.88671875" style="21"/>
    <col min="13572" max="13572" width="3" style="21" customWidth="1"/>
    <col min="13573" max="13573" width="37.5546875" style="21" customWidth="1"/>
    <col min="13574" max="13574" width="18.44140625" style="21" customWidth="1"/>
    <col min="13575" max="13575" width="15.109375" style="21" bestFit="1" customWidth="1"/>
    <col min="13576" max="13576" width="16.109375" style="21" bestFit="1" customWidth="1"/>
    <col min="13577" max="13577" width="13.88671875" style="21" bestFit="1" customWidth="1"/>
    <col min="13578" max="13580" width="15.33203125" style="21" bestFit="1" customWidth="1"/>
    <col min="13581" max="13581" width="16.109375" style="21" customWidth="1"/>
    <col min="13582" max="13582" width="13.88671875" style="21" bestFit="1" customWidth="1"/>
    <col min="13583" max="13587" width="13.109375" style="21" customWidth="1"/>
    <col min="13588" max="13588" width="13.88671875" style="21" bestFit="1" customWidth="1"/>
    <col min="13589" max="13589" width="13" style="21" customWidth="1"/>
    <col min="13590" max="13590" width="15.33203125" style="21" customWidth="1"/>
    <col min="13591" max="13591" width="14.44140625" style="21" customWidth="1"/>
    <col min="13592" max="13592" width="11.88671875" style="21" customWidth="1"/>
    <col min="13593" max="13593" width="14.88671875" style="21" bestFit="1" customWidth="1"/>
    <col min="13594" max="13732" width="10.6640625" style="21" customWidth="1"/>
    <col min="13733" max="13827" width="8.88671875" style="21"/>
    <col min="13828" max="13828" width="3" style="21" customWidth="1"/>
    <col min="13829" max="13829" width="37.5546875" style="21" customWidth="1"/>
    <col min="13830" max="13830" width="18.44140625" style="21" customWidth="1"/>
    <col min="13831" max="13831" width="15.109375" style="21" bestFit="1" customWidth="1"/>
    <col min="13832" max="13832" width="16.109375" style="21" bestFit="1" customWidth="1"/>
    <col min="13833" max="13833" width="13.88671875" style="21" bestFit="1" customWidth="1"/>
    <col min="13834" max="13836" width="15.33203125" style="21" bestFit="1" customWidth="1"/>
    <col min="13837" max="13837" width="16.109375" style="21" customWidth="1"/>
    <col min="13838" max="13838" width="13.88671875" style="21" bestFit="1" customWidth="1"/>
    <col min="13839" max="13843" width="13.109375" style="21" customWidth="1"/>
    <col min="13844" max="13844" width="13.88671875" style="21" bestFit="1" customWidth="1"/>
    <col min="13845" max="13845" width="13" style="21" customWidth="1"/>
    <col min="13846" max="13846" width="15.33203125" style="21" customWidth="1"/>
    <col min="13847" max="13847" width="14.44140625" style="21" customWidth="1"/>
    <col min="13848" max="13848" width="11.88671875" style="21" customWidth="1"/>
    <col min="13849" max="13849" width="14.88671875" style="21" bestFit="1" customWidth="1"/>
    <col min="13850" max="13988" width="10.6640625" style="21" customWidth="1"/>
    <col min="13989" max="14083" width="8.88671875" style="21"/>
    <col min="14084" max="14084" width="3" style="21" customWidth="1"/>
    <col min="14085" max="14085" width="37.5546875" style="21" customWidth="1"/>
    <col min="14086" max="14086" width="18.44140625" style="21" customWidth="1"/>
    <col min="14087" max="14087" width="15.109375" style="21" bestFit="1" customWidth="1"/>
    <col min="14088" max="14088" width="16.109375" style="21" bestFit="1" customWidth="1"/>
    <col min="14089" max="14089" width="13.88671875" style="21" bestFit="1" customWidth="1"/>
    <col min="14090" max="14092" width="15.33203125" style="21" bestFit="1" customWidth="1"/>
    <col min="14093" max="14093" width="16.109375" style="21" customWidth="1"/>
    <col min="14094" max="14094" width="13.88671875" style="21" bestFit="1" customWidth="1"/>
    <col min="14095" max="14099" width="13.109375" style="21" customWidth="1"/>
    <col min="14100" max="14100" width="13.88671875" style="21" bestFit="1" customWidth="1"/>
    <col min="14101" max="14101" width="13" style="21" customWidth="1"/>
    <col min="14102" max="14102" width="15.33203125" style="21" customWidth="1"/>
    <col min="14103" max="14103" width="14.44140625" style="21" customWidth="1"/>
    <col min="14104" max="14104" width="11.88671875" style="21" customWidth="1"/>
    <col min="14105" max="14105" width="14.88671875" style="21" bestFit="1" customWidth="1"/>
    <col min="14106" max="14244" width="10.6640625" style="21" customWidth="1"/>
    <col min="14245" max="14339" width="8.88671875" style="21"/>
    <col min="14340" max="14340" width="3" style="21" customWidth="1"/>
    <col min="14341" max="14341" width="37.5546875" style="21" customWidth="1"/>
    <col min="14342" max="14342" width="18.44140625" style="21" customWidth="1"/>
    <col min="14343" max="14343" width="15.109375" style="21" bestFit="1" customWidth="1"/>
    <col min="14344" max="14344" width="16.109375" style="21" bestFit="1" customWidth="1"/>
    <col min="14345" max="14345" width="13.88671875" style="21" bestFit="1" customWidth="1"/>
    <col min="14346" max="14348" width="15.33203125" style="21" bestFit="1" customWidth="1"/>
    <col min="14349" max="14349" width="16.109375" style="21" customWidth="1"/>
    <col min="14350" max="14350" width="13.88671875" style="21" bestFit="1" customWidth="1"/>
    <col min="14351" max="14355" width="13.109375" style="21" customWidth="1"/>
    <col min="14356" max="14356" width="13.88671875" style="21" bestFit="1" customWidth="1"/>
    <col min="14357" max="14357" width="13" style="21" customWidth="1"/>
    <col min="14358" max="14358" width="15.33203125" style="21" customWidth="1"/>
    <col min="14359" max="14359" width="14.44140625" style="21" customWidth="1"/>
    <col min="14360" max="14360" width="11.88671875" style="21" customWidth="1"/>
    <col min="14361" max="14361" width="14.88671875" style="21" bestFit="1" customWidth="1"/>
    <col min="14362" max="14500" width="10.6640625" style="21" customWidth="1"/>
    <col min="14501" max="14595" width="8.88671875" style="21"/>
    <col min="14596" max="14596" width="3" style="21" customWidth="1"/>
    <col min="14597" max="14597" width="37.5546875" style="21" customWidth="1"/>
    <col min="14598" max="14598" width="18.44140625" style="21" customWidth="1"/>
    <col min="14599" max="14599" width="15.109375" style="21" bestFit="1" customWidth="1"/>
    <col min="14600" max="14600" width="16.109375" style="21" bestFit="1" customWidth="1"/>
    <col min="14601" max="14601" width="13.88671875" style="21" bestFit="1" customWidth="1"/>
    <col min="14602" max="14604" width="15.33203125" style="21" bestFit="1" customWidth="1"/>
    <col min="14605" max="14605" width="16.109375" style="21" customWidth="1"/>
    <col min="14606" max="14606" width="13.88671875" style="21" bestFit="1" customWidth="1"/>
    <col min="14607" max="14611" width="13.109375" style="21" customWidth="1"/>
    <col min="14612" max="14612" width="13.88671875" style="21" bestFit="1" customWidth="1"/>
    <col min="14613" max="14613" width="13" style="21" customWidth="1"/>
    <col min="14614" max="14614" width="15.33203125" style="21" customWidth="1"/>
    <col min="14615" max="14615" width="14.44140625" style="21" customWidth="1"/>
    <col min="14616" max="14616" width="11.88671875" style="21" customWidth="1"/>
    <col min="14617" max="14617" width="14.88671875" style="21" bestFit="1" customWidth="1"/>
    <col min="14618" max="14756" width="10.6640625" style="21" customWidth="1"/>
    <col min="14757" max="14851" width="8.88671875" style="21"/>
    <col min="14852" max="14852" width="3" style="21" customWidth="1"/>
    <col min="14853" max="14853" width="37.5546875" style="21" customWidth="1"/>
    <col min="14854" max="14854" width="18.44140625" style="21" customWidth="1"/>
    <col min="14855" max="14855" width="15.109375" style="21" bestFit="1" customWidth="1"/>
    <col min="14856" max="14856" width="16.109375" style="21" bestFit="1" customWidth="1"/>
    <col min="14857" max="14857" width="13.88671875" style="21" bestFit="1" customWidth="1"/>
    <col min="14858" max="14860" width="15.33203125" style="21" bestFit="1" customWidth="1"/>
    <col min="14861" max="14861" width="16.109375" style="21" customWidth="1"/>
    <col min="14862" max="14862" width="13.88671875" style="21" bestFit="1" customWidth="1"/>
    <col min="14863" max="14867" width="13.109375" style="21" customWidth="1"/>
    <col min="14868" max="14868" width="13.88671875" style="21" bestFit="1" customWidth="1"/>
    <col min="14869" max="14869" width="13" style="21" customWidth="1"/>
    <col min="14870" max="14870" width="15.33203125" style="21" customWidth="1"/>
    <col min="14871" max="14871" width="14.44140625" style="21" customWidth="1"/>
    <col min="14872" max="14872" width="11.88671875" style="21" customWidth="1"/>
    <col min="14873" max="14873" width="14.88671875" style="21" bestFit="1" customWidth="1"/>
    <col min="14874" max="15012" width="10.6640625" style="21" customWidth="1"/>
    <col min="15013" max="15107" width="8.88671875" style="21"/>
    <col min="15108" max="15108" width="3" style="21" customWidth="1"/>
    <col min="15109" max="15109" width="37.5546875" style="21" customWidth="1"/>
    <col min="15110" max="15110" width="18.44140625" style="21" customWidth="1"/>
    <col min="15111" max="15111" width="15.109375" style="21" bestFit="1" customWidth="1"/>
    <col min="15112" max="15112" width="16.109375" style="21" bestFit="1" customWidth="1"/>
    <col min="15113" max="15113" width="13.88671875" style="21" bestFit="1" customWidth="1"/>
    <col min="15114" max="15116" width="15.33203125" style="21" bestFit="1" customWidth="1"/>
    <col min="15117" max="15117" width="16.109375" style="21" customWidth="1"/>
    <col min="15118" max="15118" width="13.88671875" style="21" bestFit="1" customWidth="1"/>
    <col min="15119" max="15123" width="13.109375" style="21" customWidth="1"/>
    <col min="15124" max="15124" width="13.88671875" style="21" bestFit="1" customWidth="1"/>
    <col min="15125" max="15125" width="13" style="21" customWidth="1"/>
    <col min="15126" max="15126" width="15.33203125" style="21" customWidth="1"/>
    <col min="15127" max="15127" width="14.44140625" style="21" customWidth="1"/>
    <col min="15128" max="15128" width="11.88671875" style="21" customWidth="1"/>
    <col min="15129" max="15129" width="14.88671875" style="21" bestFit="1" customWidth="1"/>
    <col min="15130" max="15268" width="10.6640625" style="21" customWidth="1"/>
    <col min="15269" max="15363" width="8.88671875" style="21"/>
    <col min="15364" max="15364" width="3" style="21" customWidth="1"/>
    <col min="15365" max="15365" width="37.5546875" style="21" customWidth="1"/>
    <col min="15366" max="15366" width="18.44140625" style="21" customWidth="1"/>
    <col min="15367" max="15367" width="15.109375" style="21" bestFit="1" customWidth="1"/>
    <col min="15368" max="15368" width="16.109375" style="21" bestFit="1" customWidth="1"/>
    <col min="15369" max="15369" width="13.88671875" style="21" bestFit="1" customWidth="1"/>
    <col min="15370" max="15372" width="15.33203125" style="21" bestFit="1" customWidth="1"/>
    <col min="15373" max="15373" width="16.109375" style="21" customWidth="1"/>
    <col min="15374" max="15374" width="13.88671875" style="21" bestFit="1" customWidth="1"/>
    <col min="15375" max="15379" width="13.109375" style="21" customWidth="1"/>
    <col min="15380" max="15380" width="13.88671875" style="21" bestFit="1" customWidth="1"/>
    <col min="15381" max="15381" width="13" style="21" customWidth="1"/>
    <col min="15382" max="15382" width="15.33203125" style="21" customWidth="1"/>
    <col min="15383" max="15383" width="14.44140625" style="21" customWidth="1"/>
    <col min="15384" max="15384" width="11.88671875" style="21" customWidth="1"/>
    <col min="15385" max="15385" width="14.88671875" style="21" bestFit="1" customWidth="1"/>
    <col min="15386" max="15524" width="10.6640625" style="21" customWidth="1"/>
    <col min="15525" max="15619" width="8.88671875" style="21"/>
    <col min="15620" max="15620" width="3" style="21" customWidth="1"/>
    <col min="15621" max="15621" width="37.5546875" style="21" customWidth="1"/>
    <col min="15622" max="15622" width="18.44140625" style="21" customWidth="1"/>
    <col min="15623" max="15623" width="15.109375" style="21" bestFit="1" customWidth="1"/>
    <col min="15624" max="15624" width="16.109375" style="21" bestFit="1" customWidth="1"/>
    <col min="15625" max="15625" width="13.88671875" style="21" bestFit="1" customWidth="1"/>
    <col min="15626" max="15628" width="15.33203125" style="21" bestFit="1" customWidth="1"/>
    <col min="15629" max="15629" width="16.109375" style="21" customWidth="1"/>
    <col min="15630" max="15630" width="13.88671875" style="21" bestFit="1" customWidth="1"/>
    <col min="15631" max="15635" width="13.109375" style="21" customWidth="1"/>
    <col min="15636" max="15636" width="13.88671875" style="21" bestFit="1" customWidth="1"/>
    <col min="15637" max="15637" width="13" style="21" customWidth="1"/>
    <col min="15638" max="15638" width="15.33203125" style="21" customWidth="1"/>
    <col min="15639" max="15639" width="14.44140625" style="21" customWidth="1"/>
    <col min="15640" max="15640" width="11.88671875" style="21" customWidth="1"/>
    <col min="15641" max="15641" width="14.88671875" style="21" bestFit="1" customWidth="1"/>
    <col min="15642" max="15780" width="10.6640625" style="21" customWidth="1"/>
    <col min="15781" max="15875" width="8.88671875" style="21"/>
    <col min="15876" max="15876" width="3" style="21" customWidth="1"/>
    <col min="15877" max="15877" width="37.5546875" style="21" customWidth="1"/>
    <col min="15878" max="15878" width="18.44140625" style="21" customWidth="1"/>
    <col min="15879" max="15879" width="15.109375" style="21" bestFit="1" customWidth="1"/>
    <col min="15880" max="15880" width="16.109375" style="21" bestFit="1" customWidth="1"/>
    <col min="15881" max="15881" width="13.88671875" style="21" bestFit="1" customWidth="1"/>
    <col min="15882" max="15884" width="15.33203125" style="21" bestFit="1" customWidth="1"/>
    <col min="15885" max="15885" width="16.109375" style="21" customWidth="1"/>
    <col min="15886" max="15886" width="13.88671875" style="21" bestFit="1" customWidth="1"/>
    <col min="15887" max="15891" width="13.109375" style="21" customWidth="1"/>
    <col min="15892" max="15892" width="13.88671875" style="21" bestFit="1" customWidth="1"/>
    <col min="15893" max="15893" width="13" style="21" customWidth="1"/>
    <col min="15894" max="15894" width="15.33203125" style="21" customWidth="1"/>
    <col min="15895" max="15895" width="14.44140625" style="21" customWidth="1"/>
    <col min="15896" max="15896" width="11.88671875" style="21" customWidth="1"/>
    <col min="15897" max="15897" width="14.88671875" style="21" bestFit="1" customWidth="1"/>
    <col min="15898" max="16036" width="10.6640625" style="21" customWidth="1"/>
    <col min="16037" max="16131" width="8.88671875" style="21"/>
    <col min="16132" max="16132" width="3" style="21" customWidth="1"/>
    <col min="16133" max="16133" width="37.5546875" style="21" customWidth="1"/>
    <col min="16134" max="16134" width="18.44140625" style="21" customWidth="1"/>
    <col min="16135" max="16135" width="15.109375" style="21" bestFit="1" customWidth="1"/>
    <col min="16136" max="16136" width="16.109375" style="21" bestFit="1" customWidth="1"/>
    <col min="16137" max="16137" width="13.88671875" style="21" bestFit="1" customWidth="1"/>
    <col min="16138" max="16140" width="15.33203125" style="21" bestFit="1" customWidth="1"/>
    <col min="16141" max="16141" width="16.109375" style="21" customWidth="1"/>
    <col min="16142" max="16142" width="13.88671875" style="21" bestFit="1" customWidth="1"/>
    <col min="16143" max="16147" width="13.109375" style="21" customWidth="1"/>
    <col min="16148" max="16148" width="13.88671875" style="21" bestFit="1" customWidth="1"/>
    <col min="16149" max="16149" width="13" style="21" customWidth="1"/>
    <col min="16150" max="16150" width="15.33203125" style="21" customWidth="1"/>
    <col min="16151" max="16151" width="14.44140625" style="21" customWidth="1"/>
    <col min="16152" max="16152" width="11.88671875" style="21" customWidth="1"/>
    <col min="16153" max="16153" width="14.88671875" style="21" bestFit="1" customWidth="1"/>
    <col min="16154" max="16292" width="10.6640625" style="21" customWidth="1"/>
    <col min="16293" max="16384" width="8.88671875" style="21"/>
  </cols>
  <sheetData>
    <row r="1" spans="1:54">
      <c r="A1" s="20"/>
    </row>
    <row r="2" spans="1:54">
      <c r="A2" s="20"/>
    </row>
    <row r="3" spans="1:54">
      <c r="A3" s="24" t="s">
        <v>188</v>
      </c>
      <c r="B3" s="22" t="s">
        <v>155</v>
      </c>
    </row>
    <row r="4" spans="1:54" s="28" customFormat="1">
      <c r="A4" s="25" t="s">
        <v>189</v>
      </c>
      <c r="B4" s="25" t="s">
        <v>157</v>
      </c>
      <c r="C4" s="25"/>
      <c r="D4" s="25"/>
      <c r="E4" s="25"/>
      <c r="F4" s="26"/>
      <c r="G4" s="27"/>
      <c r="H4" s="27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Z4" s="29"/>
    </row>
    <row r="5" spans="1:54" s="28" customFormat="1">
      <c r="G5" s="30"/>
      <c r="I5" s="31"/>
      <c r="Z5" s="29"/>
    </row>
    <row r="6" spans="1:54">
      <c r="A6" s="32"/>
      <c r="B6" s="33" t="s">
        <v>190</v>
      </c>
      <c r="C6" s="33"/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54" ht="15" thickBot="1">
      <c r="C7" s="34"/>
    </row>
    <row r="8" spans="1:54" s="22" customFormat="1" ht="15.75" customHeight="1" thickBot="1">
      <c r="A8" s="823" t="s">
        <v>1</v>
      </c>
      <c r="B8" s="821" t="s">
        <v>100</v>
      </c>
      <c r="C8" s="826" t="s">
        <v>340</v>
      </c>
      <c r="D8" s="811" t="s">
        <v>191</v>
      </c>
      <c r="E8" s="813"/>
      <c r="F8" s="811" t="s">
        <v>192</v>
      </c>
      <c r="G8" s="812"/>
      <c r="H8" s="812"/>
      <c r="I8" s="813"/>
      <c r="J8" s="811" t="s">
        <v>193</v>
      </c>
      <c r="K8" s="812"/>
      <c r="L8" s="812"/>
      <c r="M8" s="813"/>
      <c r="N8" s="811" t="s">
        <v>194</v>
      </c>
      <c r="O8" s="812"/>
      <c r="P8" s="812"/>
      <c r="Q8" s="813"/>
      <c r="R8" s="811" t="s">
        <v>195</v>
      </c>
      <c r="S8" s="812"/>
      <c r="T8" s="812"/>
      <c r="U8" s="813"/>
      <c r="V8" s="811" t="s">
        <v>196</v>
      </c>
      <c r="W8" s="812"/>
      <c r="X8" s="813"/>
      <c r="Y8" s="821" t="s">
        <v>109</v>
      </c>
    </row>
    <row r="9" spans="1:54" s="22" customFormat="1" ht="15" thickBot="1">
      <c r="A9" s="824"/>
      <c r="B9" s="825"/>
      <c r="C9" s="827"/>
      <c r="D9" s="36" t="s">
        <v>341</v>
      </c>
      <c r="E9" s="36" t="s">
        <v>322</v>
      </c>
      <c r="F9" s="36" t="s">
        <v>197</v>
      </c>
      <c r="G9" s="36" t="s">
        <v>218</v>
      </c>
      <c r="H9" s="36" t="s">
        <v>309</v>
      </c>
      <c r="I9" s="36" t="s">
        <v>200</v>
      </c>
      <c r="J9" s="36" t="s">
        <v>310</v>
      </c>
      <c r="K9" s="36" t="s">
        <v>198</v>
      </c>
      <c r="L9" s="36" t="s">
        <v>199</v>
      </c>
      <c r="M9" s="36" t="s">
        <v>323</v>
      </c>
      <c r="N9" s="37" t="s">
        <v>301</v>
      </c>
      <c r="O9" s="37" t="s">
        <v>201</v>
      </c>
      <c r="P9" s="37" t="s">
        <v>311</v>
      </c>
      <c r="Q9" s="37" t="s">
        <v>204</v>
      </c>
      <c r="R9" s="37" t="s">
        <v>312</v>
      </c>
      <c r="S9" s="37" t="s">
        <v>313</v>
      </c>
      <c r="T9" s="37" t="s">
        <v>314</v>
      </c>
      <c r="U9" s="37" t="s">
        <v>324</v>
      </c>
      <c r="V9" s="37" t="s">
        <v>205</v>
      </c>
      <c r="W9" s="37" t="s">
        <v>315</v>
      </c>
      <c r="X9" s="37" t="s">
        <v>342</v>
      </c>
      <c r="Y9" s="822"/>
    </row>
    <row r="10" spans="1:54" s="22" customFormat="1">
      <c r="A10" s="38"/>
      <c r="B10" s="39"/>
      <c r="C10" s="40"/>
      <c r="D10" s="41">
        <v>44166</v>
      </c>
      <c r="E10" s="41">
        <v>44256</v>
      </c>
      <c r="F10" s="41">
        <v>44348</v>
      </c>
      <c r="G10" s="41">
        <v>44440</v>
      </c>
      <c r="H10" s="41">
        <v>44531</v>
      </c>
      <c r="I10" s="41">
        <v>44621</v>
      </c>
      <c r="J10" s="41">
        <v>44713</v>
      </c>
      <c r="K10" s="41">
        <v>44805</v>
      </c>
      <c r="L10" s="41">
        <v>44896</v>
      </c>
      <c r="M10" s="41">
        <v>44986</v>
      </c>
      <c r="N10" s="41">
        <v>45078</v>
      </c>
      <c r="O10" s="41">
        <v>45170</v>
      </c>
      <c r="P10" s="41">
        <v>45261</v>
      </c>
      <c r="Q10" s="41">
        <v>45352</v>
      </c>
      <c r="R10" s="41">
        <v>45444</v>
      </c>
      <c r="S10" s="41">
        <v>45536</v>
      </c>
      <c r="T10" s="41">
        <v>45627</v>
      </c>
      <c r="U10" s="41">
        <v>45717</v>
      </c>
      <c r="V10" s="41">
        <v>45809</v>
      </c>
      <c r="W10" s="41">
        <v>45901</v>
      </c>
      <c r="X10" s="41">
        <v>45901</v>
      </c>
      <c r="Y10" s="42"/>
    </row>
    <row r="11" spans="1:54">
      <c r="A11" s="43" t="s">
        <v>206</v>
      </c>
      <c r="B11" s="44"/>
      <c r="C11" s="45"/>
      <c r="D11" s="46"/>
      <c r="E11" s="46"/>
      <c r="F11" s="46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</row>
    <row r="12" spans="1:54">
      <c r="A12" s="43"/>
      <c r="B12" s="44"/>
      <c r="C12" s="45"/>
      <c r="D12" s="46"/>
      <c r="E12" s="46"/>
      <c r="F12" s="46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</row>
    <row r="13" spans="1:54">
      <c r="A13" s="49" t="s">
        <v>152</v>
      </c>
      <c r="B13" s="50"/>
      <c r="C13" s="51"/>
      <c r="D13" s="50"/>
      <c r="E13" s="50"/>
      <c r="F13" s="50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21"/>
    </row>
    <row r="14" spans="1:54">
      <c r="A14" s="53" t="s">
        <v>326</v>
      </c>
      <c r="B14" s="54" t="e">
        <f>B121</f>
        <v>#REF!</v>
      </c>
      <c r="C14" s="55" t="e">
        <f t="shared" ref="C14:X14" si="0">C65</f>
        <v>#REF!</v>
      </c>
      <c r="D14" s="54" t="e">
        <f>D65</f>
        <v>#REF!</v>
      </c>
      <c r="E14" s="54" t="e">
        <f>E65</f>
        <v>#REF!</v>
      </c>
      <c r="F14" s="54" t="e">
        <f t="shared" si="0"/>
        <v>#REF!</v>
      </c>
      <c r="G14" s="54" t="e">
        <f t="shared" si="0"/>
        <v>#REF!</v>
      </c>
      <c r="H14" s="54" t="e">
        <f t="shared" si="0"/>
        <v>#REF!</v>
      </c>
      <c r="I14" s="54" t="e">
        <f t="shared" si="0"/>
        <v>#REF!</v>
      </c>
      <c r="J14" s="54" t="e">
        <f t="shared" si="0"/>
        <v>#REF!</v>
      </c>
      <c r="K14" s="54" t="e">
        <f t="shared" si="0"/>
        <v>#REF!</v>
      </c>
      <c r="L14" s="54" t="e">
        <f t="shared" si="0"/>
        <v>#REF!</v>
      </c>
      <c r="M14" s="54" t="e">
        <f t="shared" si="0"/>
        <v>#REF!</v>
      </c>
      <c r="N14" s="54" t="e">
        <f t="shared" si="0"/>
        <v>#REF!</v>
      </c>
      <c r="O14" s="54" t="e">
        <f t="shared" si="0"/>
        <v>#REF!</v>
      </c>
      <c r="P14" s="54" t="e">
        <f t="shared" si="0"/>
        <v>#REF!</v>
      </c>
      <c r="Q14" s="54" t="e">
        <f t="shared" si="0"/>
        <v>#REF!</v>
      </c>
      <c r="R14" s="54" t="e">
        <f t="shared" si="0"/>
        <v>#REF!</v>
      </c>
      <c r="S14" s="54" t="e">
        <f t="shared" si="0"/>
        <v>#REF!</v>
      </c>
      <c r="T14" s="54" t="e">
        <f t="shared" si="0"/>
        <v>#REF!</v>
      </c>
      <c r="U14" s="54" t="e">
        <f t="shared" si="0"/>
        <v>#REF!</v>
      </c>
      <c r="V14" s="54" t="e">
        <f t="shared" si="0"/>
        <v>#REF!</v>
      </c>
      <c r="W14" s="54" t="e">
        <f t="shared" si="0"/>
        <v>#REF!</v>
      </c>
      <c r="X14" s="54" t="e">
        <f t="shared" si="0"/>
        <v>#REF!</v>
      </c>
      <c r="Y14" s="56" t="e">
        <f>SUM(C14:X14)</f>
        <v>#REF!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</row>
    <row r="15" spans="1:54">
      <c r="A15" s="53" t="s">
        <v>327</v>
      </c>
      <c r="B15" s="54" t="e">
        <f>B72</f>
        <v>#REF!</v>
      </c>
      <c r="C15" s="55" t="e">
        <f t="shared" ref="C15:X15" si="1">C75</f>
        <v>#REF!</v>
      </c>
      <c r="D15" s="54" t="e">
        <f t="shared" si="1"/>
        <v>#REF!</v>
      </c>
      <c r="E15" s="54" t="e">
        <f t="shared" si="1"/>
        <v>#REF!</v>
      </c>
      <c r="F15" s="54" t="e">
        <f t="shared" si="1"/>
        <v>#REF!</v>
      </c>
      <c r="G15" s="54" t="e">
        <f t="shared" si="1"/>
        <v>#REF!</v>
      </c>
      <c r="H15" s="54" t="e">
        <f t="shared" si="1"/>
        <v>#REF!</v>
      </c>
      <c r="I15" s="54" t="e">
        <f t="shared" si="1"/>
        <v>#REF!</v>
      </c>
      <c r="J15" s="54" t="e">
        <f t="shared" si="1"/>
        <v>#REF!</v>
      </c>
      <c r="K15" s="54" t="e">
        <f t="shared" si="1"/>
        <v>#REF!</v>
      </c>
      <c r="L15" s="54" t="e">
        <f t="shared" si="1"/>
        <v>#REF!</v>
      </c>
      <c r="M15" s="54" t="e">
        <f t="shared" si="1"/>
        <v>#REF!</v>
      </c>
      <c r="N15" s="54" t="e">
        <f t="shared" si="1"/>
        <v>#REF!</v>
      </c>
      <c r="O15" s="54" t="e">
        <f t="shared" si="1"/>
        <v>#REF!</v>
      </c>
      <c r="P15" s="54" t="e">
        <f t="shared" si="1"/>
        <v>#REF!</v>
      </c>
      <c r="Q15" s="54" t="e">
        <f t="shared" si="1"/>
        <v>#REF!</v>
      </c>
      <c r="R15" s="54" t="e">
        <f t="shared" si="1"/>
        <v>#REF!</v>
      </c>
      <c r="S15" s="54" t="e">
        <f t="shared" si="1"/>
        <v>#REF!</v>
      </c>
      <c r="T15" s="54" t="e">
        <f t="shared" si="1"/>
        <v>#REF!</v>
      </c>
      <c r="U15" s="54" t="e">
        <f t="shared" si="1"/>
        <v>#REF!</v>
      </c>
      <c r="V15" s="54" t="e">
        <f t="shared" si="1"/>
        <v>#REF!</v>
      </c>
      <c r="W15" s="54" t="e">
        <f t="shared" si="1"/>
        <v>#REF!</v>
      </c>
      <c r="X15" s="54" t="e">
        <f t="shared" si="1"/>
        <v>#REF!</v>
      </c>
      <c r="Y15" s="56" t="e">
        <f t="shared" ref="Y15:Y18" si="2">SUM(C15:X15)</f>
        <v>#REF!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</row>
    <row r="16" spans="1:54">
      <c r="A16" s="53" t="s">
        <v>328</v>
      </c>
      <c r="B16" s="54">
        <f>E104</f>
        <v>0</v>
      </c>
      <c r="C16" s="55" t="e">
        <f t="shared" ref="C16:C18" si="3">C75</f>
        <v>#REF!</v>
      </c>
      <c r="D16" s="54">
        <v>0</v>
      </c>
      <c r="E16" s="54">
        <v>5.2499200000000003E-2</v>
      </c>
      <c r="F16" s="54">
        <v>0.10499840000000002</v>
      </c>
      <c r="G16" s="54">
        <v>0.11812320000000001</v>
      </c>
      <c r="H16" s="54">
        <v>0.25567110399999998</v>
      </c>
      <c r="I16" s="54">
        <v>0.16379750400000004</v>
      </c>
      <c r="J16" s="54">
        <v>0.37851923199999993</v>
      </c>
      <c r="K16" s="54">
        <v>0.27299584000000005</v>
      </c>
      <c r="L16" s="54">
        <v>0.43967030015999997</v>
      </c>
      <c r="M16" s="54">
        <v>0.34069880832000005</v>
      </c>
      <c r="N16" s="54">
        <v>0.75197754112000004</v>
      </c>
      <c r="O16" s="54">
        <v>2.2169824168960002</v>
      </c>
      <c r="P16" s="54">
        <v>2.2370560110080007</v>
      </c>
      <c r="Q16" s="54">
        <v>2.4627689715200005</v>
      </c>
      <c r="R16" s="54">
        <v>2.6884819320320008</v>
      </c>
      <c r="S16" s="54">
        <v>2.1618183575039991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6" t="e">
        <f t="shared" si="2"/>
        <v>#REF!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</row>
    <row r="17" spans="1:54">
      <c r="A17" s="53" t="s">
        <v>329</v>
      </c>
      <c r="B17" s="54">
        <f>B124</f>
        <v>0.9</v>
      </c>
      <c r="C17" s="55">
        <f t="shared" si="3"/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4.4474999999999998</v>
      </c>
      <c r="S17" s="54">
        <v>2.2237499999999999</v>
      </c>
      <c r="T17" s="54">
        <v>2.2237499999999999</v>
      </c>
      <c r="U17" s="54">
        <v>0</v>
      </c>
      <c r="V17" s="54">
        <v>0</v>
      </c>
      <c r="W17" s="54">
        <v>0</v>
      </c>
      <c r="X17" s="54">
        <v>0</v>
      </c>
      <c r="Y17" s="56">
        <f t="shared" si="2"/>
        <v>8.8949999999999996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53" t="s">
        <v>343</v>
      </c>
      <c r="B18" s="54" t="e">
        <f>B125</f>
        <v>#REF!</v>
      </c>
      <c r="C18" s="55">
        <f t="shared" si="3"/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3.0125119072248001</v>
      </c>
      <c r="S18" s="54">
        <v>1.5062559536124001</v>
      </c>
      <c r="T18" s="54">
        <v>1.5062559536124001</v>
      </c>
      <c r="U18" s="54">
        <v>0</v>
      </c>
      <c r="V18" s="54">
        <v>0</v>
      </c>
      <c r="W18" s="54">
        <v>0</v>
      </c>
      <c r="X18" s="54">
        <v>0</v>
      </c>
      <c r="Y18" s="56">
        <f t="shared" si="2"/>
        <v>6.0250238144496002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57"/>
      <c r="B19" s="54"/>
      <c r="C19" s="55"/>
      <c r="D19" s="54"/>
      <c r="E19" s="54"/>
      <c r="F19" s="54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58" t="s">
        <v>207</v>
      </c>
      <c r="B21" s="59" t="e">
        <f t="shared" ref="B21:X21" si="4">SUM(B14:B20)</f>
        <v>#REF!</v>
      </c>
      <c r="C21" s="60" t="e">
        <f t="shared" si="4"/>
        <v>#REF!</v>
      </c>
      <c r="D21" s="59" t="e">
        <f t="shared" si="4"/>
        <v>#REF!</v>
      </c>
      <c r="E21" s="59" t="e">
        <f t="shared" si="4"/>
        <v>#REF!</v>
      </c>
      <c r="F21" s="59" t="e">
        <f t="shared" si="4"/>
        <v>#REF!</v>
      </c>
      <c r="G21" s="59" t="e">
        <f t="shared" si="4"/>
        <v>#REF!</v>
      </c>
      <c r="H21" s="59" t="e">
        <f t="shared" si="4"/>
        <v>#REF!</v>
      </c>
      <c r="I21" s="59" t="e">
        <f t="shared" si="4"/>
        <v>#REF!</v>
      </c>
      <c r="J21" s="59" t="e">
        <f t="shared" si="4"/>
        <v>#REF!</v>
      </c>
      <c r="K21" s="59" t="e">
        <f t="shared" si="4"/>
        <v>#REF!</v>
      </c>
      <c r="L21" s="59" t="e">
        <f t="shared" si="4"/>
        <v>#REF!</v>
      </c>
      <c r="M21" s="59" t="e">
        <f t="shared" si="4"/>
        <v>#REF!</v>
      </c>
      <c r="N21" s="59" t="e">
        <f t="shared" si="4"/>
        <v>#REF!</v>
      </c>
      <c r="O21" s="59" t="e">
        <f t="shared" si="4"/>
        <v>#REF!</v>
      </c>
      <c r="P21" s="59" t="e">
        <f t="shared" si="4"/>
        <v>#REF!</v>
      </c>
      <c r="Q21" s="59" t="e">
        <f t="shared" si="4"/>
        <v>#REF!</v>
      </c>
      <c r="R21" s="59" t="e">
        <f t="shared" si="4"/>
        <v>#REF!</v>
      </c>
      <c r="S21" s="59" t="e">
        <f t="shared" si="4"/>
        <v>#REF!</v>
      </c>
      <c r="T21" s="59" t="e">
        <f t="shared" si="4"/>
        <v>#REF!</v>
      </c>
      <c r="U21" s="59" t="e">
        <f t="shared" si="4"/>
        <v>#REF!</v>
      </c>
      <c r="V21" s="59" t="e">
        <f t="shared" si="4"/>
        <v>#REF!</v>
      </c>
      <c r="W21" s="59" t="e">
        <f t="shared" si="4"/>
        <v>#REF!</v>
      </c>
      <c r="X21" s="59" t="e">
        <f t="shared" si="4"/>
        <v>#REF!</v>
      </c>
      <c r="Y21" s="56" t="e">
        <f t="shared" ref="Y21:Y24" si="5">SUM(C21:X21)</f>
        <v>#REF!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</row>
    <row r="22" spans="1:54">
      <c r="A22" s="58" t="s">
        <v>208</v>
      </c>
      <c r="B22" s="59">
        <f>SUM(C22:O22)</f>
        <v>43.999999999999993</v>
      </c>
      <c r="C22" s="60">
        <f>C89</f>
        <v>0</v>
      </c>
      <c r="D22" s="61">
        <f>'Repayment Schedule'!G6</f>
        <v>7.05</v>
      </c>
      <c r="E22" s="61">
        <f>'Repayment Schedule'!G9</f>
        <v>6.65</v>
      </c>
      <c r="F22" s="61">
        <f>'Repayment Schedule'!G12</f>
        <v>2.9</v>
      </c>
      <c r="G22" s="61">
        <f>'Repayment Schedule'!G15</f>
        <v>10.45</v>
      </c>
      <c r="H22" s="61">
        <f>'Repayment Schedule'!G18</f>
        <v>1.1499999999999999</v>
      </c>
      <c r="I22" s="61">
        <f>'Repayment Schedule'!G21</f>
        <v>7.3</v>
      </c>
      <c r="J22" s="61">
        <f>'Repayment Schedule'!G24</f>
        <v>1.5</v>
      </c>
      <c r="K22" s="61">
        <f>'Repayment Schedule'!G27</f>
        <v>7</v>
      </c>
      <c r="L22" s="61"/>
      <c r="M22" s="61">
        <f>'Repayment Schedule'!G30</f>
        <v>0</v>
      </c>
      <c r="N22" s="61">
        <f>'Repayment Schedule'!G33</f>
        <v>0</v>
      </c>
      <c r="O22" s="61">
        <f>'Repayment Schedule'!G36</f>
        <v>0</v>
      </c>
      <c r="P22" s="61"/>
      <c r="Q22" s="62"/>
      <c r="R22" s="62"/>
      <c r="S22" s="62"/>
      <c r="T22" s="62"/>
      <c r="U22" s="62"/>
      <c r="V22" s="62"/>
      <c r="W22" s="62"/>
      <c r="X22" s="62"/>
      <c r="Y22" s="56">
        <f t="shared" si="5"/>
        <v>43.999999999999993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15" thickBot="1">
      <c r="A23" s="58" t="s">
        <v>209</v>
      </c>
      <c r="B23" s="59">
        <f>Y23</f>
        <v>26.000000000000014</v>
      </c>
      <c r="C23" s="60">
        <f>C88</f>
        <v>20.64</v>
      </c>
      <c r="D23" s="63">
        <v>0.53600000000000003</v>
      </c>
      <c r="E23" s="63">
        <v>0.53600000000000003</v>
      </c>
      <c r="F23" s="63">
        <v>0.53600000000000003</v>
      </c>
      <c r="G23" s="63">
        <v>0.53600000000000003</v>
      </c>
      <c r="H23" s="63">
        <v>0.53600000000000003</v>
      </c>
      <c r="I23" s="63">
        <v>0.53600000000000003</v>
      </c>
      <c r="J23" s="63">
        <v>0.53600000000000003</v>
      </c>
      <c r="K23" s="63">
        <v>0.53600000000000003</v>
      </c>
      <c r="L23" s="63">
        <v>0.53600000000000003</v>
      </c>
      <c r="M23" s="63">
        <v>0.53600000000000003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56">
        <f t="shared" si="5"/>
        <v>26.000000000000014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15" thickBot="1">
      <c r="A24" s="65" t="s">
        <v>210</v>
      </c>
      <c r="B24" s="66" t="e">
        <f t="shared" ref="B24:X24" si="6">SUM(B21:B23)</f>
        <v>#REF!</v>
      </c>
      <c r="C24" s="67" t="e">
        <f t="shared" si="6"/>
        <v>#REF!</v>
      </c>
      <c r="D24" s="68" t="e">
        <f t="shared" si="6"/>
        <v>#REF!</v>
      </c>
      <c r="E24" s="68" t="e">
        <f t="shared" si="6"/>
        <v>#REF!</v>
      </c>
      <c r="F24" s="68" t="e">
        <f t="shared" si="6"/>
        <v>#REF!</v>
      </c>
      <c r="G24" s="68" t="e">
        <f t="shared" si="6"/>
        <v>#REF!</v>
      </c>
      <c r="H24" s="68" t="e">
        <f t="shared" si="6"/>
        <v>#REF!</v>
      </c>
      <c r="I24" s="68" t="e">
        <f t="shared" si="6"/>
        <v>#REF!</v>
      </c>
      <c r="J24" s="66" t="e">
        <f t="shared" si="6"/>
        <v>#REF!</v>
      </c>
      <c r="K24" s="66" t="e">
        <f t="shared" si="6"/>
        <v>#REF!</v>
      </c>
      <c r="L24" s="66" t="e">
        <f t="shared" si="6"/>
        <v>#REF!</v>
      </c>
      <c r="M24" s="66" t="e">
        <f t="shared" si="6"/>
        <v>#REF!</v>
      </c>
      <c r="N24" s="66" t="e">
        <f t="shared" si="6"/>
        <v>#REF!</v>
      </c>
      <c r="O24" s="66" t="e">
        <f t="shared" si="6"/>
        <v>#REF!</v>
      </c>
      <c r="P24" s="66" t="e">
        <f t="shared" si="6"/>
        <v>#REF!</v>
      </c>
      <c r="Q24" s="66" t="e">
        <f t="shared" si="6"/>
        <v>#REF!</v>
      </c>
      <c r="R24" s="66" t="e">
        <f t="shared" si="6"/>
        <v>#REF!</v>
      </c>
      <c r="S24" s="66" t="e">
        <f t="shared" si="6"/>
        <v>#REF!</v>
      </c>
      <c r="T24" s="66" t="e">
        <f t="shared" si="6"/>
        <v>#REF!</v>
      </c>
      <c r="U24" s="66" t="e">
        <f t="shared" si="6"/>
        <v>#REF!</v>
      </c>
      <c r="V24" s="66" t="e">
        <f t="shared" si="6"/>
        <v>#REF!</v>
      </c>
      <c r="W24" s="66" t="e">
        <f t="shared" si="6"/>
        <v>#REF!</v>
      </c>
      <c r="X24" s="66" t="e">
        <f t="shared" si="6"/>
        <v>#REF!</v>
      </c>
      <c r="Y24" s="56" t="e">
        <f t="shared" si="5"/>
        <v>#REF!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15" thickTop="1">
      <c r="A25" s="69"/>
      <c r="B25" s="70"/>
      <c r="C25" s="47"/>
      <c r="D25" s="46"/>
      <c r="E25" s="46"/>
      <c r="F25" s="46"/>
      <c r="G25" s="46"/>
      <c r="H25" s="46"/>
      <c r="I25" s="46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>
      <c r="A26" s="43" t="s">
        <v>211</v>
      </c>
      <c r="B26" s="44"/>
      <c r="C26" s="45"/>
      <c r="D26" s="46"/>
      <c r="E26" s="46"/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2"/>
      <c r="V26" s="72"/>
      <c r="W26" s="72"/>
      <c r="X26" s="72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>
      <c r="A27" s="71" t="str">
        <f t="shared" ref="A27:C30" si="7">A81</f>
        <v>Land Cost</v>
      </c>
      <c r="B27" s="59">
        <f t="shared" si="7"/>
        <v>19.02</v>
      </c>
      <c r="C27" s="60">
        <f t="shared" si="7"/>
        <v>19.02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56">
        <f t="shared" ref="Y27:Y31" si="8">SUM(C27:X27)</f>
        <v>19.02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>
      <c r="A28" s="71" t="str">
        <f t="shared" si="7"/>
        <v>Construction Cost</v>
      </c>
      <c r="B28" s="59">
        <f t="shared" si="7"/>
        <v>100.276</v>
      </c>
      <c r="C28" s="60">
        <f t="shared" si="7"/>
        <v>12.72</v>
      </c>
      <c r="D28" s="73">
        <f>D51</f>
        <v>8.1536610360145119</v>
      </c>
      <c r="E28" s="73">
        <f t="shared" ref="E28:X28" si="9">E51</f>
        <v>7.7451011545197392</v>
      </c>
      <c r="F28" s="73">
        <f t="shared" si="9"/>
        <v>7.6889197687194351</v>
      </c>
      <c r="G28" s="73">
        <f t="shared" si="9"/>
        <v>12.020758545866027</v>
      </c>
      <c r="H28" s="73">
        <f t="shared" si="9"/>
        <v>9.0863483812007928</v>
      </c>
      <c r="I28" s="73">
        <f t="shared" si="9"/>
        <v>9.3635451399266856</v>
      </c>
      <c r="J28" s="73">
        <f t="shared" si="9"/>
        <v>11.248972164752878</v>
      </c>
      <c r="K28" s="73">
        <f t="shared" si="9"/>
        <v>8.7397081952442406</v>
      </c>
      <c r="L28" s="73">
        <f t="shared" si="9"/>
        <v>8.312496062758612</v>
      </c>
      <c r="M28" s="73">
        <f t="shared" si="9"/>
        <v>2.0109817007812469</v>
      </c>
      <c r="N28" s="73">
        <f t="shared" si="9"/>
        <v>1.9092931555157815</v>
      </c>
      <c r="O28" s="73">
        <f t="shared" si="9"/>
        <v>0</v>
      </c>
      <c r="P28" s="73">
        <f t="shared" si="9"/>
        <v>0</v>
      </c>
      <c r="Q28" s="73">
        <f t="shared" si="9"/>
        <v>0</v>
      </c>
      <c r="R28" s="73">
        <f t="shared" si="9"/>
        <v>0</v>
      </c>
      <c r="S28" s="73">
        <f t="shared" si="9"/>
        <v>0</v>
      </c>
      <c r="T28" s="73">
        <f t="shared" si="9"/>
        <v>0</v>
      </c>
      <c r="U28" s="73">
        <f t="shared" si="9"/>
        <v>0</v>
      </c>
      <c r="V28" s="73">
        <f t="shared" si="9"/>
        <v>0</v>
      </c>
      <c r="W28" s="73">
        <f t="shared" si="9"/>
        <v>0</v>
      </c>
      <c r="X28" s="73">
        <f t="shared" si="9"/>
        <v>0</v>
      </c>
      <c r="Y28" s="56">
        <f t="shared" si="8"/>
        <v>98.999785305299952</v>
      </c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>
      <c r="A29" s="71" t="str">
        <f t="shared" si="7"/>
        <v>Admin &amp; Marketing Cost</v>
      </c>
      <c r="B29" s="59">
        <f t="shared" si="7"/>
        <v>5.74</v>
      </c>
      <c r="C29" s="60">
        <f t="shared" si="7"/>
        <v>1.1000000000000001</v>
      </c>
      <c r="D29" s="73">
        <f>0.342876071546027+0.22</f>
        <v>0.56287607154602703</v>
      </c>
      <c r="E29" s="73">
        <v>0.34287607154602667</v>
      </c>
      <c r="F29" s="73">
        <v>0.31295238763942673</v>
      </c>
      <c r="G29" s="73">
        <v>0.31295238763942673</v>
      </c>
      <c r="H29" s="73">
        <v>0.31295238763942673</v>
      </c>
      <c r="I29" s="73">
        <v>0.31295238763942673</v>
      </c>
      <c r="J29" s="73">
        <v>0.31295238763942673</v>
      </c>
      <c r="K29" s="73">
        <v>0.31295238763942673</v>
      </c>
      <c r="L29" s="73">
        <v>0.31295238763942673</v>
      </c>
      <c r="M29" s="73">
        <v>0.31295238763942673</v>
      </c>
      <c r="N29" s="73">
        <v>0.28302870373282668</v>
      </c>
      <c r="O29" s="73">
        <v>0.25310501982622668</v>
      </c>
      <c r="P29" s="73">
        <v>0.25310501982622668</v>
      </c>
      <c r="Q29" s="73">
        <v>0.22318133591962672</v>
      </c>
      <c r="R29" s="73">
        <v>0.22318133591962672</v>
      </c>
      <c r="S29" s="73">
        <v>0.22318133591962672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56">
        <f t="shared" si="8"/>
        <v>5.9681539953516278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</row>
    <row r="30" spans="1:54">
      <c r="A30" s="71" t="str">
        <f t="shared" si="7"/>
        <v>Finance Cost</v>
      </c>
      <c r="B30" s="59">
        <f t="shared" si="7"/>
        <v>13.867708333333336</v>
      </c>
      <c r="C30" s="60">
        <f t="shared" si="7"/>
        <v>0</v>
      </c>
      <c r="D30" s="73">
        <f>'Repayment Schedule'!J8</f>
        <v>0.22031250000000002</v>
      </c>
      <c r="E30" s="73">
        <f>'Repayment Schedule'!J11</f>
        <v>0.42812499999999998</v>
      </c>
      <c r="F30" s="73">
        <f>'Repayment Schedule'!J14</f>
        <v>0.51874999999999993</v>
      </c>
      <c r="G30" s="73">
        <f>'Repayment Schedule'!J17</f>
        <v>0.84531249999999991</v>
      </c>
      <c r="H30" s="73">
        <f>'Repayment Schedule'!J20</f>
        <v>0.88124999999999987</v>
      </c>
      <c r="I30" s="73">
        <f>'Repayment Schedule'!J23</f>
        <v>1.1093749999999998</v>
      </c>
      <c r="J30" s="73">
        <f>'Repayment Schedule'!J26</f>
        <v>1.1562499999999998</v>
      </c>
      <c r="K30" s="73">
        <f>'Repayment Schedule'!J29</f>
        <v>1.3749999999999998</v>
      </c>
      <c r="L30" s="73">
        <f>'Repayment Schedule'!J32</f>
        <v>1.3749999999999998</v>
      </c>
      <c r="M30" s="73">
        <f>'Repayment Schedule'!J35</f>
        <v>1.3749999999999998</v>
      </c>
      <c r="N30" s="73">
        <f>'Repayment Schedule'!J38</f>
        <v>1.3749999999999998</v>
      </c>
      <c r="O30" s="73">
        <f>'Repayment Schedule'!J41</f>
        <v>1.1916666666666667</v>
      </c>
      <c r="P30" s="73">
        <f>'Repayment Schedule'!J44</f>
        <v>0.91666666666666696</v>
      </c>
      <c r="Q30" s="73">
        <f>'Repayment Schedule'!J47</f>
        <v>0.64166666666666683</v>
      </c>
      <c r="R30" s="73">
        <f>'Repayment Schedule'!J50</f>
        <v>0.36666666666666681</v>
      </c>
      <c r="S30" s="73">
        <f>'Repayment Schedule'!J53</f>
        <v>9.1666666666666854E-2</v>
      </c>
      <c r="T30" s="73">
        <f>'Repayment Schedule'!J56</f>
        <v>1.9428902930940239E-16</v>
      </c>
      <c r="U30" s="73">
        <f>'Repayment Schedule'!J59</f>
        <v>1.9428902930940239E-16</v>
      </c>
      <c r="V30" s="73">
        <f>'Repayment Schedule'!J62</f>
        <v>1.9428902930940239E-16</v>
      </c>
      <c r="W30" s="73">
        <f>'Repayment Schedule'!J65</f>
        <v>1.9428902930940239E-16</v>
      </c>
      <c r="X30" s="73">
        <f>'Repayment Schedule'!J68</f>
        <v>0</v>
      </c>
      <c r="Y30" s="56">
        <f t="shared" si="8"/>
        <v>13.867708333333333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</row>
    <row r="31" spans="1:54">
      <c r="A31" s="43" t="s">
        <v>212</v>
      </c>
      <c r="B31" s="74">
        <f>SUM(B27:B30)</f>
        <v>138.90370833333333</v>
      </c>
      <c r="C31" s="75">
        <f>SUM(C27:C30)</f>
        <v>32.840000000000003</v>
      </c>
      <c r="D31" s="74">
        <f>SUM(D27:D30)</f>
        <v>8.9368496075605393</v>
      </c>
      <c r="E31" s="74">
        <f>SUM(E27:E30)</f>
        <v>8.5161022260657653</v>
      </c>
      <c r="F31" s="74">
        <f>SUM(F27:F30)</f>
        <v>8.5206221563588631</v>
      </c>
      <c r="G31" s="74">
        <f t="shared" ref="G31:X31" si="10">SUM(G28:G30)</f>
        <v>13.179023433505455</v>
      </c>
      <c r="H31" s="74">
        <f t="shared" si="10"/>
        <v>10.28055076884022</v>
      </c>
      <c r="I31" s="74">
        <f t="shared" si="10"/>
        <v>10.785872527566113</v>
      </c>
      <c r="J31" s="74">
        <f t="shared" si="10"/>
        <v>12.718174552392306</v>
      </c>
      <c r="K31" s="74">
        <f t="shared" si="10"/>
        <v>10.427660582883668</v>
      </c>
      <c r="L31" s="74">
        <f t="shared" si="10"/>
        <v>10.000448450398039</v>
      </c>
      <c r="M31" s="74">
        <f t="shared" si="10"/>
        <v>3.6989340884206738</v>
      </c>
      <c r="N31" s="74">
        <f t="shared" si="10"/>
        <v>3.567321859248608</v>
      </c>
      <c r="O31" s="74">
        <f t="shared" si="10"/>
        <v>1.4447716864928934</v>
      </c>
      <c r="P31" s="74">
        <f t="shared" si="10"/>
        <v>1.1697716864928935</v>
      </c>
      <c r="Q31" s="74">
        <f t="shared" si="10"/>
        <v>0.86484800258629357</v>
      </c>
      <c r="R31" s="74">
        <f t="shared" si="10"/>
        <v>0.58984800258629355</v>
      </c>
      <c r="S31" s="74">
        <f t="shared" si="10"/>
        <v>0.31484800258629358</v>
      </c>
      <c r="T31" s="74">
        <f t="shared" si="10"/>
        <v>1.9428902930940239E-16</v>
      </c>
      <c r="U31" s="74">
        <f t="shared" si="10"/>
        <v>1.9428902930940239E-16</v>
      </c>
      <c r="V31" s="74">
        <f t="shared" si="10"/>
        <v>1.9428902930940239E-16</v>
      </c>
      <c r="W31" s="74">
        <f t="shared" si="10"/>
        <v>1.9428902930940239E-16</v>
      </c>
      <c r="X31" s="74">
        <f t="shared" si="10"/>
        <v>0</v>
      </c>
      <c r="Y31" s="56">
        <f t="shared" si="8"/>
        <v>137.85564763398489</v>
      </c>
      <c r="Z31" s="48"/>
      <c r="AA31" s="48"/>
      <c r="AB31" s="48" t="s">
        <v>213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71"/>
      <c r="B32" s="59"/>
      <c r="C32" s="76"/>
      <c r="D32" s="77"/>
      <c r="E32" s="77"/>
      <c r="F32" s="77"/>
      <c r="G32" s="77"/>
      <c r="H32" s="77"/>
      <c r="I32" s="77"/>
      <c r="J32" s="77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54">
      <c r="A33" s="71" t="s">
        <v>103</v>
      </c>
      <c r="B33" s="59">
        <f>B22</f>
        <v>43.999999999999993</v>
      </c>
      <c r="C33" s="45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/>
      <c r="K33" s="61"/>
      <c r="L33" s="61"/>
      <c r="M33" s="61"/>
      <c r="N33" s="61"/>
      <c r="O33" s="61">
        <f>SUM('Repayment Schedule'!G39:G41)</f>
        <v>8.7999999999999972</v>
      </c>
      <c r="P33" s="61">
        <f>SUM('Repayment Schedule'!G42:G44)</f>
        <v>8.7999999999999972</v>
      </c>
      <c r="Q33" s="61">
        <f>SUM('Repayment Schedule'!G45:G47)</f>
        <v>8.7999999999999972</v>
      </c>
      <c r="R33" s="61">
        <f>SUM('Repayment Schedule'!G48:G50)</f>
        <v>8.7999999999999972</v>
      </c>
      <c r="S33" s="61">
        <f>SUM('Repayment Schedule'!G51:G53)</f>
        <v>8.7999999999999972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56">
        <f t="shared" ref="Y33:Y34" si="11">SUM(C33:X33)</f>
        <v>43.999999999999986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4" ht="15" thickBot="1">
      <c r="A34" s="65" t="s">
        <v>214</v>
      </c>
      <c r="B34" s="78">
        <f t="shared" ref="B34:X34" si="12">B31+B33</f>
        <v>182.90370833333333</v>
      </c>
      <c r="C34" s="67">
        <f t="shared" si="12"/>
        <v>32.840000000000003</v>
      </c>
      <c r="D34" s="66">
        <f t="shared" si="12"/>
        <v>8.9368496075605393</v>
      </c>
      <c r="E34" s="66">
        <f t="shared" si="12"/>
        <v>8.5161022260657653</v>
      </c>
      <c r="F34" s="66">
        <f t="shared" si="12"/>
        <v>8.5206221563588631</v>
      </c>
      <c r="G34" s="66">
        <f t="shared" si="12"/>
        <v>13.179023433505455</v>
      </c>
      <c r="H34" s="66">
        <f t="shared" si="12"/>
        <v>10.28055076884022</v>
      </c>
      <c r="I34" s="66">
        <f t="shared" si="12"/>
        <v>10.785872527566113</v>
      </c>
      <c r="J34" s="66">
        <f t="shared" si="12"/>
        <v>12.718174552392306</v>
      </c>
      <c r="K34" s="66">
        <f t="shared" si="12"/>
        <v>10.427660582883668</v>
      </c>
      <c r="L34" s="66">
        <f t="shared" si="12"/>
        <v>10.000448450398039</v>
      </c>
      <c r="M34" s="66">
        <f t="shared" si="12"/>
        <v>3.6989340884206738</v>
      </c>
      <c r="N34" s="66">
        <f t="shared" si="12"/>
        <v>3.567321859248608</v>
      </c>
      <c r="O34" s="66">
        <f t="shared" si="12"/>
        <v>10.244771686492891</v>
      </c>
      <c r="P34" s="66">
        <f t="shared" si="12"/>
        <v>9.9697716864928907</v>
      </c>
      <c r="Q34" s="66">
        <f t="shared" si="12"/>
        <v>9.6648480025862913</v>
      </c>
      <c r="R34" s="66">
        <f t="shared" si="12"/>
        <v>9.3898480025862909</v>
      </c>
      <c r="S34" s="66">
        <f t="shared" si="12"/>
        <v>9.1148480025862906</v>
      </c>
      <c r="T34" s="66">
        <f t="shared" si="12"/>
        <v>1.9428902930940239E-16</v>
      </c>
      <c r="U34" s="66">
        <f t="shared" si="12"/>
        <v>1.9428902930940239E-16</v>
      </c>
      <c r="V34" s="66">
        <f t="shared" si="12"/>
        <v>1.9428902930940239E-16</v>
      </c>
      <c r="W34" s="66">
        <f t="shared" si="12"/>
        <v>1.9428902930940239E-16</v>
      </c>
      <c r="X34" s="66">
        <f t="shared" si="12"/>
        <v>0</v>
      </c>
      <c r="Y34" s="56">
        <f t="shared" si="11"/>
        <v>181.85564763398492</v>
      </c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</row>
    <row r="35" spans="1:54" ht="15" thickTop="1">
      <c r="A35" s="71"/>
      <c r="B35" s="79"/>
      <c r="C35" s="47"/>
      <c r="D35" s="46"/>
      <c r="E35" s="46"/>
      <c r="F35" s="46"/>
      <c r="G35" s="46"/>
      <c r="H35" s="46"/>
      <c r="I35" s="80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</row>
    <row r="36" spans="1:54">
      <c r="A36" s="69" t="s">
        <v>101</v>
      </c>
      <c r="B36" s="81"/>
      <c r="C36" s="82" t="e">
        <f>C24-C34</f>
        <v>#REF!</v>
      </c>
      <c r="D36" s="83" t="e">
        <f t="shared" ref="D36:X36" si="13">C40</f>
        <v>#REF!</v>
      </c>
      <c r="E36" s="83" t="e">
        <f t="shared" si="13"/>
        <v>#REF!</v>
      </c>
      <c r="F36" s="83" t="e">
        <f t="shared" si="13"/>
        <v>#REF!</v>
      </c>
      <c r="G36" s="83" t="e">
        <f t="shared" si="13"/>
        <v>#REF!</v>
      </c>
      <c r="H36" s="83" t="e">
        <f t="shared" si="13"/>
        <v>#REF!</v>
      </c>
      <c r="I36" s="83" t="e">
        <f t="shared" si="13"/>
        <v>#REF!</v>
      </c>
      <c r="J36" s="83" t="e">
        <f t="shared" si="13"/>
        <v>#REF!</v>
      </c>
      <c r="K36" s="83" t="e">
        <f t="shared" si="13"/>
        <v>#REF!</v>
      </c>
      <c r="L36" s="83" t="e">
        <f t="shared" si="13"/>
        <v>#REF!</v>
      </c>
      <c r="M36" s="83" t="e">
        <f t="shared" si="13"/>
        <v>#REF!</v>
      </c>
      <c r="N36" s="83" t="e">
        <f t="shared" si="13"/>
        <v>#REF!</v>
      </c>
      <c r="O36" s="83" t="e">
        <f t="shared" si="13"/>
        <v>#REF!</v>
      </c>
      <c r="P36" s="83" t="e">
        <f t="shared" si="13"/>
        <v>#REF!</v>
      </c>
      <c r="Q36" s="83" t="e">
        <f t="shared" si="13"/>
        <v>#REF!</v>
      </c>
      <c r="R36" s="83" t="e">
        <f t="shared" si="13"/>
        <v>#REF!</v>
      </c>
      <c r="S36" s="83" t="e">
        <f t="shared" si="13"/>
        <v>#REF!</v>
      </c>
      <c r="T36" s="83" t="e">
        <f t="shared" si="13"/>
        <v>#REF!</v>
      </c>
      <c r="U36" s="83" t="e">
        <f t="shared" si="13"/>
        <v>#REF!</v>
      </c>
      <c r="V36" s="83" t="e">
        <f t="shared" si="13"/>
        <v>#REF!</v>
      </c>
      <c r="W36" s="83" t="e">
        <f t="shared" si="13"/>
        <v>#REF!</v>
      </c>
      <c r="X36" s="83" t="e">
        <f t="shared" si="13"/>
        <v>#REF!</v>
      </c>
      <c r="Y36" s="56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</row>
    <row r="37" spans="1:54">
      <c r="A37" s="43"/>
      <c r="B37" s="84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</row>
    <row r="38" spans="1:54">
      <c r="A38" s="69" t="s">
        <v>215</v>
      </c>
      <c r="B38" s="81"/>
      <c r="C38" s="82">
        <v>0</v>
      </c>
      <c r="D38" s="83" t="e">
        <f t="shared" ref="D38:X38" si="14">D24-D34</f>
        <v>#REF!</v>
      </c>
      <c r="E38" s="83" t="e">
        <f t="shared" si="14"/>
        <v>#REF!</v>
      </c>
      <c r="F38" s="83" t="e">
        <f t="shared" si="14"/>
        <v>#REF!</v>
      </c>
      <c r="G38" s="83" t="e">
        <f t="shared" si="14"/>
        <v>#REF!</v>
      </c>
      <c r="H38" s="83" t="e">
        <f t="shared" si="14"/>
        <v>#REF!</v>
      </c>
      <c r="I38" s="83" t="e">
        <f t="shared" si="14"/>
        <v>#REF!</v>
      </c>
      <c r="J38" s="83" t="e">
        <f t="shared" si="14"/>
        <v>#REF!</v>
      </c>
      <c r="K38" s="83" t="e">
        <f t="shared" si="14"/>
        <v>#REF!</v>
      </c>
      <c r="L38" s="83" t="e">
        <f t="shared" si="14"/>
        <v>#REF!</v>
      </c>
      <c r="M38" s="83" t="e">
        <f t="shared" si="14"/>
        <v>#REF!</v>
      </c>
      <c r="N38" s="83" t="e">
        <f t="shared" si="14"/>
        <v>#REF!</v>
      </c>
      <c r="O38" s="83" t="e">
        <f t="shared" si="14"/>
        <v>#REF!</v>
      </c>
      <c r="P38" s="83" t="e">
        <f t="shared" si="14"/>
        <v>#REF!</v>
      </c>
      <c r="Q38" s="83" t="e">
        <f t="shared" si="14"/>
        <v>#REF!</v>
      </c>
      <c r="R38" s="83" t="e">
        <f t="shared" si="14"/>
        <v>#REF!</v>
      </c>
      <c r="S38" s="83" t="e">
        <f t="shared" si="14"/>
        <v>#REF!</v>
      </c>
      <c r="T38" s="83" t="e">
        <f t="shared" si="14"/>
        <v>#REF!</v>
      </c>
      <c r="U38" s="83" t="e">
        <f t="shared" si="14"/>
        <v>#REF!</v>
      </c>
      <c r="V38" s="83" t="e">
        <f t="shared" si="14"/>
        <v>#REF!</v>
      </c>
      <c r="W38" s="83" t="e">
        <f t="shared" si="14"/>
        <v>#REF!</v>
      </c>
      <c r="X38" s="83" t="e">
        <f t="shared" si="14"/>
        <v>#REF!</v>
      </c>
      <c r="Y38" s="82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</row>
    <row r="39" spans="1:54" ht="15" thickBot="1">
      <c r="A39" s="43"/>
      <c r="B39" s="85"/>
      <c r="C39" s="47"/>
      <c r="D39" s="46"/>
      <c r="E39" s="46"/>
      <c r="F39" s="46"/>
      <c r="G39" s="83"/>
      <c r="H39" s="83"/>
      <c r="I39" s="46"/>
      <c r="J39" s="46"/>
      <c r="K39" s="46"/>
      <c r="L39" s="46"/>
      <c r="M39" s="46"/>
      <c r="N39" s="46"/>
      <c r="O39" s="46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</row>
    <row r="40" spans="1:54" ht="15" thickBot="1">
      <c r="A40" s="86" t="s">
        <v>104</v>
      </c>
      <c r="B40" s="87"/>
      <c r="C40" s="88" t="e">
        <f>+C36+C38</f>
        <v>#REF!</v>
      </c>
      <c r="D40" s="89" t="e">
        <f t="shared" ref="D40:X40" si="15">D36+D38</f>
        <v>#REF!</v>
      </c>
      <c r="E40" s="89" t="e">
        <f t="shared" si="15"/>
        <v>#REF!</v>
      </c>
      <c r="F40" s="89" t="e">
        <f t="shared" si="15"/>
        <v>#REF!</v>
      </c>
      <c r="G40" s="89" t="e">
        <f t="shared" si="15"/>
        <v>#REF!</v>
      </c>
      <c r="H40" s="90" t="e">
        <f t="shared" si="15"/>
        <v>#REF!</v>
      </c>
      <c r="I40" s="90" t="e">
        <f t="shared" si="15"/>
        <v>#REF!</v>
      </c>
      <c r="J40" s="89" t="e">
        <f t="shared" si="15"/>
        <v>#REF!</v>
      </c>
      <c r="K40" s="89" t="e">
        <f t="shared" si="15"/>
        <v>#REF!</v>
      </c>
      <c r="L40" s="89" t="e">
        <f t="shared" si="15"/>
        <v>#REF!</v>
      </c>
      <c r="M40" s="89" t="e">
        <f t="shared" si="15"/>
        <v>#REF!</v>
      </c>
      <c r="N40" s="89" t="e">
        <f t="shared" si="15"/>
        <v>#REF!</v>
      </c>
      <c r="O40" s="89" t="e">
        <f t="shared" si="15"/>
        <v>#REF!</v>
      </c>
      <c r="P40" s="89" t="e">
        <f t="shared" si="15"/>
        <v>#REF!</v>
      </c>
      <c r="Q40" s="89" t="e">
        <f t="shared" si="15"/>
        <v>#REF!</v>
      </c>
      <c r="R40" s="89" t="e">
        <f t="shared" si="15"/>
        <v>#REF!</v>
      </c>
      <c r="S40" s="89" t="e">
        <f t="shared" si="15"/>
        <v>#REF!</v>
      </c>
      <c r="T40" s="89" t="e">
        <f t="shared" si="15"/>
        <v>#REF!</v>
      </c>
      <c r="U40" s="89" t="e">
        <f t="shared" si="15"/>
        <v>#REF!</v>
      </c>
      <c r="V40" s="89" t="e">
        <f t="shared" si="15"/>
        <v>#REF!</v>
      </c>
      <c r="W40" s="89" t="e">
        <f t="shared" si="15"/>
        <v>#REF!</v>
      </c>
      <c r="X40" s="89" t="e">
        <f t="shared" si="15"/>
        <v>#REF!</v>
      </c>
      <c r="Y40" s="8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</row>
    <row r="41" spans="1:54"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Z41" s="21"/>
    </row>
    <row r="42" spans="1:54">
      <c r="A42" s="16" t="s">
        <v>332</v>
      </c>
      <c r="C42" s="93" t="e">
        <f>C21</f>
        <v>#REF!</v>
      </c>
      <c r="D42" s="93" t="e">
        <f t="shared" ref="D42:X42" si="16">D21</f>
        <v>#REF!</v>
      </c>
      <c r="E42" s="93" t="e">
        <f t="shared" si="16"/>
        <v>#REF!</v>
      </c>
      <c r="F42" s="93" t="e">
        <f t="shared" si="16"/>
        <v>#REF!</v>
      </c>
      <c r="G42" s="93" t="e">
        <f t="shared" si="16"/>
        <v>#REF!</v>
      </c>
      <c r="H42" s="93" t="e">
        <f t="shared" si="16"/>
        <v>#REF!</v>
      </c>
      <c r="I42" s="93" t="e">
        <f t="shared" si="16"/>
        <v>#REF!</v>
      </c>
      <c r="J42" s="93" t="e">
        <f t="shared" si="16"/>
        <v>#REF!</v>
      </c>
      <c r="K42" s="93" t="e">
        <f t="shared" si="16"/>
        <v>#REF!</v>
      </c>
      <c r="L42" s="93" t="e">
        <f t="shared" si="16"/>
        <v>#REF!</v>
      </c>
      <c r="M42" s="93" t="e">
        <f t="shared" si="16"/>
        <v>#REF!</v>
      </c>
      <c r="N42" s="93" t="e">
        <f t="shared" si="16"/>
        <v>#REF!</v>
      </c>
      <c r="O42" s="93" t="e">
        <f t="shared" si="16"/>
        <v>#REF!</v>
      </c>
      <c r="P42" s="93" t="e">
        <f t="shared" si="16"/>
        <v>#REF!</v>
      </c>
      <c r="Q42" s="93" t="e">
        <f t="shared" si="16"/>
        <v>#REF!</v>
      </c>
      <c r="R42" s="93" t="e">
        <f t="shared" si="16"/>
        <v>#REF!</v>
      </c>
      <c r="S42" s="93" t="e">
        <f t="shared" si="16"/>
        <v>#REF!</v>
      </c>
      <c r="T42" s="93" t="e">
        <f t="shared" si="16"/>
        <v>#REF!</v>
      </c>
      <c r="U42" s="93" t="e">
        <f t="shared" si="16"/>
        <v>#REF!</v>
      </c>
      <c r="V42" s="93" t="e">
        <f t="shared" si="16"/>
        <v>#REF!</v>
      </c>
      <c r="W42" s="93" t="e">
        <f t="shared" si="16"/>
        <v>#REF!</v>
      </c>
      <c r="X42" s="93" t="e">
        <f t="shared" si="16"/>
        <v>#REF!</v>
      </c>
      <c r="Z42" s="21"/>
    </row>
    <row r="43" spans="1:54">
      <c r="A43" s="16" t="s">
        <v>333</v>
      </c>
      <c r="C43" s="93">
        <f>C31</f>
        <v>32.840000000000003</v>
      </c>
      <c r="D43" s="93">
        <f t="shared" ref="D43:X43" si="17">D31</f>
        <v>8.9368496075605393</v>
      </c>
      <c r="E43" s="93">
        <f t="shared" si="17"/>
        <v>8.5161022260657653</v>
      </c>
      <c r="F43" s="93">
        <f t="shared" si="17"/>
        <v>8.5206221563588631</v>
      </c>
      <c r="G43" s="93">
        <f t="shared" si="17"/>
        <v>13.179023433505455</v>
      </c>
      <c r="H43" s="93">
        <f t="shared" si="17"/>
        <v>10.28055076884022</v>
      </c>
      <c r="I43" s="93">
        <f t="shared" si="17"/>
        <v>10.785872527566113</v>
      </c>
      <c r="J43" s="93">
        <f t="shared" si="17"/>
        <v>12.718174552392306</v>
      </c>
      <c r="K43" s="93">
        <f t="shared" si="17"/>
        <v>10.427660582883668</v>
      </c>
      <c r="L43" s="93">
        <f t="shared" si="17"/>
        <v>10.000448450398039</v>
      </c>
      <c r="M43" s="93">
        <f t="shared" si="17"/>
        <v>3.6989340884206738</v>
      </c>
      <c r="N43" s="93">
        <f t="shared" si="17"/>
        <v>3.567321859248608</v>
      </c>
      <c r="O43" s="93">
        <f t="shared" si="17"/>
        <v>1.4447716864928934</v>
      </c>
      <c r="P43" s="93">
        <f t="shared" si="17"/>
        <v>1.1697716864928935</v>
      </c>
      <c r="Q43" s="93">
        <f t="shared" si="17"/>
        <v>0.86484800258629357</v>
      </c>
      <c r="R43" s="93">
        <f t="shared" si="17"/>
        <v>0.58984800258629355</v>
      </c>
      <c r="S43" s="93">
        <f t="shared" si="17"/>
        <v>0.31484800258629358</v>
      </c>
      <c r="T43" s="93">
        <f t="shared" si="17"/>
        <v>1.9428902930940239E-16</v>
      </c>
      <c r="U43" s="93">
        <f t="shared" si="17"/>
        <v>1.9428902930940239E-16</v>
      </c>
      <c r="V43" s="93">
        <f t="shared" si="17"/>
        <v>1.9428902930940239E-16</v>
      </c>
      <c r="W43" s="93">
        <f t="shared" si="17"/>
        <v>1.9428902930940239E-16</v>
      </c>
      <c r="X43" s="93">
        <f t="shared" si="17"/>
        <v>0</v>
      </c>
      <c r="Z43" s="21"/>
    </row>
    <row r="44" spans="1:54">
      <c r="A44" s="16" t="s">
        <v>334</v>
      </c>
      <c r="C44" s="94" t="e">
        <f>C42-C43</f>
        <v>#REF!</v>
      </c>
      <c r="D44" s="94" t="e">
        <f t="shared" ref="D44:X44" si="18">D42-D43</f>
        <v>#REF!</v>
      </c>
      <c r="E44" s="94" t="e">
        <f t="shared" si="18"/>
        <v>#REF!</v>
      </c>
      <c r="F44" s="94" t="e">
        <f t="shared" si="18"/>
        <v>#REF!</v>
      </c>
      <c r="G44" s="94" t="e">
        <f t="shared" si="18"/>
        <v>#REF!</v>
      </c>
      <c r="H44" s="94" t="e">
        <f t="shared" si="18"/>
        <v>#REF!</v>
      </c>
      <c r="I44" s="94" t="e">
        <f t="shared" si="18"/>
        <v>#REF!</v>
      </c>
      <c r="J44" s="94" t="e">
        <f t="shared" si="18"/>
        <v>#REF!</v>
      </c>
      <c r="K44" s="94" t="e">
        <f t="shared" si="18"/>
        <v>#REF!</v>
      </c>
      <c r="L44" s="94" t="e">
        <f t="shared" si="18"/>
        <v>#REF!</v>
      </c>
      <c r="M44" s="94" t="e">
        <f t="shared" si="18"/>
        <v>#REF!</v>
      </c>
      <c r="N44" s="94" t="e">
        <f t="shared" si="18"/>
        <v>#REF!</v>
      </c>
      <c r="O44" s="94" t="e">
        <f t="shared" si="18"/>
        <v>#REF!</v>
      </c>
      <c r="P44" s="94" t="e">
        <f t="shared" si="18"/>
        <v>#REF!</v>
      </c>
      <c r="Q44" s="94" t="e">
        <f t="shared" si="18"/>
        <v>#REF!</v>
      </c>
      <c r="R44" s="94" t="e">
        <f t="shared" si="18"/>
        <v>#REF!</v>
      </c>
      <c r="S44" s="94" t="e">
        <f t="shared" si="18"/>
        <v>#REF!</v>
      </c>
      <c r="T44" s="94" t="e">
        <f t="shared" si="18"/>
        <v>#REF!</v>
      </c>
      <c r="U44" s="94" t="e">
        <f t="shared" si="18"/>
        <v>#REF!</v>
      </c>
      <c r="V44" s="94" t="e">
        <f t="shared" si="18"/>
        <v>#REF!</v>
      </c>
      <c r="W44" s="94" t="e">
        <f t="shared" si="18"/>
        <v>#REF!</v>
      </c>
      <c r="X44" s="94" t="e">
        <f t="shared" si="18"/>
        <v>#REF!</v>
      </c>
      <c r="Z44" s="21"/>
    </row>
    <row r="45" spans="1:54">
      <c r="A45" s="22" t="s">
        <v>105</v>
      </c>
      <c r="B45" s="372" t="str">
        <f>IFERROR(IRR($C44:X44,5%)*4,"")</f>
        <v/>
      </c>
      <c r="C45" s="91"/>
      <c r="D45" s="91"/>
      <c r="E45" s="91"/>
      <c r="F45" s="91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Z45" s="21"/>
    </row>
    <row r="46" spans="1:54" s="97" customFormat="1">
      <c r="A46" s="95" t="s">
        <v>216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Z46" s="98"/>
    </row>
    <row r="47" spans="1:54" s="97" customFormat="1" ht="15" thickBot="1"/>
    <row r="48" spans="1:54" s="97" customFormat="1" ht="15" customHeight="1" thickBot="1">
      <c r="A48" s="828"/>
      <c r="B48" s="830" t="s">
        <v>100</v>
      </c>
      <c r="C48" s="832" t="s">
        <v>217</v>
      </c>
      <c r="D48" s="811" t="s">
        <v>191</v>
      </c>
      <c r="E48" s="813"/>
      <c r="F48" s="811" t="s">
        <v>192</v>
      </c>
      <c r="G48" s="812"/>
      <c r="H48" s="812"/>
      <c r="I48" s="813"/>
      <c r="J48" s="811" t="s">
        <v>193</v>
      </c>
      <c r="K48" s="812"/>
      <c r="L48" s="812"/>
      <c r="M48" s="813"/>
      <c r="N48" s="811" t="s">
        <v>194</v>
      </c>
      <c r="O48" s="812"/>
      <c r="P48" s="812"/>
      <c r="Q48" s="813"/>
      <c r="R48" s="811" t="s">
        <v>195</v>
      </c>
      <c r="S48" s="812"/>
      <c r="T48" s="812"/>
      <c r="U48" s="813"/>
      <c r="V48" s="811" t="s">
        <v>196</v>
      </c>
      <c r="W48" s="812"/>
      <c r="X48" s="813"/>
      <c r="Y48" s="821" t="s">
        <v>109</v>
      </c>
    </row>
    <row r="49" spans="1:26" s="97" customFormat="1" ht="15" thickBot="1">
      <c r="A49" s="829"/>
      <c r="B49" s="831"/>
      <c r="C49" s="833"/>
      <c r="D49" s="36" t="s">
        <v>341</v>
      </c>
      <c r="E49" s="36" t="s">
        <v>322</v>
      </c>
      <c r="F49" s="36" t="s">
        <v>197</v>
      </c>
      <c r="G49" s="36" t="s">
        <v>218</v>
      </c>
      <c r="H49" s="36" t="s">
        <v>309</v>
      </c>
      <c r="I49" s="36" t="s">
        <v>200</v>
      </c>
      <c r="J49" s="36" t="s">
        <v>310</v>
      </c>
      <c r="K49" s="36" t="s">
        <v>198</v>
      </c>
      <c r="L49" s="36" t="s">
        <v>199</v>
      </c>
      <c r="M49" s="36" t="s">
        <v>323</v>
      </c>
      <c r="N49" s="37" t="s">
        <v>301</v>
      </c>
      <c r="O49" s="37" t="s">
        <v>201</v>
      </c>
      <c r="P49" s="37" t="s">
        <v>311</v>
      </c>
      <c r="Q49" s="37" t="s">
        <v>204</v>
      </c>
      <c r="R49" s="37" t="s">
        <v>312</v>
      </c>
      <c r="S49" s="37" t="s">
        <v>313</v>
      </c>
      <c r="T49" s="37" t="s">
        <v>314</v>
      </c>
      <c r="U49" s="37" t="s">
        <v>324</v>
      </c>
      <c r="V49" s="37" t="s">
        <v>205</v>
      </c>
      <c r="W49" s="37" t="s">
        <v>315</v>
      </c>
      <c r="X49" s="37" t="s">
        <v>342</v>
      </c>
      <c r="Y49" s="822"/>
    </row>
    <row r="50" spans="1:26" s="97" customFormat="1" ht="15" thickBot="1">
      <c r="A50" s="99"/>
      <c r="B50" s="100"/>
      <c r="C50" s="101">
        <v>0.13957691466253203</v>
      </c>
      <c r="D50" s="102">
        <v>8.1312188719279893E-2</v>
      </c>
      <c r="E50" s="103">
        <v>7.7237835120265455E-2</v>
      </c>
      <c r="F50" s="103">
        <v>7.6677567600616642E-2</v>
      </c>
      <c r="G50" s="104">
        <v>0.11987672569574001</v>
      </c>
      <c r="H50" s="104">
        <v>9.0613390853252943E-2</v>
      </c>
      <c r="I50" s="104">
        <v>9.3377728867592283E-2</v>
      </c>
      <c r="J50" s="104">
        <v>0.11218010455894609</v>
      </c>
      <c r="K50" s="104">
        <v>8.7156529929836052E-2</v>
      </c>
      <c r="L50" s="104">
        <v>8.2896167206097285E-2</v>
      </c>
      <c r="M50" s="104">
        <v>2.0054466679776284E-2</v>
      </c>
      <c r="N50" s="104">
        <v>1.9040380106065073E-2</v>
      </c>
      <c r="O50" s="104"/>
      <c r="P50" s="104"/>
      <c r="Q50" s="104"/>
      <c r="T50" s="104"/>
      <c r="U50" s="104"/>
      <c r="V50" s="104"/>
      <c r="W50" s="104"/>
      <c r="X50" s="104"/>
      <c r="Y50" s="56"/>
    </row>
    <row r="51" spans="1:26" s="97" customFormat="1" ht="15" thickBot="1">
      <c r="A51" s="105" t="s">
        <v>174</v>
      </c>
      <c r="B51" s="106">
        <f>1.1*'Cash Flow'!B51</f>
        <v>100.27600000000001</v>
      </c>
      <c r="C51" s="106">
        <f>C28</f>
        <v>12.72</v>
      </c>
      <c r="D51" s="107">
        <f>D50*$B$51</f>
        <v>8.1536610360145119</v>
      </c>
      <c r="E51" s="107">
        <f t="shared" ref="E51:X51" si="19">E50*$B$51</f>
        <v>7.7451011545197392</v>
      </c>
      <c r="F51" s="107">
        <f t="shared" si="19"/>
        <v>7.6889197687194351</v>
      </c>
      <c r="G51" s="107">
        <f t="shared" si="19"/>
        <v>12.020758545866027</v>
      </c>
      <c r="H51" s="107">
        <f t="shared" si="19"/>
        <v>9.0863483812007928</v>
      </c>
      <c r="I51" s="107">
        <f t="shared" si="19"/>
        <v>9.3635451399266856</v>
      </c>
      <c r="J51" s="107">
        <f t="shared" si="19"/>
        <v>11.248972164752878</v>
      </c>
      <c r="K51" s="107">
        <f t="shared" si="19"/>
        <v>8.7397081952442406</v>
      </c>
      <c r="L51" s="107">
        <f t="shared" si="19"/>
        <v>8.312496062758612</v>
      </c>
      <c r="M51" s="107">
        <f t="shared" si="19"/>
        <v>2.0109817007812469</v>
      </c>
      <c r="N51" s="107">
        <f t="shared" si="19"/>
        <v>1.9092931555157815</v>
      </c>
      <c r="O51" s="107">
        <f t="shared" si="19"/>
        <v>0</v>
      </c>
      <c r="P51" s="107">
        <f t="shared" si="19"/>
        <v>0</v>
      </c>
      <c r="Q51" s="107">
        <f>Q50*$B$51</f>
        <v>0</v>
      </c>
      <c r="R51" s="107">
        <f>R50*$B$51</f>
        <v>0</v>
      </c>
      <c r="S51" s="107"/>
      <c r="T51" s="107">
        <f t="shared" si="19"/>
        <v>0</v>
      </c>
      <c r="U51" s="107">
        <f t="shared" si="19"/>
        <v>0</v>
      </c>
      <c r="V51" s="107">
        <f t="shared" si="19"/>
        <v>0</v>
      </c>
      <c r="W51" s="107">
        <f t="shared" si="19"/>
        <v>0</v>
      </c>
      <c r="X51" s="107">
        <f t="shared" si="19"/>
        <v>0</v>
      </c>
      <c r="Y51" s="56">
        <f>SUM(C51:X51)</f>
        <v>98.999785305299952</v>
      </c>
    </row>
    <row r="52" spans="1:26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Z52" s="21"/>
    </row>
    <row r="53" spans="1:26">
      <c r="B53" s="109"/>
      <c r="C53" s="108"/>
      <c r="D53" s="108"/>
      <c r="E53" s="110"/>
      <c r="F53" s="110"/>
      <c r="G53" s="108"/>
      <c r="H53" s="108"/>
      <c r="I53" s="108"/>
      <c r="J53" s="108"/>
      <c r="K53" s="108"/>
      <c r="L53" s="108"/>
      <c r="M53" s="108"/>
      <c r="N53" s="111"/>
      <c r="O53" s="108"/>
      <c r="P53" s="108"/>
      <c r="Q53" s="108"/>
      <c r="R53" s="112"/>
      <c r="S53" s="108"/>
      <c r="T53" s="108"/>
      <c r="U53" s="108"/>
      <c r="V53" s="108"/>
      <c r="W53" s="108"/>
      <c r="X53" s="108"/>
      <c r="Z53" s="21"/>
    </row>
    <row r="54" spans="1:26">
      <c r="A54" s="113" t="s">
        <v>219</v>
      </c>
      <c r="C54" s="114"/>
      <c r="E54" s="109"/>
      <c r="N54" s="109"/>
      <c r="Q54" s="115"/>
      <c r="Z54" s="21"/>
    </row>
    <row r="55" spans="1:26">
      <c r="A55" s="113"/>
      <c r="C55" s="116"/>
      <c r="Z55" s="21"/>
    </row>
    <row r="56" spans="1:26">
      <c r="A56" s="113" t="s">
        <v>220</v>
      </c>
      <c r="C56" s="21"/>
      <c r="Z56" s="21"/>
    </row>
    <row r="57" spans="1:26">
      <c r="A57" s="3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21"/>
    </row>
    <row r="58" spans="1:26" ht="15" thickBot="1">
      <c r="A58" s="22" t="s">
        <v>221</v>
      </c>
      <c r="C58" s="21"/>
      <c r="D58" s="28"/>
      <c r="Z58" s="21"/>
    </row>
    <row r="59" spans="1:26" ht="15" thickBot="1">
      <c r="A59" s="814" t="s">
        <v>1</v>
      </c>
      <c r="B59" s="818" t="s">
        <v>100</v>
      </c>
      <c r="C59" s="820" t="s">
        <v>217</v>
      </c>
      <c r="D59" s="811" t="s">
        <v>191</v>
      </c>
      <c r="E59" s="813"/>
      <c r="F59" s="811" t="s">
        <v>192</v>
      </c>
      <c r="G59" s="812"/>
      <c r="H59" s="812"/>
      <c r="I59" s="813"/>
      <c r="J59" s="811" t="s">
        <v>193</v>
      </c>
      <c r="K59" s="812"/>
      <c r="L59" s="812"/>
      <c r="M59" s="813"/>
      <c r="N59" s="811" t="s">
        <v>194</v>
      </c>
      <c r="O59" s="812"/>
      <c r="P59" s="812"/>
      <c r="Q59" s="813"/>
      <c r="R59" s="811" t="s">
        <v>195</v>
      </c>
      <c r="S59" s="812"/>
      <c r="T59" s="812"/>
      <c r="U59" s="813"/>
      <c r="V59" s="811" t="s">
        <v>196</v>
      </c>
      <c r="W59" s="812"/>
      <c r="X59" s="813"/>
      <c r="Y59" s="814" t="s">
        <v>109</v>
      </c>
      <c r="Z59" s="22"/>
    </row>
    <row r="60" spans="1:26" ht="15" thickBot="1">
      <c r="A60" s="817"/>
      <c r="B60" s="819"/>
      <c r="C60" s="819"/>
      <c r="D60" s="36" t="s">
        <v>341</v>
      </c>
      <c r="E60" s="36" t="s">
        <v>322</v>
      </c>
      <c r="F60" s="36" t="s">
        <v>197</v>
      </c>
      <c r="G60" s="36" t="s">
        <v>218</v>
      </c>
      <c r="H60" s="36" t="s">
        <v>309</v>
      </c>
      <c r="I60" s="36" t="s">
        <v>200</v>
      </c>
      <c r="J60" s="36" t="s">
        <v>310</v>
      </c>
      <c r="K60" s="36" t="s">
        <v>198</v>
      </c>
      <c r="L60" s="36" t="s">
        <v>199</v>
      </c>
      <c r="M60" s="36" t="s">
        <v>323</v>
      </c>
      <c r="N60" s="37" t="s">
        <v>301</v>
      </c>
      <c r="O60" s="37" t="s">
        <v>201</v>
      </c>
      <c r="P60" s="37" t="s">
        <v>311</v>
      </c>
      <c r="Q60" s="37" t="s">
        <v>204</v>
      </c>
      <c r="R60" s="37" t="s">
        <v>312</v>
      </c>
      <c r="S60" s="37" t="s">
        <v>313</v>
      </c>
      <c r="T60" s="37" t="s">
        <v>314</v>
      </c>
      <c r="U60" s="37" t="s">
        <v>324</v>
      </c>
      <c r="V60" s="37" t="s">
        <v>205</v>
      </c>
      <c r="W60" s="37" t="s">
        <v>315</v>
      </c>
      <c r="X60" s="37" t="s">
        <v>342</v>
      </c>
      <c r="Y60" s="815"/>
      <c r="Z60" s="22"/>
    </row>
    <row r="61" spans="1:26">
      <c r="A61" s="118" t="s">
        <v>222</v>
      </c>
      <c r="B61" s="119" t="e">
        <f>C97</f>
        <v>#REF!</v>
      </c>
      <c r="C61" s="119" t="e">
        <f>B61</f>
        <v>#REF!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56" t="e">
        <f>SUM(C61:X61)</f>
        <v>#REF!</v>
      </c>
      <c r="Z61" s="21"/>
    </row>
    <row r="62" spans="1:26">
      <c r="A62" s="118" t="s">
        <v>223</v>
      </c>
      <c r="B62" s="120" t="e">
        <f>E97</f>
        <v>#REF!</v>
      </c>
      <c r="C62" s="120" t="e">
        <f>E97</f>
        <v>#REF!</v>
      </c>
      <c r="D62" s="119" t="e">
        <f>$B$62</f>
        <v>#REF!</v>
      </c>
      <c r="E62" s="119" t="e">
        <f>$B$62</f>
        <v>#REF!</v>
      </c>
      <c r="F62" s="119" t="e">
        <f>$B$62</f>
        <v>#REF!</v>
      </c>
      <c r="G62" s="119" t="e">
        <f>$B$62</f>
        <v>#REF!</v>
      </c>
      <c r="H62" s="119" t="e">
        <f t="shared" ref="H62:X62" si="20">$B$62</f>
        <v>#REF!</v>
      </c>
      <c r="I62" s="119" t="e">
        <f t="shared" si="20"/>
        <v>#REF!</v>
      </c>
      <c r="J62" s="119" t="e">
        <f t="shared" si="20"/>
        <v>#REF!</v>
      </c>
      <c r="K62" s="119" t="e">
        <f t="shared" si="20"/>
        <v>#REF!</v>
      </c>
      <c r="L62" s="119" t="e">
        <f t="shared" si="20"/>
        <v>#REF!</v>
      </c>
      <c r="M62" s="119" t="e">
        <f t="shared" si="20"/>
        <v>#REF!</v>
      </c>
      <c r="N62" s="119" t="e">
        <f t="shared" si="20"/>
        <v>#REF!</v>
      </c>
      <c r="O62" s="119" t="e">
        <f t="shared" si="20"/>
        <v>#REF!</v>
      </c>
      <c r="P62" s="119" t="e">
        <f t="shared" si="20"/>
        <v>#REF!</v>
      </c>
      <c r="Q62" s="119" t="e">
        <f t="shared" si="20"/>
        <v>#REF!</v>
      </c>
      <c r="R62" s="119" t="e">
        <f t="shared" si="20"/>
        <v>#REF!</v>
      </c>
      <c r="S62" s="119" t="e">
        <f t="shared" si="20"/>
        <v>#REF!</v>
      </c>
      <c r="T62" s="119" t="e">
        <f t="shared" si="20"/>
        <v>#REF!</v>
      </c>
      <c r="U62" s="119" t="e">
        <f t="shared" si="20"/>
        <v>#REF!</v>
      </c>
      <c r="V62" s="119" t="e">
        <f t="shared" si="20"/>
        <v>#REF!</v>
      </c>
      <c r="W62" s="119" t="e">
        <f t="shared" si="20"/>
        <v>#REF!</v>
      </c>
      <c r="X62" s="119" t="e">
        <f t="shared" si="20"/>
        <v>#REF!</v>
      </c>
      <c r="Y62" s="121"/>
      <c r="Z62" s="21"/>
    </row>
    <row r="63" spans="1:26">
      <c r="A63" s="118" t="s">
        <v>224</v>
      </c>
      <c r="B63" s="118"/>
      <c r="C63" s="122">
        <v>0.24472593407406484</v>
      </c>
      <c r="D63" s="122">
        <f>C63</f>
        <v>0.24472593407406484</v>
      </c>
      <c r="E63" s="122">
        <f>D63</f>
        <v>0.24472593407406484</v>
      </c>
      <c r="F63" s="122">
        <v>0.3</v>
      </c>
      <c r="G63" s="122">
        <v>0.3</v>
      </c>
      <c r="H63" s="122">
        <v>0.4</v>
      </c>
      <c r="I63" s="122">
        <v>0.4</v>
      </c>
      <c r="J63" s="122">
        <v>0.5</v>
      </c>
      <c r="K63" s="122">
        <v>0.5</v>
      </c>
      <c r="L63" s="122">
        <v>0.6</v>
      </c>
      <c r="M63" s="122">
        <v>0.6</v>
      </c>
      <c r="N63" s="122">
        <v>0.7</v>
      </c>
      <c r="O63" s="122">
        <v>0.8</v>
      </c>
      <c r="P63" s="122">
        <v>0.85</v>
      </c>
      <c r="Q63" s="122">
        <v>0.9</v>
      </c>
      <c r="R63" s="122">
        <v>0.95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3"/>
      <c r="Z63" s="21"/>
    </row>
    <row r="64" spans="1:26">
      <c r="A64" s="118" t="s">
        <v>225</v>
      </c>
      <c r="B64" s="118"/>
      <c r="C64" s="119" t="e">
        <f>C62*C63</f>
        <v>#REF!</v>
      </c>
      <c r="D64" s="119" t="e">
        <f>D62*D63</f>
        <v>#REF!</v>
      </c>
      <c r="E64" s="119" t="e">
        <f>E62*E63</f>
        <v>#REF!</v>
      </c>
      <c r="F64" s="119" t="e">
        <f>F62*F63</f>
        <v>#REF!</v>
      </c>
      <c r="G64" s="119" t="e">
        <f>G62*G63</f>
        <v>#REF!</v>
      </c>
      <c r="H64" s="119" t="e">
        <f t="shared" ref="H64:X64" si="21">H62*H63</f>
        <v>#REF!</v>
      </c>
      <c r="I64" s="119" t="e">
        <f t="shared" si="21"/>
        <v>#REF!</v>
      </c>
      <c r="J64" s="119" t="e">
        <f t="shared" si="21"/>
        <v>#REF!</v>
      </c>
      <c r="K64" s="119" t="e">
        <f t="shared" si="21"/>
        <v>#REF!</v>
      </c>
      <c r="L64" s="119" t="e">
        <f t="shared" si="21"/>
        <v>#REF!</v>
      </c>
      <c r="M64" s="119" t="e">
        <f t="shared" si="21"/>
        <v>#REF!</v>
      </c>
      <c r="N64" s="119" t="e">
        <f t="shared" si="21"/>
        <v>#REF!</v>
      </c>
      <c r="O64" s="119" t="e">
        <f t="shared" si="21"/>
        <v>#REF!</v>
      </c>
      <c r="P64" s="119" t="e">
        <f t="shared" si="21"/>
        <v>#REF!</v>
      </c>
      <c r="Q64" s="119" t="e">
        <f t="shared" si="21"/>
        <v>#REF!</v>
      </c>
      <c r="R64" s="119" t="e">
        <f t="shared" si="21"/>
        <v>#REF!</v>
      </c>
      <c r="S64" s="119" t="e">
        <f t="shared" si="21"/>
        <v>#REF!</v>
      </c>
      <c r="T64" s="119" t="e">
        <f t="shared" si="21"/>
        <v>#REF!</v>
      </c>
      <c r="U64" s="119" t="e">
        <f t="shared" si="21"/>
        <v>#REF!</v>
      </c>
      <c r="V64" s="119" t="e">
        <f t="shared" si="21"/>
        <v>#REF!</v>
      </c>
      <c r="W64" s="119" t="e">
        <f t="shared" si="21"/>
        <v>#REF!</v>
      </c>
      <c r="X64" s="119" t="e">
        <f t="shared" si="21"/>
        <v>#REF!</v>
      </c>
      <c r="Y64" s="121"/>
      <c r="Z64" s="21"/>
    </row>
    <row r="65" spans="1:26">
      <c r="A65" s="124" t="s">
        <v>226</v>
      </c>
      <c r="B65" s="125" t="e">
        <f>B62</f>
        <v>#REF!</v>
      </c>
      <c r="C65" s="125" t="e">
        <f>C64</f>
        <v>#REF!</v>
      </c>
      <c r="D65" s="126" t="e">
        <f>D64-C65</f>
        <v>#REF!</v>
      </c>
      <c r="E65" s="126" t="e">
        <f>E64-D64</f>
        <v>#REF!</v>
      </c>
      <c r="F65" s="126" t="e">
        <f>F64-E64</f>
        <v>#REF!</v>
      </c>
      <c r="G65" s="126" t="e">
        <f>G64-F64</f>
        <v>#REF!</v>
      </c>
      <c r="H65" s="126" t="e">
        <f t="shared" ref="H65:X65" si="22">H64-G64</f>
        <v>#REF!</v>
      </c>
      <c r="I65" s="126" t="e">
        <f t="shared" si="22"/>
        <v>#REF!</v>
      </c>
      <c r="J65" s="126" t="e">
        <f t="shared" si="22"/>
        <v>#REF!</v>
      </c>
      <c r="K65" s="126" t="e">
        <f t="shared" si="22"/>
        <v>#REF!</v>
      </c>
      <c r="L65" s="126" t="e">
        <f t="shared" si="22"/>
        <v>#REF!</v>
      </c>
      <c r="M65" s="126" t="e">
        <f t="shared" si="22"/>
        <v>#REF!</v>
      </c>
      <c r="N65" s="126" t="e">
        <f t="shared" si="22"/>
        <v>#REF!</v>
      </c>
      <c r="O65" s="126" t="e">
        <f t="shared" si="22"/>
        <v>#REF!</v>
      </c>
      <c r="P65" s="126" t="e">
        <f t="shared" si="22"/>
        <v>#REF!</v>
      </c>
      <c r="Q65" s="126" t="e">
        <f t="shared" si="22"/>
        <v>#REF!</v>
      </c>
      <c r="R65" s="126" t="e">
        <f t="shared" si="22"/>
        <v>#REF!</v>
      </c>
      <c r="S65" s="126" t="e">
        <f t="shared" si="22"/>
        <v>#REF!</v>
      </c>
      <c r="T65" s="126" t="e">
        <f t="shared" si="22"/>
        <v>#REF!</v>
      </c>
      <c r="U65" s="126" t="e">
        <f t="shared" si="22"/>
        <v>#REF!</v>
      </c>
      <c r="V65" s="126" t="e">
        <f t="shared" si="22"/>
        <v>#REF!</v>
      </c>
      <c r="W65" s="126" t="e">
        <f t="shared" si="22"/>
        <v>#REF!</v>
      </c>
      <c r="X65" s="126" t="e">
        <f t="shared" si="22"/>
        <v>#REF!</v>
      </c>
      <c r="Y65" s="56" t="e">
        <f>SUM(C65:X65)</f>
        <v>#REF!</v>
      </c>
      <c r="Z65" s="22"/>
    </row>
    <row r="66" spans="1:26">
      <c r="A66" s="3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ht="15" thickBot="1">
      <c r="A67" s="22" t="s">
        <v>227</v>
      </c>
      <c r="C67" s="21"/>
      <c r="D67" s="28"/>
      <c r="Z67" s="21"/>
    </row>
    <row r="68" spans="1:26" s="22" customFormat="1" ht="15" thickBot="1">
      <c r="A68" s="814" t="s">
        <v>1</v>
      </c>
      <c r="B68" s="818" t="s">
        <v>100</v>
      </c>
      <c r="C68" s="818" t="s">
        <v>217</v>
      </c>
      <c r="D68" s="811" t="s">
        <v>191</v>
      </c>
      <c r="E68" s="813"/>
      <c r="F68" s="811" t="s">
        <v>192</v>
      </c>
      <c r="G68" s="812"/>
      <c r="H68" s="812"/>
      <c r="I68" s="813"/>
      <c r="J68" s="811" t="s">
        <v>193</v>
      </c>
      <c r="K68" s="812"/>
      <c r="L68" s="812"/>
      <c r="M68" s="813"/>
      <c r="N68" s="811" t="s">
        <v>194</v>
      </c>
      <c r="O68" s="812"/>
      <c r="P68" s="812"/>
      <c r="Q68" s="813"/>
      <c r="R68" s="811" t="s">
        <v>195</v>
      </c>
      <c r="S68" s="812"/>
      <c r="T68" s="812"/>
      <c r="U68" s="813"/>
      <c r="V68" s="811" t="s">
        <v>196</v>
      </c>
      <c r="W68" s="812"/>
      <c r="X68" s="813"/>
      <c r="Y68" s="814" t="s">
        <v>109</v>
      </c>
    </row>
    <row r="69" spans="1:26" s="22" customFormat="1" ht="15" thickBot="1">
      <c r="A69" s="817"/>
      <c r="B69" s="819"/>
      <c r="C69" s="819"/>
      <c r="D69" s="36" t="s">
        <v>341</v>
      </c>
      <c r="E69" s="36" t="s">
        <v>322</v>
      </c>
      <c r="F69" s="36" t="s">
        <v>197</v>
      </c>
      <c r="G69" s="36" t="s">
        <v>218</v>
      </c>
      <c r="H69" s="36" t="s">
        <v>309</v>
      </c>
      <c r="I69" s="36" t="s">
        <v>200</v>
      </c>
      <c r="J69" s="36" t="s">
        <v>310</v>
      </c>
      <c r="K69" s="36" t="s">
        <v>198</v>
      </c>
      <c r="L69" s="36" t="s">
        <v>199</v>
      </c>
      <c r="M69" s="36" t="s">
        <v>323</v>
      </c>
      <c r="N69" s="37" t="s">
        <v>301</v>
      </c>
      <c r="O69" s="37" t="s">
        <v>201</v>
      </c>
      <c r="P69" s="37" t="s">
        <v>311</v>
      </c>
      <c r="Q69" s="37" t="s">
        <v>204</v>
      </c>
      <c r="R69" s="37" t="s">
        <v>312</v>
      </c>
      <c r="S69" s="37" t="s">
        <v>313</v>
      </c>
      <c r="T69" s="37" t="s">
        <v>314</v>
      </c>
      <c r="U69" s="37" t="s">
        <v>324</v>
      </c>
      <c r="V69" s="37" t="s">
        <v>205</v>
      </c>
      <c r="W69" s="37" t="s">
        <v>315</v>
      </c>
      <c r="X69" s="37" t="s">
        <v>342</v>
      </c>
      <c r="Y69" s="815"/>
    </row>
    <row r="70" spans="1:26">
      <c r="A70" s="118" t="s">
        <v>228</v>
      </c>
      <c r="B70" s="119" t="e">
        <f>C98</f>
        <v>#REF!</v>
      </c>
      <c r="C70" s="119">
        <v>0</v>
      </c>
      <c r="D70" s="118">
        <v>18</v>
      </c>
      <c r="E70" s="118">
        <v>15</v>
      </c>
      <c r="F70" s="118">
        <v>17</v>
      </c>
      <c r="G70" s="118">
        <v>15</v>
      </c>
      <c r="H70" s="118">
        <v>17</v>
      </c>
      <c r="I70" s="118">
        <v>23</v>
      </c>
      <c r="J70" s="118">
        <v>24</v>
      </c>
      <c r="K70" s="118">
        <v>17</v>
      </c>
      <c r="L70" s="118">
        <v>9</v>
      </c>
      <c r="M70" s="118">
        <v>25</v>
      </c>
      <c r="N70" s="118">
        <v>25</v>
      </c>
      <c r="O70" s="118">
        <v>45</v>
      </c>
      <c r="P70" s="127">
        <v>45</v>
      </c>
      <c r="Q70" s="127">
        <v>55</v>
      </c>
      <c r="R70" s="127">
        <v>55</v>
      </c>
      <c r="S70" s="127">
        <v>88</v>
      </c>
      <c r="T70" s="127"/>
      <c r="U70" s="127"/>
      <c r="V70" s="127"/>
      <c r="W70" s="127"/>
      <c r="X70" s="128"/>
      <c r="Y70" s="56">
        <f>SUM(C70:X70)</f>
        <v>493</v>
      </c>
      <c r="Z70" s="21"/>
    </row>
    <row r="71" spans="1:26">
      <c r="A71" s="118" t="s">
        <v>229</v>
      </c>
      <c r="B71" s="118"/>
      <c r="C71" s="119"/>
      <c r="D71" s="367">
        <f>C70+D70</f>
        <v>18</v>
      </c>
      <c r="E71" s="367">
        <f t="shared" ref="E71:X71" si="23">D71+E70</f>
        <v>33</v>
      </c>
      <c r="F71" s="367">
        <f t="shared" si="23"/>
        <v>50</v>
      </c>
      <c r="G71" s="367">
        <f t="shared" si="23"/>
        <v>65</v>
      </c>
      <c r="H71" s="367">
        <f t="shared" si="23"/>
        <v>82</v>
      </c>
      <c r="I71" s="367">
        <f t="shared" si="23"/>
        <v>105</v>
      </c>
      <c r="J71" s="367">
        <f t="shared" si="23"/>
        <v>129</v>
      </c>
      <c r="K71" s="367">
        <f t="shared" si="23"/>
        <v>146</v>
      </c>
      <c r="L71" s="367">
        <f t="shared" si="23"/>
        <v>155</v>
      </c>
      <c r="M71" s="367">
        <f t="shared" si="23"/>
        <v>180</v>
      </c>
      <c r="N71" s="367">
        <f t="shared" si="23"/>
        <v>205</v>
      </c>
      <c r="O71" s="367">
        <f t="shared" si="23"/>
        <v>250</v>
      </c>
      <c r="P71" s="367">
        <f t="shared" si="23"/>
        <v>295</v>
      </c>
      <c r="Q71" s="367">
        <f t="shared" si="23"/>
        <v>350</v>
      </c>
      <c r="R71" s="367">
        <f t="shared" si="23"/>
        <v>405</v>
      </c>
      <c r="S71" s="367">
        <f t="shared" si="23"/>
        <v>493</v>
      </c>
      <c r="T71" s="367">
        <f t="shared" si="23"/>
        <v>493</v>
      </c>
      <c r="U71" s="367">
        <f t="shared" si="23"/>
        <v>493</v>
      </c>
      <c r="V71" s="367">
        <f t="shared" si="23"/>
        <v>493</v>
      </c>
      <c r="W71" s="367">
        <f t="shared" si="23"/>
        <v>493</v>
      </c>
      <c r="X71" s="367">
        <f t="shared" si="23"/>
        <v>493</v>
      </c>
      <c r="Y71" s="121"/>
      <c r="Z71" s="21"/>
    </row>
    <row r="72" spans="1:26">
      <c r="A72" s="118" t="s">
        <v>230</v>
      </c>
      <c r="B72" s="120" t="e">
        <f>E98</f>
        <v>#REF!</v>
      </c>
      <c r="C72" s="120">
        <f>F98</f>
        <v>0</v>
      </c>
      <c r="D72" s="119" t="e">
        <f t="shared" ref="D72:X72" si="24">D71*$D$98</f>
        <v>#REF!</v>
      </c>
      <c r="E72" s="119" t="e">
        <f t="shared" si="24"/>
        <v>#REF!</v>
      </c>
      <c r="F72" s="119" t="e">
        <f t="shared" si="24"/>
        <v>#REF!</v>
      </c>
      <c r="G72" s="119" t="e">
        <f t="shared" si="24"/>
        <v>#REF!</v>
      </c>
      <c r="H72" s="119" t="e">
        <f t="shared" si="24"/>
        <v>#REF!</v>
      </c>
      <c r="I72" s="119" t="e">
        <f t="shared" si="24"/>
        <v>#REF!</v>
      </c>
      <c r="J72" s="119" t="e">
        <f t="shared" si="24"/>
        <v>#REF!</v>
      </c>
      <c r="K72" s="119" t="e">
        <f t="shared" si="24"/>
        <v>#REF!</v>
      </c>
      <c r="L72" s="119" t="e">
        <f t="shared" si="24"/>
        <v>#REF!</v>
      </c>
      <c r="M72" s="119" t="e">
        <f t="shared" si="24"/>
        <v>#REF!</v>
      </c>
      <c r="N72" s="119" t="e">
        <f t="shared" si="24"/>
        <v>#REF!</v>
      </c>
      <c r="O72" s="119" t="e">
        <f t="shared" si="24"/>
        <v>#REF!</v>
      </c>
      <c r="P72" s="119" t="e">
        <f t="shared" si="24"/>
        <v>#REF!</v>
      </c>
      <c r="Q72" s="119" t="e">
        <f t="shared" si="24"/>
        <v>#REF!</v>
      </c>
      <c r="R72" s="119" t="e">
        <f t="shared" si="24"/>
        <v>#REF!</v>
      </c>
      <c r="S72" s="119" t="e">
        <f t="shared" si="24"/>
        <v>#REF!</v>
      </c>
      <c r="T72" s="119" t="e">
        <f t="shared" si="24"/>
        <v>#REF!</v>
      </c>
      <c r="U72" s="119" t="e">
        <f t="shared" si="24"/>
        <v>#REF!</v>
      </c>
      <c r="V72" s="119" t="e">
        <f t="shared" si="24"/>
        <v>#REF!</v>
      </c>
      <c r="W72" s="119" t="e">
        <f t="shared" si="24"/>
        <v>#REF!</v>
      </c>
      <c r="X72" s="119" t="e">
        <f t="shared" si="24"/>
        <v>#REF!</v>
      </c>
      <c r="Y72" s="121"/>
      <c r="Z72" s="21"/>
    </row>
    <row r="73" spans="1:26">
      <c r="A73" s="118" t="s">
        <v>224</v>
      </c>
      <c r="B73" s="118"/>
      <c r="C73" s="129" t="e">
        <f>C72/B72%</f>
        <v>#REF!</v>
      </c>
      <c r="D73" s="122">
        <v>0.2</v>
      </c>
      <c r="E73" s="122">
        <v>0.2</v>
      </c>
      <c r="F73" s="122">
        <v>0.30000000000000004</v>
      </c>
      <c r="G73" s="122">
        <v>0.30000000000000004</v>
      </c>
      <c r="H73" s="122">
        <v>0.4</v>
      </c>
      <c r="I73" s="122">
        <v>0.4</v>
      </c>
      <c r="J73" s="122">
        <v>0.5</v>
      </c>
      <c r="K73" s="122">
        <v>0.5</v>
      </c>
      <c r="L73" s="122">
        <v>0.6</v>
      </c>
      <c r="M73" s="122">
        <v>0.6</v>
      </c>
      <c r="N73" s="122">
        <v>0.7</v>
      </c>
      <c r="O73" s="122">
        <v>0.79999999999999993</v>
      </c>
      <c r="P73" s="122">
        <v>0.85</v>
      </c>
      <c r="Q73" s="122">
        <v>0.9</v>
      </c>
      <c r="R73" s="122">
        <v>0.95000000000000007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3"/>
      <c r="Z73" s="21"/>
    </row>
    <row r="74" spans="1:26">
      <c r="A74" s="118" t="s">
        <v>225</v>
      </c>
      <c r="B74" s="118"/>
      <c r="C74" s="119" t="e">
        <f t="shared" ref="C74:X74" si="25">C72*C73</f>
        <v>#REF!</v>
      </c>
      <c r="D74" s="119" t="e">
        <f t="shared" si="25"/>
        <v>#REF!</v>
      </c>
      <c r="E74" s="119" t="e">
        <f t="shared" si="25"/>
        <v>#REF!</v>
      </c>
      <c r="F74" s="119" t="e">
        <f t="shared" si="25"/>
        <v>#REF!</v>
      </c>
      <c r="G74" s="119" t="e">
        <f t="shared" si="25"/>
        <v>#REF!</v>
      </c>
      <c r="H74" s="119" t="e">
        <f t="shared" si="25"/>
        <v>#REF!</v>
      </c>
      <c r="I74" s="119" t="e">
        <f t="shared" si="25"/>
        <v>#REF!</v>
      </c>
      <c r="J74" s="119" t="e">
        <f t="shared" si="25"/>
        <v>#REF!</v>
      </c>
      <c r="K74" s="119" t="e">
        <f t="shared" si="25"/>
        <v>#REF!</v>
      </c>
      <c r="L74" s="119" t="e">
        <f t="shared" si="25"/>
        <v>#REF!</v>
      </c>
      <c r="M74" s="119" t="e">
        <f t="shared" si="25"/>
        <v>#REF!</v>
      </c>
      <c r="N74" s="119" t="e">
        <f t="shared" si="25"/>
        <v>#REF!</v>
      </c>
      <c r="O74" s="119" t="e">
        <f t="shared" si="25"/>
        <v>#REF!</v>
      </c>
      <c r="P74" s="119" t="e">
        <f t="shared" si="25"/>
        <v>#REF!</v>
      </c>
      <c r="Q74" s="119" t="e">
        <f t="shared" si="25"/>
        <v>#REF!</v>
      </c>
      <c r="R74" s="119" t="e">
        <f t="shared" si="25"/>
        <v>#REF!</v>
      </c>
      <c r="S74" s="119" t="e">
        <f t="shared" si="25"/>
        <v>#REF!</v>
      </c>
      <c r="T74" s="119" t="e">
        <f t="shared" si="25"/>
        <v>#REF!</v>
      </c>
      <c r="U74" s="119" t="e">
        <f t="shared" si="25"/>
        <v>#REF!</v>
      </c>
      <c r="V74" s="119" t="e">
        <f t="shared" si="25"/>
        <v>#REF!</v>
      </c>
      <c r="W74" s="119" t="e">
        <f t="shared" si="25"/>
        <v>#REF!</v>
      </c>
      <c r="X74" s="119" t="e">
        <f t="shared" si="25"/>
        <v>#REF!</v>
      </c>
      <c r="Y74" s="121"/>
      <c r="Z74" s="21"/>
    </row>
    <row r="75" spans="1:26" s="22" customFormat="1">
      <c r="A75" s="124" t="s">
        <v>226</v>
      </c>
      <c r="B75" s="125" t="e">
        <f>B72</f>
        <v>#REF!</v>
      </c>
      <c r="C75" s="125" t="e">
        <f>C74</f>
        <v>#REF!</v>
      </c>
      <c r="D75" s="126" t="e">
        <f>D74</f>
        <v>#REF!</v>
      </c>
      <c r="E75" s="126" t="e">
        <f t="shared" ref="E75:X75" si="26">E74-D74</f>
        <v>#REF!</v>
      </c>
      <c r="F75" s="126" t="e">
        <f t="shared" si="26"/>
        <v>#REF!</v>
      </c>
      <c r="G75" s="126" t="e">
        <f t="shared" si="26"/>
        <v>#REF!</v>
      </c>
      <c r="H75" s="126" t="e">
        <f t="shared" si="26"/>
        <v>#REF!</v>
      </c>
      <c r="I75" s="126" t="e">
        <f t="shared" si="26"/>
        <v>#REF!</v>
      </c>
      <c r="J75" s="126" t="e">
        <f t="shared" si="26"/>
        <v>#REF!</v>
      </c>
      <c r="K75" s="126" t="e">
        <f t="shared" si="26"/>
        <v>#REF!</v>
      </c>
      <c r="L75" s="126" t="e">
        <f t="shared" si="26"/>
        <v>#REF!</v>
      </c>
      <c r="M75" s="126" t="e">
        <f t="shared" si="26"/>
        <v>#REF!</v>
      </c>
      <c r="N75" s="126" t="e">
        <f t="shared" si="26"/>
        <v>#REF!</v>
      </c>
      <c r="O75" s="126" t="e">
        <f t="shared" si="26"/>
        <v>#REF!</v>
      </c>
      <c r="P75" s="126" t="e">
        <f t="shared" si="26"/>
        <v>#REF!</v>
      </c>
      <c r="Q75" s="126" t="e">
        <f t="shared" si="26"/>
        <v>#REF!</v>
      </c>
      <c r="R75" s="126" t="e">
        <f t="shared" si="26"/>
        <v>#REF!</v>
      </c>
      <c r="S75" s="126" t="e">
        <f t="shared" si="26"/>
        <v>#REF!</v>
      </c>
      <c r="T75" s="126" t="e">
        <f t="shared" si="26"/>
        <v>#REF!</v>
      </c>
      <c r="U75" s="126" t="e">
        <f t="shared" si="26"/>
        <v>#REF!</v>
      </c>
      <c r="V75" s="126" t="e">
        <f t="shared" si="26"/>
        <v>#REF!</v>
      </c>
      <c r="W75" s="126" t="e">
        <f t="shared" si="26"/>
        <v>#REF!</v>
      </c>
      <c r="X75" s="126" t="e">
        <f t="shared" si="26"/>
        <v>#REF!</v>
      </c>
      <c r="Y75" s="56" t="e">
        <f>SUM(C75:X75)</f>
        <v>#REF!</v>
      </c>
    </row>
    <row r="76" spans="1:26" s="22" customFormat="1">
      <c r="A76" s="130"/>
      <c r="B76" s="131"/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</row>
    <row r="77" spans="1:26" s="22" customFormat="1">
      <c r="A77" s="34"/>
      <c r="B77" s="134"/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</row>
    <row r="78" spans="1:26">
      <c r="A78" s="113" t="s">
        <v>231</v>
      </c>
    </row>
    <row r="79" spans="1:26">
      <c r="A79" s="816" t="s">
        <v>232</v>
      </c>
      <c r="B79" s="816"/>
      <c r="C79" s="816"/>
      <c r="D79" s="816"/>
      <c r="E79" s="137"/>
      <c r="F79" s="137"/>
    </row>
    <row r="80" spans="1:26" ht="28.8">
      <c r="A80" s="138" t="s">
        <v>233</v>
      </c>
      <c r="B80" s="139" t="s">
        <v>212</v>
      </c>
      <c r="C80" s="140" t="s">
        <v>234</v>
      </c>
      <c r="D80" s="141" t="s">
        <v>235</v>
      </c>
    </row>
    <row r="81" spans="1:26">
      <c r="A81" s="8" t="s">
        <v>236</v>
      </c>
      <c r="B81" s="9">
        <v>19.02</v>
      </c>
      <c r="C81" s="10">
        <v>19.02</v>
      </c>
      <c r="D81" s="9">
        <f>B81-C81</f>
        <v>0</v>
      </c>
    </row>
    <row r="82" spans="1:26">
      <c r="A82" s="8" t="s">
        <v>174</v>
      </c>
      <c r="B82" s="9">
        <v>100.276</v>
      </c>
      <c r="C82" s="10">
        <v>12.72</v>
      </c>
      <c r="D82" s="9">
        <f t="shared" ref="D82:D83" si="27">B82-C82</f>
        <v>87.555999999999997</v>
      </c>
      <c r="F82" s="109"/>
    </row>
    <row r="83" spans="1:26">
      <c r="A83" s="8" t="s">
        <v>237</v>
      </c>
      <c r="B83" s="9">
        <v>5.74</v>
      </c>
      <c r="C83" s="10">
        <v>1.1000000000000001</v>
      </c>
      <c r="D83" s="9">
        <f t="shared" si="27"/>
        <v>4.6400000000000006</v>
      </c>
      <c r="Z83" s="21"/>
    </row>
    <row r="84" spans="1:26">
      <c r="A84" s="8" t="s">
        <v>175</v>
      </c>
      <c r="B84" s="9">
        <f>'Repayment Schedule'!I66</f>
        <v>13.867708333333336</v>
      </c>
      <c r="C84" s="10">
        <v>0</v>
      </c>
      <c r="D84" s="9">
        <f>B84-C84</f>
        <v>13.867708333333336</v>
      </c>
      <c r="H84" s="22"/>
      <c r="Z84" s="21"/>
    </row>
    <row r="85" spans="1:26">
      <c r="A85" s="142" t="s">
        <v>100</v>
      </c>
      <c r="B85" s="143">
        <f>SUM(B81:B84)</f>
        <v>138.90370833333333</v>
      </c>
      <c r="C85" s="143">
        <f>SUM(C81:C84)</f>
        <v>32.840000000000003</v>
      </c>
      <c r="D85" s="143">
        <f>SUM(D81:D84)</f>
        <v>106.06370833333334</v>
      </c>
      <c r="F85" s="20"/>
      <c r="H85" s="144"/>
      <c r="Z85" s="21"/>
    </row>
    <row r="86" spans="1:26">
      <c r="A86" s="137"/>
      <c r="B86" s="137"/>
      <c r="C86" s="137"/>
      <c r="D86" s="137"/>
      <c r="Z86" s="21"/>
    </row>
    <row r="87" spans="1:26" ht="28.8">
      <c r="A87" s="138" t="s">
        <v>238</v>
      </c>
      <c r="B87" s="140" t="s">
        <v>239</v>
      </c>
      <c r="C87" s="140" t="s">
        <v>240</v>
      </c>
      <c r="D87" s="141" t="s">
        <v>235</v>
      </c>
      <c r="E87" s="145" t="s">
        <v>241</v>
      </c>
      <c r="Z87" s="21"/>
    </row>
    <row r="88" spans="1:26">
      <c r="A88" s="146" t="s">
        <v>242</v>
      </c>
      <c r="B88" s="147">
        <v>26</v>
      </c>
      <c r="C88" s="147">
        <v>20.64</v>
      </c>
      <c r="D88" s="119">
        <f>B88-C88</f>
        <v>5.3599999999999994</v>
      </c>
      <c r="E88" s="148">
        <f>B88/$B$91</f>
        <v>0.18718002789102403</v>
      </c>
      <c r="Z88" s="21"/>
    </row>
    <row r="89" spans="1:26">
      <c r="A89" s="146" t="s">
        <v>243</v>
      </c>
      <c r="B89" s="147">
        <v>44</v>
      </c>
      <c r="C89" s="121">
        <v>0</v>
      </c>
      <c r="D89" s="119">
        <f t="shared" ref="D89:D90" si="28">B89-C89</f>
        <v>44</v>
      </c>
      <c r="E89" s="148">
        <f>B89/$B$91</f>
        <v>0.31676620104634839</v>
      </c>
      <c r="F89" s="20"/>
      <c r="H89" s="24"/>
      <c r="I89" s="20"/>
      <c r="Z89" s="21"/>
    </row>
    <row r="90" spans="1:26">
      <c r="A90" s="118" t="s">
        <v>244</v>
      </c>
      <c r="B90" s="121">
        <f>B91-B88-B89</f>
        <v>68.903708333333327</v>
      </c>
      <c r="C90" s="121">
        <v>12.2</v>
      </c>
      <c r="D90" s="119">
        <f t="shared" si="28"/>
        <v>56.703708333333324</v>
      </c>
      <c r="E90" s="148">
        <f>B90/$B$91</f>
        <v>0.4960537710626276</v>
      </c>
      <c r="F90" s="20"/>
      <c r="H90" s="24"/>
      <c r="I90" s="20"/>
      <c r="Z90" s="21"/>
    </row>
    <row r="91" spans="1:26">
      <c r="A91" s="149" t="s">
        <v>10</v>
      </c>
      <c r="B91" s="150">
        <f>B85</f>
        <v>138.90370833333333</v>
      </c>
      <c r="C91" s="150">
        <f>C85</f>
        <v>32.840000000000003</v>
      </c>
      <c r="D91" s="150">
        <f>SUM(D88:D90)</f>
        <v>106.06370833333332</v>
      </c>
      <c r="E91" s="151">
        <f>SUM(E88:E90)</f>
        <v>1</v>
      </c>
      <c r="Z91" s="21"/>
    </row>
    <row r="92" spans="1:26">
      <c r="A92" s="137"/>
      <c r="B92" s="137"/>
      <c r="C92" s="137"/>
      <c r="D92" s="137"/>
      <c r="Z92" s="21"/>
    </row>
    <row r="93" spans="1:26">
      <c r="A93" s="152" t="s">
        <v>245</v>
      </c>
      <c r="B93" s="137"/>
      <c r="C93" s="153"/>
      <c r="D93" s="137"/>
      <c r="Z93" s="21"/>
    </row>
    <row r="94" spans="1:26">
      <c r="A94" s="152"/>
      <c r="B94" s="137"/>
      <c r="C94" s="137"/>
      <c r="D94" s="137"/>
      <c r="E94" s="20"/>
      <c r="Z94" s="21"/>
    </row>
    <row r="95" spans="1:26">
      <c r="A95" s="152" t="s">
        <v>220</v>
      </c>
      <c r="B95" s="137"/>
      <c r="C95" s="137"/>
      <c r="Z95" s="21"/>
    </row>
    <row r="96" spans="1:26" ht="28.8">
      <c r="A96" s="140" t="s">
        <v>246</v>
      </c>
      <c r="B96" s="140" t="s">
        <v>247</v>
      </c>
      <c r="C96" s="140" t="s">
        <v>248</v>
      </c>
      <c r="D96" s="140" t="s">
        <v>249</v>
      </c>
      <c r="E96" s="140" t="s">
        <v>15</v>
      </c>
      <c r="F96" s="140" t="s">
        <v>250</v>
      </c>
      <c r="G96" s="140" t="s">
        <v>251</v>
      </c>
      <c r="H96" s="145" t="s">
        <v>252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6">
      <c r="A97" s="374" t="s">
        <v>253</v>
      </c>
      <c r="B97" s="155" t="e">
        <f>Project!#REF!</f>
        <v>#REF!</v>
      </c>
      <c r="C97" s="156" t="e">
        <f>Project!#REF!</f>
        <v>#REF!</v>
      </c>
      <c r="D97" s="121" t="e">
        <f>E97/C97</f>
        <v>#REF!</v>
      </c>
      <c r="E97" s="20" t="e">
        <f>B121</f>
        <v>#REF!</v>
      </c>
      <c r="F97" s="20" t="e">
        <f>B119</f>
        <v>#REF!</v>
      </c>
      <c r="G97" s="121" t="e">
        <f>E97-F97</f>
        <v>#REF!</v>
      </c>
      <c r="H97" s="157" t="e">
        <f>Project!#REF!</f>
        <v>#REF!</v>
      </c>
      <c r="I97" s="20"/>
    </row>
    <row r="98" spans="1:26">
      <c r="A98" s="374" t="s">
        <v>254</v>
      </c>
      <c r="B98" s="155" t="e">
        <f>Project!#REF!</f>
        <v>#REF!</v>
      </c>
      <c r="C98" s="156" t="e">
        <f>Project!#REF!</f>
        <v>#REF!</v>
      </c>
      <c r="D98" s="121" t="e">
        <f>E98/C98</f>
        <v>#REF!</v>
      </c>
      <c r="E98" s="158" t="e">
        <f>B122</f>
        <v>#REF!</v>
      </c>
      <c r="F98" s="121">
        <v>0</v>
      </c>
      <c r="G98" s="121" t="e">
        <f>E98-F98</f>
        <v>#REF!</v>
      </c>
      <c r="H98" s="157" t="e">
        <f>Project!#REF!</f>
        <v>#REF!</v>
      </c>
      <c r="I98" s="35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1:26">
      <c r="A99" s="150" t="s">
        <v>255</v>
      </c>
      <c r="B99" s="160" t="e">
        <f>SUM(B97:B98)</f>
        <v>#REF!</v>
      </c>
      <c r="C99" s="160" t="e">
        <f>SUM(C97:C98)</f>
        <v>#REF!</v>
      </c>
      <c r="D99" s="160"/>
      <c r="E99" s="161" t="e">
        <f>SUM(E97:E98)</f>
        <v>#REF!</v>
      </c>
      <c r="F99" s="161" t="e">
        <f>SUM(F97:F98)</f>
        <v>#REF!</v>
      </c>
      <c r="G99" s="161" t="e">
        <f>SUM(G97:G98)</f>
        <v>#REF!</v>
      </c>
      <c r="H99" s="162"/>
      <c r="I99" s="163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1:26">
      <c r="A100" s="164"/>
      <c r="B100" s="165"/>
      <c r="C100" s="165"/>
      <c r="D100" s="165"/>
      <c r="E100" s="166"/>
      <c r="F100" s="166"/>
      <c r="G100" s="166"/>
      <c r="H100" s="162"/>
    </row>
    <row r="101" spans="1:26">
      <c r="A101" s="152" t="s">
        <v>256</v>
      </c>
      <c r="B101" s="137"/>
      <c r="C101" s="137"/>
      <c r="H101" s="162"/>
    </row>
    <row r="102" spans="1:26" ht="28.8">
      <c r="A102" s="140" t="s">
        <v>257</v>
      </c>
      <c r="B102" s="140" t="s">
        <v>247</v>
      </c>
      <c r="C102" s="140" t="s">
        <v>83</v>
      </c>
      <c r="D102" s="140" t="s">
        <v>249</v>
      </c>
      <c r="E102" s="140" t="s">
        <v>15</v>
      </c>
      <c r="F102" s="140" t="s">
        <v>250</v>
      </c>
      <c r="G102" s="140" t="s">
        <v>251</v>
      </c>
      <c r="H102" s="167" t="s">
        <v>252</v>
      </c>
    </row>
    <row r="103" spans="1:26">
      <c r="A103" s="374" t="s">
        <v>253</v>
      </c>
      <c r="B103" s="155">
        <f>B116</f>
        <v>0</v>
      </c>
      <c r="C103" s="156"/>
      <c r="D103" s="121"/>
      <c r="E103" s="20"/>
      <c r="F103" s="20"/>
      <c r="G103" s="121"/>
      <c r="H103" s="157"/>
    </row>
    <row r="104" spans="1:26">
      <c r="A104" s="374" t="s">
        <v>254</v>
      </c>
      <c r="B104" s="155">
        <f>B117</f>
        <v>0</v>
      </c>
      <c r="C104" s="156"/>
      <c r="D104" s="121"/>
      <c r="E104" s="158">
        <f>(B104*H104)/10^7</f>
        <v>0</v>
      </c>
      <c r="F104" s="121">
        <v>0</v>
      </c>
      <c r="G104" s="121">
        <f>E104-F104</f>
        <v>0</v>
      </c>
      <c r="H104" s="157">
        <f>Project!E53</f>
        <v>0</v>
      </c>
    </row>
    <row r="105" spans="1:26">
      <c r="A105" s="150" t="s">
        <v>255</v>
      </c>
      <c r="B105" s="160">
        <f>SUM(B103:B104)</f>
        <v>0</v>
      </c>
      <c r="C105" s="160"/>
      <c r="D105" s="160"/>
      <c r="E105" s="161">
        <f>SUM(E103:E104)</f>
        <v>0</v>
      </c>
      <c r="F105" s="161">
        <f>SUM(F103:F104)</f>
        <v>0</v>
      </c>
      <c r="G105" s="161">
        <f>SUM(G103:G104)</f>
        <v>0</v>
      </c>
    </row>
    <row r="106" spans="1:26">
      <c r="B106" s="168"/>
      <c r="C106" s="169"/>
      <c r="D106" s="135"/>
    </row>
    <row r="107" spans="1:26">
      <c r="B107" s="168"/>
      <c r="C107" s="169"/>
      <c r="D107" s="135"/>
    </row>
    <row r="108" spans="1:26">
      <c r="A108" s="170" t="s">
        <v>258</v>
      </c>
      <c r="B108" s="168"/>
      <c r="C108" s="169"/>
      <c r="D108" s="135"/>
    </row>
    <row r="109" spans="1:26" s="117" customFormat="1">
      <c r="B109" s="171"/>
      <c r="Z109" s="172"/>
    </row>
    <row r="110" spans="1:26">
      <c r="A110" s="173" t="s">
        <v>259</v>
      </c>
      <c r="B110" s="174" t="e">
        <f>B113+B114+B117+B111</f>
        <v>#REF!</v>
      </c>
      <c r="C110" s="175" t="e">
        <f>B110</f>
        <v>#REF!</v>
      </c>
    </row>
    <row r="111" spans="1:26">
      <c r="A111" s="173" t="s">
        <v>330</v>
      </c>
      <c r="B111" s="176" t="e">
        <f>Project!#REF!</f>
        <v>#REF!</v>
      </c>
      <c r="C111" s="24"/>
    </row>
    <row r="112" spans="1:26">
      <c r="A112" s="177" t="s">
        <v>331</v>
      </c>
      <c r="B112" s="178" t="e">
        <f>B110-B111</f>
        <v>#REF!</v>
      </c>
      <c r="C112" s="24"/>
    </row>
    <row r="113" spans="1:3">
      <c r="A113" s="179" t="s">
        <v>319</v>
      </c>
      <c r="B113" s="176" t="e">
        <f>Project!#REF!</f>
        <v>#REF!</v>
      </c>
    </row>
    <row r="114" spans="1:3">
      <c r="A114" s="173" t="s">
        <v>321</v>
      </c>
      <c r="B114" s="174" t="e">
        <f>Project!#REF!</f>
        <v>#REF!</v>
      </c>
      <c r="C114" s="180"/>
    </row>
    <row r="115" spans="1:3">
      <c r="A115" s="173"/>
      <c r="B115" s="174"/>
      <c r="C115" s="180"/>
    </row>
    <row r="116" spans="1:3">
      <c r="A116" s="173" t="s">
        <v>320</v>
      </c>
      <c r="B116" s="174">
        <v>0</v>
      </c>
      <c r="C116" s="180"/>
    </row>
    <row r="117" spans="1:3">
      <c r="A117" s="173" t="s">
        <v>318</v>
      </c>
      <c r="B117" s="174">
        <f>Project!D53</f>
        <v>0</v>
      </c>
      <c r="C117" s="180"/>
    </row>
    <row r="118" spans="1:3">
      <c r="A118" s="173"/>
      <c r="B118" s="173"/>
    </row>
    <row r="119" spans="1:3">
      <c r="A119" s="173" t="s">
        <v>260</v>
      </c>
      <c r="B119" s="181" t="e">
        <f>Project!#REF!</f>
        <v>#REF!</v>
      </c>
    </row>
    <row r="120" spans="1:3">
      <c r="A120" s="173" t="s">
        <v>261</v>
      </c>
      <c r="B120" s="181" t="e">
        <f>Project!#REF!</f>
        <v>#REF!</v>
      </c>
    </row>
    <row r="121" spans="1:3">
      <c r="A121" s="173" t="s">
        <v>262</v>
      </c>
      <c r="B121" s="181" t="e">
        <f>SUM(B119:B120)</f>
        <v>#REF!</v>
      </c>
      <c r="C121" s="24"/>
    </row>
    <row r="122" spans="1:3">
      <c r="A122" s="173" t="s">
        <v>325</v>
      </c>
      <c r="B122" s="181" t="e">
        <f>Project!#REF!</f>
        <v>#REF!</v>
      </c>
    </row>
    <row r="123" spans="1:3">
      <c r="A123" s="173" t="s">
        <v>317</v>
      </c>
      <c r="B123" s="181">
        <f>Project!H53</f>
        <v>0</v>
      </c>
    </row>
    <row r="124" spans="1:3">
      <c r="A124" s="173" t="s">
        <v>263</v>
      </c>
      <c r="B124" s="181">
        <f>Project!H55</f>
        <v>0.9</v>
      </c>
    </row>
    <row r="125" spans="1:3">
      <c r="A125" s="173" t="s">
        <v>337</v>
      </c>
      <c r="B125" s="181" t="e">
        <f>Project!#REF!</f>
        <v>#REF!</v>
      </c>
    </row>
    <row r="126" spans="1:3">
      <c r="A126" s="177" t="s">
        <v>264</v>
      </c>
      <c r="B126" s="182" t="e">
        <f>SUM(B121:B125)</f>
        <v>#REF!</v>
      </c>
    </row>
    <row r="127" spans="1:3">
      <c r="A127" s="173"/>
      <c r="B127" s="173"/>
    </row>
    <row r="128" spans="1:3">
      <c r="A128" s="173" t="s">
        <v>265</v>
      </c>
      <c r="B128" s="181" t="e">
        <f>B120+B122+B124+B125</f>
        <v>#REF!</v>
      </c>
    </row>
    <row r="129" spans="1:26">
      <c r="A129" s="179" t="s">
        <v>266</v>
      </c>
      <c r="B129" s="183">
        <f>D85</f>
        <v>106.06370833333334</v>
      </c>
    </row>
    <row r="130" spans="1:26">
      <c r="A130" s="141" t="s">
        <v>267</v>
      </c>
      <c r="B130" s="184" t="e">
        <f>B128-B129</f>
        <v>#REF!</v>
      </c>
      <c r="C130" s="21"/>
    </row>
    <row r="132" spans="1:26">
      <c r="A132" s="118" t="str">
        <f>A126</f>
        <v>Total Sales Value of the project</v>
      </c>
      <c r="B132" s="185" t="e">
        <f>B126</f>
        <v>#REF!</v>
      </c>
    </row>
    <row r="133" spans="1:26">
      <c r="A133" s="118" t="s">
        <v>268</v>
      </c>
      <c r="B133" s="185">
        <f>B85</f>
        <v>138.90370833333333</v>
      </c>
    </row>
    <row r="134" spans="1:26">
      <c r="A134" s="141" t="s">
        <v>269</v>
      </c>
      <c r="B134" s="184" t="e">
        <f>B132-B133</f>
        <v>#REF!</v>
      </c>
      <c r="C134" s="159"/>
    </row>
    <row r="135" spans="1:26">
      <c r="A135" s="186" t="s">
        <v>270</v>
      </c>
      <c r="B135" s="187" t="e">
        <f>B134/B132</f>
        <v>#REF!</v>
      </c>
    </row>
    <row r="136" spans="1:26">
      <c r="A136" s="137"/>
      <c r="B136" s="137"/>
      <c r="C136" s="137"/>
      <c r="D136" s="137"/>
    </row>
    <row r="137" spans="1:26">
      <c r="A137" s="170"/>
      <c r="B137" s="117"/>
    </row>
    <row r="138" spans="1:26">
      <c r="A138" s="188"/>
      <c r="B138" s="189"/>
      <c r="Z138" s="21"/>
    </row>
    <row r="139" spans="1:26">
      <c r="A139" s="190"/>
      <c r="B139" s="189"/>
      <c r="Z139" s="21"/>
    </row>
    <row r="140" spans="1:26">
      <c r="A140" s="188"/>
      <c r="B140" s="189"/>
      <c r="Z140" s="21"/>
    </row>
    <row r="141" spans="1:26">
      <c r="A141" s="188"/>
      <c r="B141" s="189"/>
      <c r="C141" s="191"/>
      <c r="Z141" s="21"/>
    </row>
  </sheetData>
  <mergeCells count="41">
    <mergeCell ref="A79:D79"/>
    <mergeCell ref="J68:M68"/>
    <mergeCell ref="N68:Q68"/>
    <mergeCell ref="R68:U68"/>
    <mergeCell ref="V68:X68"/>
    <mergeCell ref="Y68:Y69"/>
    <mergeCell ref="A68:A69"/>
    <mergeCell ref="B68:B69"/>
    <mergeCell ref="C68:C69"/>
    <mergeCell ref="D68:E68"/>
    <mergeCell ref="F68:I68"/>
    <mergeCell ref="N48:Q48"/>
    <mergeCell ref="R48:U48"/>
    <mergeCell ref="V48:X48"/>
    <mergeCell ref="Y48:Y49"/>
    <mergeCell ref="A59:A60"/>
    <mergeCell ref="B59:B60"/>
    <mergeCell ref="C59:C60"/>
    <mergeCell ref="D59:E59"/>
    <mergeCell ref="F59:I59"/>
    <mergeCell ref="J59:M59"/>
    <mergeCell ref="N59:Q59"/>
    <mergeCell ref="R59:U59"/>
    <mergeCell ref="V59:X59"/>
    <mergeCell ref="Y59:Y60"/>
    <mergeCell ref="N8:Q8"/>
    <mergeCell ref="R8:U8"/>
    <mergeCell ref="V8:X8"/>
    <mergeCell ref="Y8:Y9"/>
    <mergeCell ref="A48:A49"/>
    <mergeCell ref="B48:B49"/>
    <mergeCell ref="C48:C49"/>
    <mergeCell ref="D48:E48"/>
    <mergeCell ref="F48:I48"/>
    <mergeCell ref="J48:M48"/>
    <mergeCell ref="A8:A9"/>
    <mergeCell ref="B8:B9"/>
    <mergeCell ref="C8:C9"/>
    <mergeCell ref="D8:E8"/>
    <mergeCell ref="F8:I8"/>
    <mergeCell ref="J8:M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O66"/>
  <sheetViews>
    <sheetView topLeftCell="A34" workbookViewId="0">
      <selection activeCell="G39" sqref="G39:G53"/>
    </sheetView>
  </sheetViews>
  <sheetFormatPr defaultRowHeight="13.2"/>
  <cols>
    <col min="1" max="1" width="5.44140625" style="371" bestFit="1" customWidth="1"/>
    <col min="2" max="2" width="14.88671875" style="11" customWidth="1"/>
    <col min="3" max="4" width="9.109375" style="11" customWidth="1"/>
    <col min="5" max="6" width="9.109375" style="11"/>
    <col min="7" max="7" width="19.44140625" style="11" customWidth="1"/>
    <col min="8" max="8" width="13.5546875" style="11" customWidth="1"/>
    <col min="9" max="9" width="16.5546875" style="11" bestFit="1" customWidth="1"/>
    <col min="10" max="10" width="17.5546875" style="11" bestFit="1" customWidth="1"/>
    <col min="11" max="12" width="9.109375" style="11"/>
    <col min="13" max="13" width="11.44140625" style="11" customWidth="1"/>
    <col min="14" max="14" width="28.33203125" style="11" bestFit="1" customWidth="1"/>
    <col min="15" max="16" width="9.109375" style="11"/>
    <col min="17" max="17" width="11.109375" style="11" bestFit="1" customWidth="1"/>
    <col min="18" max="257" width="9.109375" style="11"/>
    <col min="258" max="258" width="3.6640625" style="11" customWidth="1"/>
    <col min="259" max="259" width="9.109375" style="11" customWidth="1"/>
    <col min="260" max="261" width="9.109375" style="11"/>
    <col min="262" max="262" width="19.44140625" style="11" customWidth="1"/>
    <col min="263" max="266" width="9.109375" style="11"/>
    <col min="267" max="267" width="11.44140625" style="11" customWidth="1"/>
    <col min="268" max="513" width="9.109375" style="11"/>
    <col min="514" max="514" width="3.6640625" style="11" customWidth="1"/>
    <col min="515" max="515" width="9.109375" style="11" customWidth="1"/>
    <col min="516" max="517" width="9.109375" style="11"/>
    <col min="518" max="518" width="19.44140625" style="11" customWidth="1"/>
    <col min="519" max="522" width="9.109375" style="11"/>
    <col min="523" max="523" width="11.44140625" style="11" customWidth="1"/>
    <col min="524" max="769" width="9.109375" style="11"/>
    <col min="770" max="770" width="3.6640625" style="11" customWidth="1"/>
    <col min="771" max="771" width="9.109375" style="11" customWidth="1"/>
    <col min="772" max="773" width="9.109375" style="11"/>
    <col min="774" max="774" width="19.44140625" style="11" customWidth="1"/>
    <col min="775" max="778" width="9.109375" style="11"/>
    <col min="779" max="779" width="11.44140625" style="11" customWidth="1"/>
    <col min="780" max="1025" width="9.109375" style="11"/>
    <col min="1026" max="1026" width="3.6640625" style="11" customWidth="1"/>
    <col min="1027" max="1027" width="9.109375" style="11" customWidth="1"/>
    <col min="1028" max="1029" width="9.109375" style="11"/>
    <col min="1030" max="1030" width="19.44140625" style="11" customWidth="1"/>
    <col min="1031" max="1034" width="9.109375" style="11"/>
    <col min="1035" max="1035" width="11.44140625" style="11" customWidth="1"/>
    <col min="1036" max="1281" width="9.109375" style="11"/>
    <col min="1282" max="1282" width="3.6640625" style="11" customWidth="1"/>
    <col min="1283" max="1283" width="9.109375" style="11" customWidth="1"/>
    <col min="1284" max="1285" width="9.109375" style="11"/>
    <col min="1286" max="1286" width="19.44140625" style="11" customWidth="1"/>
    <col min="1287" max="1290" width="9.109375" style="11"/>
    <col min="1291" max="1291" width="11.44140625" style="11" customWidth="1"/>
    <col min="1292" max="1537" width="9.109375" style="11"/>
    <col min="1538" max="1538" width="3.6640625" style="11" customWidth="1"/>
    <col min="1539" max="1539" width="9.109375" style="11" customWidth="1"/>
    <col min="1540" max="1541" width="9.109375" style="11"/>
    <col min="1542" max="1542" width="19.44140625" style="11" customWidth="1"/>
    <col min="1543" max="1546" width="9.109375" style="11"/>
    <col min="1547" max="1547" width="11.44140625" style="11" customWidth="1"/>
    <col min="1548" max="1793" width="9.109375" style="11"/>
    <col min="1794" max="1794" width="3.6640625" style="11" customWidth="1"/>
    <col min="1795" max="1795" width="9.109375" style="11" customWidth="1"/>
    <col min="1796" max="1797" width="9.109375" style="11"/>
    <col min="1798" max="1798" width="19.44140625" style="11" customWidth="1"/>
    <col min="1799" max="1802" width="9.109375" style="11"/>
    <col min="1803" max="1803" width="11.44140625" style="11" customWidth="1"/>
    <col min="1804" max="2049" width="9.109375" style="11"/>
    <col min="2050" max="2050" width="3.6640625" style="11" customWidth="1"/>
    <col min="2051" max="2051" width="9.109375" style="11" customWidth="1"/>
    <col min="2052" max="2053" width="9.109375" style="11"/>
    <col min="2054" max="2054" width="19.44140625" style="11" customWidth="1"/>
    <col min="2055" max="2058" width="9.109375" style="11"/>
    <col min="2059" max="2059" width="11.44140625" style="11" customWidth="1"/>
    <col min="2060" max="2305" width="9.109375" style="11"/>
    <col min="2306" max="2306" width="3.6640625" style="11" customWidth="1"/>
    <col min="2307" max="2307" width="9.109375" style="11" customWidth="1"/>
    <col min="2308" max="2309" width="9.109375" style="11"/>
    <col min="2310" max="2310" width="19.44140625" style="11" customWidth="1"/>
    <col min="2311" max="2314" width="9.109375" style="11"/>
    <col min="2315" max="2315" width="11.44140625" style="11" customWidth="1"/>
    <col min="2316" max="2561" width="9.109375" style="11"/>
    <col min="2562" max="2562" width="3.6640625" style="11" customWidth="1"/>
    <col min="2563" max="2563" width="9.109375" style="11" customWidth="1"/>
    <col min="2564" max="2565" width="9.109375" style="11"/>
    <col min="2566" max="2566" width="19.44140625" style="11" customWidth="1"/>
    <col min="2567" max="2570" width="9.109375" style="11"/>
    <col min="2571" max="2571" width="11.44140625" style="11" customWidth="1"/>
    <col min="2572" max="2817" width="9.109375" style="11"/>
    <col min="2818" max="2818" width="3.6640625" style="11" customWidth="1"/>
    <col min="2819" max="2819" width="9.109375" style="11" customWidth="1"/>
    <col min="2820" max="2821" width="9.109375" style="11"/>
    <col min="2822" max="2822" width="19.44140625" style="11" customWidth="1"/>
    <col min="2823" max="2826" width="9.109375" style="11"/>
    <col min="2827" max="2827" width="11.44140625" style="11" customWidth="1"/>
    <col min="2828" max="3073" width="9.109375" style="11"/>
    <col min="3074" max="3074" width="3.6640625" style="11" customWidth="1"/>
    <col min="3075" max="3075" width="9.109375" style="11" customWidth="1"/>
    <col min="3076" max="3077" width="9.109375" style="11"/>
    <col min="3078" max="3078" width="19.44140625" style="11" customWidth="1"/>
    <col min="3079" max="3082" width="9.109375" style="11"/>
    <col min="3083" max="3083" width="11.44140625" style="11" customWidth="1"/>
    <col min="3084" max="3329" width="9.109375" style="11"/>
    <col min="3330" max="3330" width="3.6640625" style="11" customWidth="1"/>
    <col min="3331" max="3331" width="9.109375" style="11" customWidth="1"/>
    <col min="3332" max="3333" width="9.109375" style="11"/>
    <col min="3334" max="3334" width="19.44140625" style="11" customWidth="1"/>
    <col min="3335" max="3338" width="9.109375" style="11"/>
    <col min="3339" max="3339" width="11.44140625" style="11" customWidth="1"/>
    <col min="3340" max="3585" width="9.109375" style="11"/>
    <col min="3586" max="3586" width="3.6640625" style="11" customWidth="1"/>
    <col min="3587" max="3587" width="9.109375" style="11" customWidth="1"/>
    <col min="3588" max="3589" width="9.109375" style="11"/>
    <col min="3590" max="3590" width="19.44140625" style="11" customWidth="1"/>
    <col min="3591" max="3594" width="9.109375" style="11"/>
    <col min="3595" max="3595" width="11.44140625" style="11" customWidth="1"/>
    <col min="3596" max="3841" width="9.109375" style="11"/>
    <col min="3842" max="3842" width="3.6640625" style="11" customWidth="1"/>
    <col min="3843" max="3843" width="9.109375" style="11" customWidth="1"/>
    <col min="3844" max="3845" width="9.109375" style="11"/>
    <col min="3846" max="3846" width="19.44140625" style="11" customWidth="1"/>
    <col min="3847" max="3850" width="9.109375" style="11"/>
    <col min="3851" max="3851" width="11.44140625" style="11" customWidth="1"/>
    <col min="3852" max="4097" width="9.109375" style="11"/>
    <col min="4098" max="4098" width="3.6640625" style="11" customWidth="1"/>
    <col min="4099" max="4099" width="9.109375" style="11" customWidth="1"/>
    <col min="4100" max="4101" width="9.109375" style="11"/>
    <col min="4102" max="4102" width="19.44140625" style="11" customWidth="1"/>
    <col min="4103" max="4106" width="9.109375" style="11"/>
    <col min="4107" max="4107" width="11.44140625" style="11" customWidth="1"/>
    <col min="4108" max="4353" width="9.109375" style="11"/>
    <col min="4354" max="4354" width="3.6640625" style="11" customWidth="1"/>
    <col min="4355" max="4355" width="9.109375" style="11" customWidth="1"/>
    <col min="4356" max="4357" width="9.109375" style="11"/>
    <col min="4358" max="4358" width="19.44140625" style="11" customWidth="1"/>
    <col min="4359" max="4362" width="9.109375" style="11"/>
    <col min="4363" max="4363" width="11.44140625" style="11" customWidth="1"/>
    <col min="4364" max="4609" width="9.109375" style="11"/>
    <col min="4610" max="4610" width="3.6640625" style="11" customWidth="1"/>
    <col min="4611" max="4611" width="9.109375" style="11" customWidth="1"/>
    <col min="4612" max="4613" width="9.109375" style="11"/>
    <col min="4614" max="4614" width="19.44140625" style="11" customWidth="1"/>
    <col min="4615" max="4618" width="9.109375" style="11"/>
    <col min="4619" max="4619" width="11.44140625" style="11" customWidth="1"/>
    <col min="4620" max="4865" width="9.109375" style="11"/>
    <col min="4866" max="4866" width="3.6640625" style="11" customWidth="1"/>
    <col min="4867" max="4867" width="9.109375" style="11" customWidth="1"/>
    <col min="4868" max="4869" width="9.109375" style="11"/>
    <col min="4870" max="4870" width="19.44140625" style="11" customWidth="1"/>
    <col min="4871" max="4874" width="9.109375" style="11"/>
    <col min="4875" max="4875" width="11.44140625" style="11" customWidth="1"/>
    <col min="4876" max="5121" width="9.109375" style="11"/>
    <col min="5122" max="5122" width="3.6640625" style="11" customWidth="1"/>
    <col min="5123" max="5123" width="9.109375" style="11" customWidth="1"/>
    <col min="5124" max="5125" width="9.109375" style="11"/>
    <col min="5126" max="5126" width="19.44140625" style="11" customWidth="1"/>
    <col min="5127" max="5130" width="9.109375" style="11"/>
    <col min="5131" max="5131" width="11.44140625" style="11" customWidth="1"/>
    <col min="5132" max="5377" width="9.109375" style="11"/>
    <col min="5378" max="5378" width="3.6640625" style="11" customWidth="1"/>
    <col min="5379" max="5379" width="9.109375" style="11" customWidth="1"/>
    <col min="5380" max="5381" width="9.109375" style="11"/>
    <col min="5382" max="5382" width="19.44140625" style="11" customWidth="1"/>
    <col min="5383" max="5386" width="9.109375" style="11"/>
    <col min="5387" max="5387" width="11.44140625" style="11" customWidth="1"/>
    <col min="5388" max="5633" width="9.109375" style="11"/>
    <col min="5634" max="5634" width="3.6640625" style="11" customWidth="1"/>
    <col min="5635" max="5635" width="9.109375" style="11" customWidth="1"/>
    <col min="5636" max="5637" width="9.109375" style="11"/>
    <col min="5638" max="5638" width="19.44140625" style="11" customWidth="1"/>
    <col min="5639" max="5642" width="9.109375" style="11"/>
    <col min="5643" max="5643" width="11.44140625" style="11" customWidth="1"/>
    <col min="5644" max="5889" width="9.109375" style="11"/>
    <col min="5890" max="5890" width="3.6640625" style="11" customWidth="1"/>
    <col min="5891" max="5891" width="9.109375" style="11" customWidth="1"/>
    <col min="5892" max="5893" width="9.109375" style="11"/>
    <col min="5894" max="5894" width="19.44140625" style="11" customWidth="1"/>
    <col min="5895" max="5898" width="9.109375" style="11"/>
    <col min="5899" max="5899" width="11.44140625" style="11" customWidth="1"/>
    <col min="5900" max="6145" width="9.109375" style="11"/>
    <col min="6146" max="6146" width="3.6640625" style="11" customWidth="1"/>
    <col min="6147" max="6147" width="9.109375" style="11" customWidth="1"/>
    <col min="6148" max="6149" width="9.109375" style="11"/>
    <col min="6150" max="6150" width="19.44140625" style="11" customWidth="1"/>
    <col min="6151" max="6154" width="9.109375" style="11"/>
    <col min="6155" max="6155" width="11.44140625" style="11" customWidth="1"/>
    <col min="6156" max="6401" width="9.109375" style="11"/>
    <col min="6402" max="6402" width="3.6640625" style="11" customWidth="1"/>
    <col min="6403" max="6403" width="9.109375" style="11" customWidth="1"/>
    <col min="6404" max="6405" width="9.109375" style="11"/>
    <col min="6406" max="6406" width="19.44140625" style="11" customWidth="1"/>
    <col min="6407" max="6410" width="9.109375" style="11"/>
    <col min="6411" max="6411" width="11.44140625" style="11" customWidth="1"/>
    <col min="6412" max="6657" width="9.109375" style="11"/>
    <col min="6658" max="6658" width="3.6640625" style="11" customWidth="1"/>
    <col min="6659" max="6659" width="9.109375" style="11" customWidth="1"/>
    <col min="6660" max="6661" width="9.109375" style="11"/>
    <col min="6662" max="6662" width="19.44140625" style="11" customWidth="1"/>
    <col min="6663" max="6666" width="9.109375" style="11"/>
    <col min="6667" max="6667" width="11.44140625" style="11" customWidth="1"/>
    <col min="6668" max="6913" width="9.109375" style="11"/>
    <col min="6914" max="6914" width="3.6640625" style="11" customWidth="1"/>
    <col min="6915" max="6915" width="9.109375" style="11" customWidth="1"/>
    <col min="6916" max="6917" width="9.109375" style="11"/>
    <col min="6918" max="6918" width="19.44140625" style="11" customWidth="1"/>
    <col min="6919" max="6922" width="9.109375" style="11"/>
    <col min="6923" max="6923" width="11.44140625" style="11" customWidth="1"/>
    <col min="6924" max="7169" width="9.109375" style="11"/>
    <col min="7170" max="7170" width="3.6640625" style="11" customWidth="1"/>
    <col min="7171" max="7171" width="9.109375" style="11" customWidth="1"/>
    <col min="7172" max="7173" width="9.109375" style="11"/>
    <col min="7174" max="7174" width="19.44140625" style="11" customWidth="1"/>
    <col min="7175" max="7178" width="9.109375" style="11"/>
    <col min="7179" max="7179" width="11.44140625" style="11" customWidth="1"/>
    <col min="7180" max="7425" width="9.109375" style="11"/>
    <col min="7426" max="7426" width="3.6640625" style="11" customWidth="1"/>
    <col min="7427" max="7427" width="9.109375" style="11" customWidth="1"/>
    <col min="7428" max="7429" width="9.109375" style="11"/>
    <col min="7430" max="7430" width="19.44140625" style="11" customWidth="1"/>
    <col min="7431" max="7434" width="9.109375" style="11"/>
    <col min="7435" max="7435" width="11.44140625" style="11" customWidth="1"/>
    <col min="7436" max="7681" width="9.109375" style="11"/>
    <col min="7682" max="7682" width="3.6640625" style="11" customWidth="1"/>
    <col min="7683" max="7683" width="9.109375" style="11" customWidth="1"/>
    <col min="7684" max="7685" width="9.109375" style="11"/>
    <col min="7686" max="7686" width="19.44140625" style="11" customWidth="1"/>
    <col min="7687" max="7690" width="9.109375" style="11"/>
    <col min="7691" max="7691" width="11.44140625" style="11" customWidth="1"/>
    <col min="7692" max="7937" width="9.109375" style="11"/>
    <col min="7938" max="7938" width="3.6640625" style="11" customWidth="1"/>
    <col min="7939" max="7939" width="9.109375" style="11" customWidth="1"/>
    <col min="7940" max="7941" width="9.109375" style="11"/>
    <col min="7942" max="7942" width="19.44140625" style="11" customWidth="1"/>
    <col min="7943" max="7946" width="9.109375" style="11"/>
    <col min="7947" max="7947" width="11.44140625" style="11" customWidth="1"/>
    <col min="7948" max="8193" width="9.109375" style="11"/>
    <col min="8194" max="8194" width="3.6640625" style="11" customWidth="1"/>
    <col min="8195" max="8195" width="9.109375" style="11" customWidth="1"/>
    <col min="8196" max="8197" width="9.109375" style="11"/>
    <col min="8198" max="8198" width="19.44140625" style="11" customWidth="1"/>
    <col min="8199" max="8202" width="9.109375" style="11"/>
    <col min="8203" max="8203" width="11.44140625" style="11" customWidth="1"/>
    <col min="8204" max="8449" width="9.109375" style="11"/>
    <col min="8450" max="8450" width="3.6640625" style="11" customWidth="1"/>
    <col min="8451" max="8451" width="9.109375" style="11" customWidth="1"/>
    <col min="8452" max="8453" width="9.109375" style="11"/>
    <col min="8454" max="8454" width="19.44140625" style="11" customWidth="1"/>
    <col min="8455" max="8458" width="9.109375" style="11"/>
    <col min="8459" max="8459" width="11.44140625" style="11" customWidth="1"/>
    <col min="8460" max="8705" width="9.109375" style="11"/>
    <col min="8706" max="8706" width="3.6640625" style="11" customWidth="1"/>
    <col min="8707" max="8707" width="9.109375" style="11" customWidth="1"/>
    <col min="8708" max="8709" width="9.109375" style="11"/>
    <col min="8710" max="8710" width="19.44140625" style="11" customWidth="1"/>
    <col min="8711" max="8714" width="9.109375" style="11"/>
    <col min="8715" max="8715" width="11.44140625" style="11" customWidth="1"/>
    <col min="8716" max="8961" width="9.109375" style="11"/>
    <col min="8962" max="8962" width="3.6640625" style="11" customWidth="1"/>
    <col min="8963" max="8963" width="9.109375" style="11" customWidth="1"/>
    <col min="8964" max="8965" width="9.109375" style="11"/>
    <col min="8966" max="8966" width="19.44140625" style="11" customWidth="1"/>
    <col min="8967" max="8970" width="9.109375" style="11"/>
    <col min="8971" max="8971" width="11.44140625" style="11" customWidth="1"/>
    <col min="8972" max="9217" width="9.109375" style="11"/>
    <col min="9218" max="9218" width="3.6640625" style="11" customWidth="1"/>
    <col min="9219" max="9219" width="9.109375" style="11" customWidth="1"/>
    <col min="9220" max="9221" width="9.109375" style="11"/>
    <col min="9222" max="9222" width="19.44140625" style="11" customWidth="1"/>
    <col min="9223" max="9226" width="9.109375" style="11"/>
    <col min="9227" max="9227" width="11.44140625" style="11" customWidth="1"/>
    <col min="9228" max="9473" width="9.109375" style="11"/>
    <col min="9474" max="9474" width="3.6640625" style="11" customWidth="1"/>
    <col min="9475" max="9475" width="9.109375" style="11" customWidth="1"/>
    <col min="9476" max="9477" width="9.109375" style="11"/>
    <col min="9478" max="9478" width="19.44140625" style="11" customWidth="1"/>
    <col min="9479" max="9482" width="9.109375" style="11"/>
    <col min="9483" max="9483" width="11.44140625" style="11" customWidth="1"/>
    <col min="9484" max="9729" width="9.109375" style="11"/>
    <col min="9730" max="9730" width="3.6640625" style="11" customWidth="1"/>
    <col min="9731" max="9731" width="9.109375" style="11" customWidth="1"/>
    <col min="9732" max="9733" width="9.109375" style="11"/>
    <col min="9734" max="9734" width="19.44140625" style="11" customWidth="1"/>
    <col min="9735" max="9738" width="9.109375" style="11"/>
    <col min="9739" max="9739" width="11.44140625" style="11" customWidth="1"/>
    <col min="9740" max="9985" width="9.109375" style="11"/>
    <col min="9986" max="9986" width="3.6640625" style="11" customWidth="1"/>
    <col min="9987" max="9987" width="9.109375" style="11" customWidth="1"/>
    <col min="9988" max="9989" width="9.109375" style="11"/>
    <col min="9990" max="9990" width="19.44140625" style="11" customWidth="1"/>
    <col min="9991" max="9994" width="9.109375" style="11"/>
    <col min="9995" max="9995" width="11.44140625" style="11" customWidth="1"/>
    <col min="9996" max="10241" width="9.109375" style="11"/>
    <col min="10242" max="10242" width="3.6640625" style="11" customWidth="1"/>
    <col min="10243" max="10243" width="9.109375" style="11" customWidth="1"/>
    <col min="10244" max="10245" width="9.109375" style="11"/>
    <col min="10246" max="10246" width="19.44140625" style="11" customWidth="1"/>
    <col min="10247" max="10250" width="9.109375" style="11"/>
    <col min="10251" max="10251" width="11.44140625" style="11" customWidth="1"/>
    <col min="10252" max="10497" width="9.109375" style="11"/>
    <col min="10498" max="10498" width="3.6640625" style="11" customWidth="1"/>
    <col min="10499" max="10499" width="9.109375" style="11" customWidth="1"/>
    <col min="10500" max="10501" width="9.109375" style="11"/>
    <col min="10502" max="10502" width="19.44140625" style="11" customWidth="1"/>
    <col min="10503" max="10506" width="9.109375" style="11"/>
    <col min="10507" max="10507" width="11.44140625" style="11" customWidth="1"/>
    <col min="10508" max="10753" width="9.109375" style="11"/>
    <col min="10754" max="10754" width="3.6640625" style="11" customWidth="1"/>
    <col min="10755" max="10755" width="9.109375" style="11" customWidth="1"/>
    <col min="10756" max="10757" width="9.109375" style="11"/>
    <col min="10758" max="10758" width="19.44140625" style="11" customWidth="1"/>
    <col min="10759" max="10762" width="9.109375" style="11"/>
    <col min="10763" max="10763" width="11.44140625" style="11" customWidth="1"/>
    <col min="10764" max="11009" width="9.109375" style="11"/>
    <col min="11010" max="11010" width="3.6640625" style="11" customWidth="1"/>
    <col min="11011" max="11011" width="9.109375" style="11" customWidth="1"/>
    <col min="11012" max="11013" width="9.109375" style="11"/>
    <col min="11014" max="11014" width="19.44140625" style="11" customWidth="1"/>
    <col min="11015" max="11018" width="9.109375" style="11"/>
    <col min="11019" max="11019" width="11.44140625" style="11" customWidth="1"/>
    <col min="11020" max="11265" width="9.109375" style="11"/>
    <col min="11266" max="11266" width="3.6640625" style="11" customWidth="1"/>
    <col min="11267" max="11267" width="9.109375" style="11" customWidth="1"/>
    <col min="11268" max="11269" width="9.109375" style="11"/>
    <col min="11270" max="11270" width="19.44140625" style="11" customWidth="1"/>
    <col min="11271" max="11274" width="9.109375" style="11"/>
    <col min="11275" max="11275" width="11.44140625" style="11" customWidth="1"/>
    <col min="11276" max="11521" width="9.109375" style="11"/>
    <col min="11522" max="11522" width="3.6640625" style="11" customWidth="1"/>
    <col min="11523" max="11523" width="9.109375" style="11" customWidth="1"/>
    <col min="11524" max="11525" width="9.109375" style="11"/>
    <col min="11526" max="11526" width="19.44140625" style="11" customWidth="1"/>
    <col min="11527" max="11530" width="9.109375" style="11"/>
    <col min="11531" max="11531" width="11.44140625" style="11" customWidth="1"/>
    <col min="11532" max="11777" width="9.109375" style="11"/>
    <col min="11778" max="11778" width="3.6640625" style="11" customWidth="1"/>
    <col min="11779" max="11779" width="9.109375" style="11" customWidth="1"/>
    <col min="11780" max="11781" width="9.109375" style="11"/>
    <col min="11782" max="11782" width="19.44140625" style="11" customWidth="1"/>
    <col min="11783" max="11786" width="9.109375" style="11"/>
    <col min="11787" max="11787" width="11.44140625" style="11" customWidth="1"/>
    <col min="11788" max="12033" width="9.109375" style="11"/>
    <col min="12034" max="12034" width="3.6640625" style="11" customWidth="1"/>
    <col min="12035" max="12035" width="9.109375" style="11" customWidth="1"/>
    <col min="12036" max="12037" width="9.109375" style="11"/>
    <col min="12038" max="12038" width="19.44140625" style="11" customWidth="1"/>
    <col min="12039" max="12042" width="9.109375" style="11"/>
    <col min="12043" max="12043" width="11.44140625" style="11" customWidth="1"/>
    <col min="12044" max="12289" width="9.109375" style="11"/>
    <col min="12290" max="12290" width="3.6640625" style="11" customWidth="1"/>
    <col min="12291" max="12291" width="9.109375" style="11" customWidth="1"/>
    <col min="12292" max="12293" width="9.109375" style="11"/>
    <col min="12294" max="12294" width="19.44140625" style="11" customWidth="1"/>
    <col min="12295" max="12298" width="9.109375" style="11"/>
    <col min="12299" max="12299" width="11.44140625" style="11" customWidth="1"/>
    <col min="12300" max="12545" width="9.109375" style="11"/>
    <col min="12546" max="12546" width="3.6640625" style="11" customWidth="1"/>
    <col min="12547" max="12547" width="9.109375" style="11" customWidth="1"/>
    <col min="12548" max="12549" width="9.109375" style="11"/>
    <col min="12550" max="12550" width="19.44140625" style="11" customWidth="1"/>
    <col min="12551" max="12554" width="9.109375" style="11"/>
    <col min="12555" max="12555" width="11.44140625" style="11" customWidth="1"/>
    <col min="12556" max="12801" width="9.109375" style="11"/>
    <col min="12802" max="12802" width="3.6640625" style="11" customWidth="1"/>
    <col min="12803" max="12803" width="9.109375" style="11" customWidth="1"/>
    <col min="12804" max="12805" width="9.109375" style="11"/>
    <col min="12806" max="12806" width="19.44140625" style="11" customWidth="1"/>
    <col min="12807" max="12810" width="9.109375" style="11"/>
    <col min="12811" max="12811" width="11.44140625" style="11" customWidth="1"/>
    <col min="12812" max="13057" width="9.109375" style="11"/>
    <col min="13058" max="13058" width="3.6640625" style="11" customWidth="1"/>
    <col min="13059" max="13059" width="9.109375" style="11" customWidth="1"/>
    <col min="13060" max="13061" width="9.109375" style="11"/>
    <col min="13062" max="13062" width="19.44140625" style="11" customWidth="1"/>
    <col min="13063" max="13066" width="9.109375" style="11"/>
    <col min="13067" max="13067" width="11.44140625" style="11" customWidth="1"/>
    <col min="13068" max="13313" width="9.109375" style="11"/>
    <col min="13314" max="13314" width="3.6640625" style="11" customWidth="1"/>
    <col min="13315" max="13315" width="9.109375" style="11" customWidth="1"/>
    <col min="13316" max="13317" width="9.109375" style="11"/>
    <col min="13318" max="13318" width="19.44140625" style="11" customWidth="1"/>
    <col min="13319" max="13322" width="9.109375" style="11"/>
    <col min="13323" max="13323" width="11.44140625" style="11" customWidth="1"/>
    <col min="13324" max="13569" width="9.109375" style="11"/>
    <col min="13570" max="13570" width="3.6640625" style="11" customWidth="1"/>
    <col min="13571" max="13571" width="9.109375" style="11" customWidth="1"/>
    <col min="13572" max="13573" width="9.109375" style="11"/>
    <col min="13574" max="13574" width="19.44140625" style="11" customWidth="1"/>
    <col min="13575" max="13578" width="9.109375" style="11"/>
    <col min="13579" max="13579" width="11.44140625" style="11" customWidth="1"/>
    <col min="13580" max="13825" width="9.109375" style="11"/>
    <col min="13826" max="13826" width="3.6640625" style="11" customWidth="1"/>
    <col min="13827" max="13827" width="9.109375" style="11" customWidth="1"/>
    <col min="13828" max="13829" width="9.109375" style="11"/>
    <col min="13830" max="13830" width="19.44140625" style="11" customWidth="1"/>
    <col min="13831" max="13834" width="9.109375" style="11"/>
    <col min="13835" max="13835" width="11.44140625" style="11" customWidth="1"/>
    <col min="13836" max="14081" width="9.109375" style="11"/>
    <col min="14082" max="14082" width="3.6640625" style="11" customWidth="1"/>
    <col min="14083" max="14083" width="9.109375" style="11" customWidth="1"/>
    <col min="14084" max="14085" width="9.109375" style="11"/>
    <col min="14086" max="14086" width="19.44140625" style="11" customWidth="1"/>
    <col min="14087" max="14090" width="9.109375" style="11"/>
    <col min="14091" max="14091" width="11.44140625" style="11" customWidth="1"/>
    <col min="14092" max="14337" width="9.109375" style="11"/>
    <col min="14338" max="14338" width="3.6640625" style="11" customWidth="1"/>
    <col min="14339" max="14339" width="9.109375" style="11" customWidth="1"/>
    <col min="14340" max="14341" width="9.109375" style="11"/>
    <col min="14342" max="14342" width="19.44140625" style="11" customWidth="1"/>
    <col min="14343" max="14346" width="9.109375" style="11"/>
    <col min="14347" max="14347" width="11.44140625" style="11" customWidth="1"/>
    <col min="14348" max="14593" width="9.109375" style="11"/>
    <col min="14594" max="14594" width="3.6640625" style="11" customWidth="1"/>
    <col min="14595" max="14595" width="9.109375" style="11" customWidth="1"/>
    <col min="14596" max="14597" width="9.109375" style="11"/>
    <col min="14598" max="14598" width="19.44140625" style="11" customWidth="1"/>
    <col min="14599" max="14602" width="9.109375" style="11"/>
    <col min="14603" max="14603" width="11.44140625" style="11" customWidth="1"/>
    <col min="14604" max="14849" width="9.109375" style="11"/>
    <col min="14850" max="14850" width="3.6640625" style="11" customWidth="1"/>
    <col min="14851" max="14851" width="9.109375" style="11" customWidth="1"/>
    <col min="14852" max="14853" width="9.109375" style="11"/>
    <col min="14854" max="14854" width="19.44140625" style="11" customWidth="1"/>
    <col min="14855" max="14858" width="9.109375" style="11"/>
    <col min="14859" max="14859" width="11.44140625" style="11" customWidth="1"/>
    <col min="14860" max="15105" width="9.109375" style="11"/>
    <col min="15106" max="15106" width="3.6640625" style="11" customWidth="1"/>
    <col min="15107" max="15107" width="9.109375" style="11" customWidth="1"/>
    <col min="15108" max="15109" width="9.109375" style="11"/>
    <col min="15110" max="15110" width="19.44140625" style="11" customWidth="1"/>
    <col min="15111" max="15114" width="9.109375" style="11"/>
    <col min="15115" max="15115" width="11.44140625" style="11" customWidth="1"/>
    <col min="15116" max="15361" width="9.109375" style="11"/>
    <col min="15362" max="15362" width="3.6640625" style="11" customWidth="1"/>
    <col min="15363" max="15363" width="9.109375" style="11" customWidth="1"/>
    <col min="15364" max="15365" width="9.109375" style="11"/>
    <col min="15366" max="15366" width="19.44140625" style="11" customWidth="1"/>
    <col min="15367" max="15370" width="9.109375" style="11"/>
    <col min="15371" max="15371" width="11.44140625" style="11" customWidth="1"/>
    <col min="15372" max="15617" width="9.109375" style="11"/>
    <col min="15618" max="15618" width="3.6640625" style="11" customWidth="1"/>
    <col min="15619" max="15619" width="9.109375" style="11" customWidth="1"/>
    <col min="15620" max="15621" width="9.109375" style="11"/>
    <col min="15622" max="15622" width="19.44140625" style="11" customWidth="1"/>
    <col min="15623" max="15626" width="9.109375" style="11"/>
    <col min="15627" max="15627" width="11.44140625" style="11" customWidth="1"/>
    <col min="15628" max="15873" width="9.109375" style="11"/>
    <col min="15874" max="15874" width="3.6640625" style="11" customWidth="1"/>
    <col min="15875" max="15875" width="9.109375" style="11" customWidth="1"/>
    <col min="15876" max="15877" width="9.109375" style="11"/>
    <col min="15878" max="15878" width="19.44140625" style="11" customWidth="1"/>
    <col min="15879" max="15882" width="9.109375" style="11"/>
    <col min="15883" max="15883" width="11.44140625" style="11" customWidth="1"/>
    <col min="15884" max="16129" width="9.109375" style="11"/>
    <col min="16130" max="16130" width="3.6640625" style="11" customWidth="1"/>
    <col min="16131" max="16131" width="9.109375" style="11" customWidth="1"/>
    <col min="16132" max="16133" width="9.109375" style="11"/>
    <col min="16134" max="16134" width="19.44140625" style="11" customWidth="1"/>
    <col min="16135" max="16138" width="9.109375" style="11"/>
    <col min="16139" max="16139" width="11.44140625" style="11" customWidth="1"/>
    <col min="16140" max="16384" width="9.109375" style="11"/>
  </cols>
  <sheetData>
    <row r="2" spans="1:15" ht="14.4">
      <c r="A2" s="368"/>
      <c r="B2" s="137"/>
      <c r="C2" s="137"/>
      <c r="D2" s="137"/>
      <c r="E2" s="137"/>
      <c r="F2" s="137"/>
      <c r="G2" s="137"/>
      <c r="H2" s="137"/>
      <c r="I2" s="137" t="s">
        <v>271</v>
      </c>
      <c r="J2" s="137"/>
      <c r="K2" s="137"/>
      <c r="L2" s="137"/>
      <c r="M2" s="192">
        <v>0.125</v>
      </c>
      <c r="N2" s="137"/>
    </row>
    <row r="3" spans="1:15" s="12" customFormat="1" ht="14.4">
      <c r="A3" s="366" t="s">
        <v>272</v>
      </c>
      <c r="B3" s="193" t="s">
        <v>273</v>
      </c>
      <c r="C3" s="193" t="s">
        <v>274</v>
      </c>
      <c r="D3" s="193"/>
      <c r="E3" s="193" t="s">
        <v>275</v>
      </c>
      <c r="F3" s="193" t="s">
        <v>276</v>
      </c>
      <c r="G3" s="193" t="s">
        <v>277</v>
      </c>
      <c r="H3" s="193" t="s">
        <v>278</v>
      </c>
      <c r="I3" s="193" t="s">
        <v>279</v>
      </c>
      <c r="J3" s="193" t="s">
        <v>280</v>
      </c>
      <c r="K3" s="193" t="s">
        <v>281</v>
      </c>
      <c r="L3" s="193"/>
      <c r="M3" s="193"/>
      <c r="N3" s="194"/>
    </row>
    <row r="4" spans="1:15" ht="14.4">
      <c r="A4" s="368">
        <v>1</v>
      </c>
      <c r="B4" s="840" t="s">
        <v>282</v>
      </c>
      <c r="C4" s="836"/>
      <c r="D4" s="195"/>
      <c r="E4" s="196"/>
      <c r="F4" s="197"/>
      <c r="G4" s="198"/>
      <c r="H4" s="197"/>
      <c r="I4" s="197"/>
      <c r="J4" s="197"/>
      <c r="K4" s="199"/>
      <c r="L4" s="137"/>
      <c r="M4" s="13"/>
      <c r="N4" s="13"/>
    </row>
    <row r="5" spans="1:15" ht="14.4">
      <c r="A5" s="368">
        <f t="shared" ref="A5:A63" si="0">A4+1</f>
        <v>2</v>
      </c>
      <c r="B5" s="841"/>
      <c r="C5" s="836"/>
      <c r="D5" s="195"/>
      <c r="E5" s="196"/>
      <c r="F5" s="197"/>
      <c r="G5" s="198"/>
      <c r="H5" s="197"/>
      <c r="I5" s="197"/>
      <c r="J5" s="197"/>
      <c r="K5" s="199"/>
      <c r="L5" s="137"/>
      <c r="M5" s="8" t="s">
        <v>283</v>
      </c>
      <c r="N5" s="200" t="s">
        <v>344</v>
      </c>
    </row>
    <row r="6" spans="1:15" ht="14.4">
      <c r="A6" s="368">
        <f t="shared" si="0"/>
        <v>3</v>
      </c>
      <c r="B6" s="841"/>
      <c r="C6" s="836" t="s">
        <v>284</v>
      </c>
      <c r="D6" s="195" t="s">
        <v>285</v>
      </c>
      <c r="E6" s="196">
        <v>44105</v>
      </c>
      <c r="F6" s="197">
        <f t="shared" ref="F6:F65" si="1">H5</f>
        <v>0</v>
      </c>
      <c r="G6" s="198">
        <v>7.05</v>
      </c>
      <c r="H6" s="197">
        <f t="shared" ref="H6:H38" si="2">F6+G6</f>
        <v>7.05</v>
      </c>
      <c r="I6" s="197">
        <f t="shared" ref="I6:I65" si="3">H6*K6/12</f>
        <v>7.3437500000000003E-2</v>
      </c>
      <c r="J6" s="197"/>
      <c r="K6" s="199">
        <f>M2</f>
        <v>0.125</v>
      </c>
      <c r="L6" s="137"/>
      <c r="M6" s="8" t="s">
        <v>110</v>
      </c>
      <c r="N6" s="200" t="s">
        <v>345</v>
      </c>
    </row>
    <row r="7" spans="1:15" ht="14.4">
      <c r="A7" s="368">
        <f t="shared" si="0"/>
        <v>4</v>
      </c>
      <c r="B7" s="841"/>
      <c r="C7" s="836"/>
      <c r="D7" s="195" t="s">
        <v>285</v>
      </c>
      <c r="E7" s="196">
        <v>44136</v>
      </c>
      <c r="F7" s="197">
        <f t="shared" si="1"/>
        <v>7.05</v>
      </c>
      <c r="G7" s="198"/>
      <c r="H7" s="197">
        <f t="shared" si="2"/>
        <v>7.05</v>
      </c>
      <c r="I7" s="197">
        <f t="shared" si="3"/>
        <v>7.3437500000000003E-2</v>
      </c>
      <c r="J7" s="197">
        <v>0</v>
      </c>
      <c r="K7" s="199">
        <f t="shared" ref="K7:K65" si="4">K6</f>
        <v>0.125</v>
      </c>
      <c r="L7" s="137"/>
      <c r="M7" s="18" t="s">
        <v>10</v>
      </c>
      <c r="N7" s="19"/>
    </row>
    <row r="8" spans="1:15" ht="14.4">
      <c r="A8" s="368">
        <f t="shared" si="0"/>
        <v>5</v>
      </c>
      <c r="B8" s="841"/>
      <c r="C8" s="836"/>
      <c r="D8" s="195" t="s">
        <v>285</v>
      </c>
      <c r="E8" s="196">
        <v>44166</v>
      </c>
      <c r="F8" s="197">
        <f t="shared" si="1"/>
        <v>7.05</v>
      </c>
      <c r="G8" s="198"/>
      <c r="H8" s="197">
        <f t="shared" si="2"/>
        <v>7.05</v>
      </c>
      <c r="I8" s="197">
        <f t="shared" si="3"/>
        <v>7.3437500000000003E-2</v>
      </c>
      <c r="J8" s="197">
        <f>SUM(I6:I8)</f>
        <v>0.22031250000000002</v>
      </c>
      <c r="K8" s="199">
        <f t="shared" si="4"/>
        <v>0.125</v>
      </c>
      <c r="L8" s="137"/>
      <c r="M8" s="137"/>
      <c r="N8" s="137"/>
    </row>
    <row r="9" spans="1:15" ht="15" customHeight="1">
      <c r="A9" s="368">
        <f t="shared" si="0"/>
        <v>6</v>
      </c>
      <c r="B9" s="841"/>
      <c r="C9" s="836" t="s">
        <v>286</v>
      </c>
      <c r="D9" s="195" t="s">
        <v>287</v>
      </c>
      <c r="E9" s="196">
        <v>44197</v>
      </c>
      <c r="F9" s="197">
        <f t="shared" si="1"/>
        <v>7.05</v>
      </c>
      <c r="G9" s="198">
        <v>6.65</v>
      </c>
      <c r="H9" s="197">
        <f t="shared" si="2"/>
        <v>13.7</v>
      </c>
      <c r="I9" s="197">
        <f t="shared" si="3"/>
        <v>0.14270833333333333</v>
      </c>
      <c r="J9" s="197">
        <v>0</v>
      </c>
      <c r="K9" s="199">
        <f t="shared" si="4"/>
        <v>0.125</v>
      </c>
      <c r="L9" s="137"/>
      <c r="M9" s="137"/>
      <c r="N9" s="137"/>
      <c r="O9" s="14"/>
    </row>
    <row r="10" spans="1:15" ht="14.4">
      <c r="A10" s="368">
        <f t="shared" si="0"/>
        <v>7</v>
      </c>
      <c r="B10" s="841"/>
      <c r="C10" s="836"/>
      <c r="D10" s="195" t="s">
        <v>287</v>
      </c>
      <c r="E10" s="196">
        <v>44228</v>
      </c>
      <c r="F10" s="197">
        <f t="shared" si="1"/>
        <v>13.7</v>
      </c>
      <c r="G10" s="198"/>
      <c r="H10" s="197">
        <f t="shared" si="2"/>
        <v>13.7</v>
      </c>
      <c r="I10" s="197">
        <f t="shared" si="3"/>
        <v>0.14270833333333333</v>
      </c>
      <c r="J10" s="197">
        <v>0</v>
      </c>
      <c r="K10" s="199">
        <f t="shared" si="4"/>
        <v>0.125</v>
      </c>
      <c r="L10" s="137"/>
      <c r="M10" s="137"/>
      <c r="N10" s="137"/>
    </row>
    <row r="11" spans="1:15" ht="14.4">
      <c r="A11" s="368">
        <f t="shared" si="0"/>
        <v>8</v>
      </c>
      <c r="B11" s="841"/>
      <c r="C11" s="837"/>
      <c r="D11" s="195" t="s">
        <v>287</v>
      </c>
      <c r="E11" s="201">
        <v>44256</v>
      </c>
      <c r="F11" s="202">
        <f t="shared" si="1"/>
        <v>13.7</v>
      </c>
      <c r="G11" s="198"/>
      <c r="H11" s="202">
        <f t="shared" si="2"/>
        <v>13.7</v>
      </c>
      <c r="I11" s="202">
        <f t="shared" si="3"/>
        <v>0.14270833333333333</v>
      </c>
      <c r="J11" s="202">
        <f>SUM(I9:I11)</f>
        <v>0.42812499999999998</v>
      </c>
      <c r="K11" s="203">
        <f t="shared" si="4"/>
        <v>0.125</v>
      </c>
      <c r="L11" s="137"/>
      <c r="M11" s="137"/>
      <c r="N11" s="137"/>
    </row>
    <row r="12" spans="1:15" ht="15" customHeight="1">
      <c r="A12" s="369">
        <f t="shared" si="0"/>
        <v>9</v>
      </c>
      <c r="B12" s="834" t="s">
        <v>288</v>
      </c>
      <c r="C12" s="835" t="s">
        <v>289</v>
      </c>
      <c r="D12" s="204" t="s">
        <v>290</v>
      </c>
      <c r="E12" s="196">
        <v>44287</v>
      </c>
      <c r="F12" s="197">
        <f t="shared" si="1"/>
        <v>13.7</v>
      </c>
      <c r="G12" s="198">
        <v>2.9</v>
      </c>
      <c r="H12" s="197">
        <f t="shared" si="2"/>
        <v>16.599999999999998</v>
      </c>
      <c r="I12" s="197">
        <f t="shared" si="3"/>
        <v>0.17291666666666664</v>
      </c>
      <c r="J12" s="197">
        <v>0</v>
      </c>
      <c r="K12" s="199">
        <f t="shared" si="4"/>
        <v>0.125</v>
      </c>
      <c r="L12" s="137"/>
      <c r="M12" s="137"/>
      <c r="N12" s="137"/>
    </row>
    <row r="13" spans="1:15" ht="14.4">
      <c r="A13" s="369">
        <f t="shared" si="0"/>
        <v>10</v>
      </c>
      <c r="B13" s="834"/>
      <c r="C13" s="835"/>
      <c r="D13" s="204" t="s">
        <v>290</v>
      </c>
      <c r="E13" s="196">
        <v>44317</v>
      </c>
      <c r="F13" s="197">
        <f t="shared" si="1"/>
        <v>16.599999999999998</v>
      </c>
      <c r="G13" s="198"/>
      <c r="H13" s="197">
        <f t="shared" si="2"/>
        <v>16.599999999999998</v>
      </c>
      <c r="I13" s="197">
        <f t="shared" si="3"/>
        <v>0.17291666666666664</v>
      </c>
      <c r="J13" s="197">
        <v>0</v>
      </c>
      <c r="K13" s="199">
        <f t="shared" si="4"/>
        <v>0.125</v>
      </c>
      <c r="L13" s="137"/>
      <c r="M13" s="137"/>
      <c r="N13" s="137"/>
    </row>
    <row r="14" spans="1:15" ht="14.4">
      <c r="A14" s="369">
        <f t="shared" si="0"/>
        <v>11</v>
      </c>
      <c r="B14" s="834"/>
      <c r="C14" s="835"/>
      <c r="D14" s="204" t="s">
        <v>290</v>
      </c>
      <c r="E14" s="196">
        <v>44348</v>
      </c>
      <c r="F14" s="197">
        <f t="shared" si="1"/>
        <v>16.599999999999998</v>
      </c>
      <c r="G14" s="198"/>
      <c r="H14" s="197">
        <f t="shared" si="2"/>
        <v>16.599999999999998</v>
      </c>
      <c r="I14" s="197">
        <f t="shared" si="3"/>
        <v>0.17291666666666664</v>
      </c>
      <c r="J14" s="197">
        <f>I12+I13+I14</f>
        <v>0.51874999999999993</v>
      </c>
      <c r="K14" s="199">
        <f t="shared" si="4"/>
        <v>0.125</v>
      </c>
      <c r="L14" s="137"/>
      <c r="M14" s="137"/>
      <c r="N14" s="137"/>
    </row>
    <row r="15" spans="1:15" ht="15" customHeight="1">
      <c r="A15" s="369">
        <f t="shared" si="0"/>
        <v>12</v>
      </c>
      <c r="B15" s="834"/>
      <c r="C15" s="836" t="s">
        <v>291</v>
      </c>
      <c r="D15" s="204" t="s">
        <v>218</v>
      </c>
      <c r="E15" s="196">
        <v>44378</v>
      </c>
      <c r="F15" s="197">
        <f t="shared" si="1"/>
        <v>16.599999999999998</v>
      </c>
      <c r="G15" s="198">
        <v>10.45</v>
      </c>
      <c r="H15" s="197">
        <f t="shared" si="2"/>
        <v>27.049999999999997</v>
      </c>
      <c r="I15" s="197">
        <f t="shared" si="3"/>
        <v>0.2817708333333333</v>
      </c>
      <c r="J15" s="197"/>
      <c r="K15" s="199">
        <f t="shared" si="4"/>
        <v>0.125</v>
      </c>
      <c r="L15" s="137"/>
      <c r="M15" s="137"/>
      <c r="N15" s="137"/>
    </row>
    <row r="16" spans="1:15" ht="14.4">
      <c r="A16" s="369">
        <f t="shared" si="0"/>
        <v>13</v>
      </c>
      <c r="B16" s="834"/>
      <c r="C16" s="836"/>
      <c r="D16" s="204" t="s">
        <v>218</v>
      </c>
      <c r="E16" s="196">
        <v>44409</v>
      </c>
      <c r="F16" s="197">
        <f t="shared" si="1"/>
        <v>27.049999999999997</v>
      </c>
      <c r="G16" s="198"/>
      <c r="H16" s="197">
        <f t="shared" si="2"/>
        <v>27.049999999999997</v>
      </c>
      <c r="I16" s="197">
        <f t="shared" si="3"/>
        <v>0.2817708333333333</v>
      </c>
      <c r="J16" s="197">
        <v>0</v>
      </c>
      <c r="K16" s="199">
        <f t="shared" si="4"/>
        <v>0.125</v>
      </c>
      <c r="L16" s="137"/>
      <c r="M16" s="137"/>
      <c r="N16" s="137"/>
    </row>
    <row r="17" spans="1:14" ht="14.4">
      <c r="A17" s="369">
        <f t="shared" si="0"/>
        <v>14</v>
      </c>
      <c r="B17" s="834"/>
      <c r="C17" s="836"/>
      <c r="D17" s="204" t="s">
        <v>218</v>
      </c>
      <c r="E17" s="196">
        <v>44440</v>
      </c>
      <c r="F17" s="197">
        <f t="shared" si="1"/>
        <v>27.049999999999997</v>
      </c>
      <c r="G17" s="198"/>
      <c r="H17" s="197">
        <f t="shared" si="2"/>
        <v>27.049999999999997</v>
      </c>
      <c r="I17" s="197">
        <f t="shared" si="3"/>
        <v>0.2817708333333333</v>
      </c>
      <c r="J17" s="197">
        <f>I15+I16+I17</f>
        <v>0.84531249999999991</v>
      </c>
      <c r="K17" s="199">
        <f t="shared" si="4"/>
        <v>0.125</v>
      </c>
      <c r="L17" s="205"/>
      <c r="M17" s="137"/>
      <c r="N17" s="137"/>
    </row>
    <row r="18" spans="1:14" ht="15" customHeight="1">
      <c r="A18" s="369">
        <f t="shared" si="0"/>
        <v>15</v>
      </c>
      <c r="B18" s="834"/>
      <c r="C18" s="836" t="s">
        <v>292</v>
      </c>
      <c r="D18" s="204" t="s">
        <v>293</v>
      </c>
      <c r="E18" s="196">
        <v>44470</v>
      </c>
      <c r="F18" s="197">
        <f t="shared" si="1"/>
        <v>27.049999999999997</v>
      </c>
      <c r="G18" s="198">
        <v>1.1499999999999999</v>
      </c>
      <c r="H18" s="197">
        <f t="shared" si="2"/>
        <v>28.199999999999996</v>
      </c>
      <c r="I18" s="197">
        <f t="shared" si="3"/>
        <v>0.29374999999999996</v>
      </c>
      <c r="J18" s="197"/>
      <c r="K18" s="199">
        <f t="shared" si="4"/>
        <v>0.125</v>
      </c>
      <c r="L18" s="137"/>
      <c r="M18" s="137"/>
      <c r="N18" s="137"/>
    </row>
    <row r="19" spans="1:14" ht="14.4">
      <c r="A19" s="369">
        <f t="shared" si="0"/>
        <v>16</v>
      </c>
      <c r="B19" s="834"/>
      <c r="C19" s="836"/>
      <c r="D19" s="204" t="s">
        <v>293</v>
      </c>
      <c r="E19" s="196">
        <v>44501</v>
      </c>
      <c r="F19" s="197">
        <f t="shared" si="1"/>
        <v>28.199999999999996</v>
      </c>
      <c r="G19" s="198"/>
      <c r="H19" s="197">
        <f t="shared" si="2"/>
        <v>28.199999999999996</v>
      </c>
      <c r="I19" s="197">
        <f t="shared" si="3"/>
        <v>0.29374999999999996</v>
      </c>
      <c r="J19" s="197">
        <v>0</v>
      </c>
      <c r="K19" s="199">
        <f t="shared" si="4"/>
        <v>0.125</v>
      </c>
      <c r="L19" s="137"/>
      <c r="M19" s="137"/>
      <c r="N19" s="137"/>
    </row>
    <row r="20" spans="1:14" ht="14.4">
      <c r="A20" s="369">
        <f t="shared" si="0"/>
        <v>17</v>
      </c>
      <c r="B20" s="834"/>
      <c r="C20" s="836"/>
      <c r="D20" s="204" t="s">
        <v>293</v>
      </c>
      <c r="E20" s="196">
        <v>44531</v>
      </c>
      <c r="F20" s="197">
        <f t="shared" si="1"/>
        <v>28.199999999999996</v>
      </c>
      <c r="G20" s="198"/>
      <c r="H20" s="197">
        <f t="shared" si="2"/>
        <v>28.199999999999996</v>
      </c>
      <c r="I20" s="197">
        <f t="shared" si="3"/>
        <v>0.29374999999999996</v>
      </c>
      <c r="J20" s="197">
        <f>I18+I19+I20</f>
        <v>0.88124999999999987</v>
      </c>
      <c r="K20" s="199">
        <f t="shared" si="4"/>
        <v>0.125</v>
      </c>
      <c r="L20" s="137"/>
      <c r="M20" s="137"/>
      <c r="N20" s="137"/>
    </row>
    <row r="21" spans="1:14" ht="15" customHeight="1">
      <c r="A21" s="369">
        <f t="shared" si="0"/>
        <v>18</v>
      </c>
      <c r="B21" s="834"/>
      <c r="C21" s="836" t="s">
        <v>294</v>
      </c>
      <c r="D21" s="204" t="s">
        <v>295</v>
      </c>
      <c r="E21" s="196">
        <v>44562</v>
      </c>
      <c r="F21" s="197">
        <f t="shared" si="1"/>
        <v>28.199999999999996</v>
      </c>
      <c r="G21" s="198">
        <v>7.3</v>
      </c>
      <c r="H21" s="197">
        <f t="shared" si="2"/>
        <v>35.499999999999993</v>
      </c>
      <c r="I21" s="197">
        <f t="shared" si="3"/>
        <v>0.36979166666666657</v>
      </c>
      <c r="J21" s="197"/>
      <c r="K21" s="199">
        <f t="shared" si="4"/>
        <v>0.125</v>
      </c>
      <c r="L21" s="137"/>
      <c r="M21" s="137"/>
      <c r="N21" s="137"/>
    </row>
    <row r="22" spans="1:14" ht="14.4">
      <c r="A22" s="369">
        <f t="shared" si="0"/>
        <v>19</v>
      </c>
      <c r="B22" s="834"/>
      <c r="C22" s="836"/>
      <c r="D22" s="204" t="s">
        <v>295</v>
      </c>
      <c r="E22" s="196">
        <v>44593</v>
      </c>
      <c r="F22" s="197">
        <f t="shared" si="1"/>
        <v>35.499999999999993</v>
      </c>
      <c r="G22" s="198"/>
      <c r="H22" s="197">
        <f t="shared" si="2"/>
        <v>35.499999999999993</v>
      </c>
      <c r="I22" s="197">
        <f t="shared" si="3"/>
        <v>0.36979166666666657</v>
      </c>
      <c r="J22" s="197"/>
      <c r="K22" s="199">
        <f t="shared" si="4"/>
        <v>0.125</v>
      </c>
      <c r="L22" s="137"/>
      <c r="M22" s="137"/>
      <c r="N22" s="137"/>
    </row>
    <row r="23" spans="1:14" ht="14.4">
      <c r="A23" s="369">
        <f t="shared" si="0"/>
        <v>20</v>
      </c>
      <c r="B23" s="834"/>
      <c r="C23" s="836"/>
      <c r="D23" s="204" t="s">
        <v>295</v>
      </c>
      <c r="E23" s="196">
        <v>44621</v>
      </c>
      <c r="F23" s="197">
        <f t="shared" si="1"/>
        <v>35.499999999999993</v>
      </c>
      <c r="G23" s="198"/>
      <c r="H23" s="197">
        <f t="shared" si="2"/>
        <v>35.499999999999993</v>
      </c>
      <c r="I23" s="197">
        <f t="shared" si="3"/>
        <v>0.36979166666666657</v>
      </c>
      <c r="J23" s="197">
        <f>I21+I22+I23</f>
        <v>1.1093749999999998</v>
      </c>
      <c r="K23" s="199">
        <f t="shared" si="4"/>
        <v>0.125</v>
      </c>
      <c r="L23" s="137"/>
      <c r="M23" s="137"/>
      <c r="N23" s="137"/>
    </row>
    <row r="24" spans="1:14" ht="14.4">
      <c r="A24" s="369">
        <f t="shared" si="0"/>
        <v>21</v>
      </c>
      <c r="B24" s="834" t="s">
        <v>296</v>
      </c>
      <c r="C24" s="835" t="s">
        <v>289</v>
      </c>
      <c r="D24" s="204" t="s">
        <v>297</v>
      </c>
      <c r="E24" s="196">
        <v>44652</v>
      </c>
      <c r="F24" s="197">
        <f t="shared" si="1"/>
        <v>35.499999999999993</v>
      </c>
      <c r="G24" s="198">
        <v>1.5</v>
      </c>
      <c r="H24" s="197">
        <f t="shared" si="2"/>
        <v>36.999999999999993</v>
      </c>
      <c r="I24" s="197">
        <f t="shared" si="3"/>
        <v>0.38541666666666657</v>
      </c>
      <c r="J24" s="197"/>
      <c r="K24" s="199">
        <f t="shared" si="4"/>
        <v>0.125</v>
      </c>
      <c r="L24" s="137"/>
      <c r="M24" s="137"/>
      <c r="N24" s="137"/>
    </row>
    <row r="25" spans="1:14" ht="14.4">
      <c r="A25" s="369">
        <f t="shared" si="0"/>
        <v>22</v>
      </c>
      <c r="B25" s="834"/>
      <c r="C25" s="835"/>
      <c r="D25" s="204" t="s">
        <v>297</v>
      </c>
      <c r="E25" s="196">
        <v>44682</v>
      </c>
      <c r="F25" s="197">
        <f t="shared" si="1"/>
        <v>36.999999999999993</v>
      </c>
      <c r="G25" s="198"/>
      <c r="H25" s="197">
        <f t="shared" si="2"/>
        <v>36.999999999999993</v>
      </c>
      <c r="I25" s="197">
        <f t="shared" si="3"/>
        <v>0.38541666666666657</v>
      </c>
      <c r="J25" s="197"/>
      <c r="K25" s="199">
        <f t="shared" si="4"/>
        <v>0.125</v>
      </c>
      <c r="L25" s="137"/>
      <c r="M25" s="137"/>
      <c r="N25" s="137"/>
    </row>
    <row r="26" spans="1:14" ht="14.4">
      <c r="A26" s="369">
        <f t="shared" si="0"/>
        <v>23</v>
      </c>
      <c r="B26" s="834"/>
      <c r="C26" s="835"/>
      <c r="D26" s="204" t="s">
        <v>297</v>
      </c>
      <c r="E26" s="196">
        <v>44713</v>
      </c>
      <c r="F26" s="197">
        <f t="shared" si="1"/>
        <v>36.999999999999993</v>
      </c>
      <c r="G26" s="198"/>
      <c r="H26" s="197">
        <f t="shared" si="2"/>
        <v>36.999999999999993</v>
      </c>
      <c r="I26" s="197">
        <f t="shared" si="3"/>
        <v>0.38541666666666657</v>
      </c>
      <c r="J26" s="197">
        <f>I24+I25+I26</f>
        <v>1.1562499999999998</v>
      </c>
      <c r="K26" s="199">
        <f t="shared" si="4"/>
        <v>0.125</v>
      </c>
      <c r="L26" s="137"/>
      <c r="M26" s="137"/>
      <c r="N26" s="137"/>
    </row>
    <row r="27" spans="1:14" ht="14.4">
      <c r="A27" s="369">
        <f t="shared" si="0"/>
        <v>24</v>
      </c>
      <c r="B27" s="834"/>
      <c r="C27" s="836" t="s">
        <v>291</v>
      </c>
      <c r="D27" s="204" t="s">
        <v>198</v>
      </c>
      <c r="E27" s="196">
        <v>44743</v>
      </c>
      <c r="F27" s="197">
        <f t="shared" si="1"/>
        <v>36.999999999999993</v>
      </c>
      <c r="G27" s="198">
        <v>7</v>
      </c>
      <c r="H27" s="197">
        <f t="shared" si="2"/>
        <v>43.999999999999993</v>
      </c>
      <c r="I27" s="197">
        <f t="shared" si="3"/>
        <v>0.45833333333333326</v>
      </c>
      <c r="J27" s="197"/>
      <c r="K27" s="199">
        <f t="shared" si="4"/>
        <v>0.125</v>
      </c>
      <c r="L27" s="137"/>
      <c r="M27" s="137"/>
      <c r="N27" s="137"/>
    </row>
    <row r="28" spans="1:14" ht="14.4">
      <c r="A28" s="369">
        <f t="shared" si="0"/>
        <v>25</v>
      </c>
      <c r="B28" s="834"/>
      <c r="C28" s="836"/>
      <c r="D28" s="204" t="s">
        <v>198</v>
      </c>
      <c r="E28" s="196">
        <v>44774</v>
      </c>
      <c r="F28" s="197">
        <f t="shared" si="1"/>
        <v>43.999999999999993</v>
      </c>
      <c r="G28" s="198"/>
      <c r="H28" s="197">
        <f t="shared" si="2"/>
        <v>43.999999999999993</v>
      </c>
      <c r="I28" s="197">
        <f t="shared" si="3"/>
        <v>0.45833333333333326</v>
      </c>
      <c r="J28" s="197"/>
      <c r="K28" s="199">
        <f t="shared" si="4"/>
        <v>0.125</v>
      </c>
      <c r="L28" s="137"/>
      <c r="M28" s="137"/>
      <c r="N28" s="137"/>
    </row>
    <row r="29" spans="1:14" ht="14.4">
      <c r="A29" s="369">
        <f t="shared" si="0"/>
        <v>26</v>
      </c>
      <c r="B29" s="834"/>
      <c r="C29" s="836"/>
      <c r="D29" s="204" t="s">
        <v>198</v>
      </c>
      <c r="E29" s="196">
        <v>44805</v>
      </c>
      <c r="F29" s="197">
        <f t="shared" si="1"/>
        <v>43.999999999999993</v>
      </c>
      <c r="G29" s="198"/>
      <c r="H29" s="197">
        <f t="shared" si="2"/>
        <v>43.999999999999993</v>
      </c>
      <c r="I29" s="197">
        <f t="shared" si="3"/>
        <v>0.45833333333333326</v>
      </c>
      <c r="J29" s="197">
        <f>I27+I28+I29</f>
        <v>1.3749999999999998</v>
      </c>
      <c r="K29" s="199">
        <f t="shared" si="4"/>
        <v>0.125</v>
      </c>
      <c r="L29" s="137"/>
      <c r="M29" s="137"/>
      <c r="N29" s="137"/>
    </row>
    <row r="30" spans="1:14" ht="14.4">
      <c r="A30" s="369">
        <f t="shared" si="0"/>
        <v>27</v>
      </c>
      <c r="B30" s="834"/>
      <c r="C30" s="836" t="s">
        <v>292</v>
      </c>
      <c r="D30" s="204" t="s">
        <v>298</v>
      </c>
      <c r="E30" s="196">
        <v>44835</v>
      </c>
      <c r="F30" s="197">
        <f t="shared" si="1"/>
        <v>43.999999999999993</v>
      </c>
      <c r="G30" s="198"/>
      <c r="H30" s="197">
        <f t="shared" si="2"/>
        <v>43.999999999999993</v>
      </c>
      <c r="I30" s="197">
        <f t="shared" si="3"/>
        <v>0.45833333333333326</v>
      </c>
      <c r="J30" s="206"/>
      <c r="K30" s="199">
        <f t="shared" si="4"/>
        <v>0.125</v>
      </c>
      <c r="L30" s="137"/>
      <c r="M30" s="137"/>
      <c r="N30" s="137"/>
    </row>
    <row r="31" spans="1:14" ht="14.4">
      <c r="A31" s="369">
        <f t="shared" si="0"/>
        <v>28</v>
      </c>
      <c r="B31" s="834"/>
      <c r="C31" s="836"/>
      <c r="D31" s="204" t="s">
        <v>298</v>
      </c>
      <c r="E31" s="196">
        <v>44866</v>
      </c>
      <c r="F31" s="197">
        <f t="shared" si="1"/>
        <v>43.999999999999993</v>
      </c>
      <c r="G31" s="207"/>
      <c r="H31" s="197">
        <f t="shared" si="2"/>
        <v>43.999999999999993</v>
      </c>
      <c r="I31" s="197">
        <f t="shared" si="3"/>
        <v>0.45833333333333326</v>
      </c>
      <c r="J31" s="197"/>
      <c r="K31" s="199">
        <f t="shared" si="4"/>
        <v>0.125</v>
      </c>
      <c r="L31" s="137"/>
      <c r="M31" s="137"/>
      <c r="N31" s="137"/>
    </row>
    <row r="32" spans="1:14" ht="14.4">
      <c r="A32" s="369">
        <f t="shared" si="0"/>
        <v>29</v>
      </c>
      <c r="B32" s="834"/>
      <c r="C32" s="836"/>
      <c r="D32" s="204" t="s">
        <v>298</v>
      </c>
      <c r="E32" s="196">
        <v>44896</v>
      </c>
      <c r="F32" s="197">
        <f t="shared" si="1"/>
        <v>43.999999999999993</v>
      </c>
      <c r="G32" s="207"/>
      <c r="H32" s="197">
        <f t="shared" si="2"/>
        <v>43.999999999999993</v>
      </c>
      <c r="I32" s="197">
        <f t="shared" si="3"/>
        <v>0.45833333333333326</v>
      </c>
      <c r="J32" s="197">
        <f>I30+I31+I32</f>
        <v>1.3749999999999998</v>
      </c>
      <c r="K32" s="199">
        <f t="shared" si="4"/>
        <v>0.125</v>
      </c>
      <c r="L32" s="137"/>
      <c r="M32" s="137"/>
      <c r="N32" s="137"/>
    </row>
    <row r="33" spans="1:14" ht="14.4">
      <c r="A33" s="369">
        <f t="shared" si="0"/>
        <v>30</v>
      </c>
      <c r="B33" s="834"/>
      <c r="C33" s="836" t="s">
        <v>294</v>
      </c>
      <c r="D33" s="204" t="s">
        <v>299</v>
      </c>
      <c r="E33" s="196">
        <v>44927</v>
      </c>
      <c r="F33" s="197">
        <f t="shared" si="1"/>
        <v>43.999999999999993</v>
      </c>
      <c r="G33" s="198"/>
      <c r="H33" s="197">
        <f t="shared" si="2"/>
        <v>43.999999999999993</v>
      </c>
      <c r="I33" s="197">
        <f t="shared" si="3"/>
        <v>0.45833333333333326</v>
      </c>
      <c r="J33" s="207"/>
      <c r="K33" s="199">
        <f t="shared" si="4"/>
        <v>0.125</v>
      </c>
      <c r="L33" s="137"/>
      <c r="M33" s="137"/>
      <c r="N33" s="137"/>
    </row>
    <row r="34" spans="1:14" ht="14.4">
      <c r="A34" s="369">
        <f t="shared" si="0"/>
        <v>31</v>
      </c>
      <c r="B34" s="834"/>
      <c r="C34" s="836"/>
      <c r="D34" s="204" t="s">
        <v>299</v>
      </c>
      <c r="E34" s="196">
        <v>44958</v>
      </c>
      <c r="F34" s="197">
        <f t="shared" si="1"/>
        <v>43.999999999999993</v>
      </c>
      <c r="G34" s="198"/>
      <c r="H34" s="197">
        <f t="shared" si="2"/>
        <v>43.999999999999993</v>
      </c>
      <c r="I34" s="197">
        <f t="shared" si="3"/>
        <v>0.45833333333333326</v>
      </c>
      <c r="J34" s="207"/>
      <c r="K34" s="199">
        <f t="shared" si="4"/>
        <v>0.125</v>
      </c>
      <c r="L34" s="137"/>
      <c r="M34" s="137"/>
      <c r="N34" s="137"/>
    </row>
    <row r="35" spans="1:14" ht="14.4">
      <c r="A35" s="369">
        <f t="shared" si="0"/>
        <v>32</v>
      </c>
      <c r="B35" s="834"/>
      <c r="C35" s="836"/>
      <c r="D35" s="204" t="s">
        <v>299</v>
      </c>
      <c r="E35" s="196">
        <v>44986</v>
      </c>
      <c r="F35" s="197">
        <f t="shared" si="1"/>
        <v>43.999999999999993</v>
      </c>
      <c r="G35" s="198"/>
      <c r="H35" s="197">
        <f t="shared" si="2"/>
        <v>43.999999999999993</v>
      </c>
      <c r="I35" s="197">
        <f t="shared" si="3"/>
        <v>0.45833333333333326</v>
      </c>
      <c r="J35" s="197">
        <f>I33+I34+I35</f>
        <v>1.3749999999999998</v>
      </c>
      <c r="K35" s="199">
        <f t="shared" si="4"/>
        <v>0.125</v>
      </c>
      <c r="L35" s="137"/>
      <c r="M35" s="137"/>
      <c r="N35" s="137"/>
    </row>
    <row r="36" spans="1:14" ht="14.4">
      <c r="A36" s="369">
        <f t="shared" si="0"/>
        <v>33</v>
      </c>
      <c r="B36" s="834" t="s">
        <v>300</v>
      </c>
      <c r="C36" s="835" t="s">
        <v>289</v>
      </c>
      <c r="D36" s="204" t="s">
        <v>301</v>
      </c>
      <c r="E36" s="196">
        <v>45017</v>
      </c>
      <c r="F36" s="197">
        <f t="shared" si="1"/>
        <v>43.999999999999993</v>
      </c>
      <c r="G36" s="198"/>
      <c r="H36" s="197">
        <f t="shared" si="2"/>
        <v>43.999999999999993</v>
      </c>
      <c r="I36" s="197">
        <f t="shared" si="3"/>
        <v>0.45833333333333326</v>
      </c>
      <c r="J36" s="207"/>
      <c r="K36" s="199">
        <f t="shared" si="4"/>
        <v>0.125</v>
      </c>
      <c r="L36" s="137"/>
      <c r="M36" s="137"/>
      <c r="N36" s="137"/>
    </row>
    <row r="37" spans="1:14" ht="14.4">
      <c r="A37" s="369">
        <f t="shared" si="0"/>
        <v>34</v>
      </c>
      <c r="B37" s="834"/>
      <c r="C37" s="835"/>
      <c r="D37" s="204" t="s">
        <v>301</v>
      </c>
      <c r="E37" s="196">
        <v>45047</v>
      </c>
      <c r="F37" s="197">
        <f t="shared" si="1"/>
        <v>43.999999999999993</v>
      </c>
      <c r="G37" s="207"/>
      <c r="H37" s="197">
        <f t="shared" si="2"/>
        <v>43.999999999999993</v>
      </c>
      <c r="I37" s="197">
        <f t="shared" si="3"/>
        <v>0.45833333333333326</v>
      </c>
      <c r="J37" s="207"/>
      <c r="K37" s="199">
        <f t="shared" si="4"/>
        <v>0.125</v>
      </c>
      <c r="L37" s="137"/>
      <c r="M37" s="137"/>
      <c r="N37" s="137"/>
    </row>
    <row r="38" spans="1:14" ht="14.4">
      <c r="A38" s="369">
        <f t="shared" si="0"/>
        <v>35</v>
      </c>
      <c r="B38" s="834"/>
      <c r="C38" s="835"/>
      <c r="D38" s="204" t="s">
        <v>301</v>
      </c>
      <c r="E38" s="196">
        <v>45078</v>
      </c>
      <c r="F38" s="197">
        <f t="shared" si="1"/>
        <v>43.999999999999993</v>
      </c>
      <c r="G38" s="207"/>
      <c r="H38" s="197">
        <f t="shared" si="2"/>
        <v>43.999999999999993</v>
      </c>
      <c r="I38" s="197">
        <f t="shared" si="3"/>
        <v>0.45833333333333326</v>
      </c>
      <c r="J38" s="197">
        <f>I36+I37+I38</f>
        <v>1.3749999999999998</v>
      </c>
      <c r="K38" s="199">
        <f t="shared" si="4"/>
        <v>0.125</v>
      </c>
      <c r="L38" s="137"/>
      <c r="M38" s="137"/>
      <c r="N38" s="137"/>
    </row>
    <row r="39" spans="1:14" ht="14.4">
      <c r="A39" s="369">
        <f t="shared" si="0"/>
        <v>36</v>
      </c>
      <c r="B39" s="834"/>
      <c r="C39" s="836" t="s">
        <v>291</v>
      </c>
      <c r="D39" s="204" t="s">
        <v>201</v>
      </c>
      <c r="E39" s="208">
        <v>45108</v>
      </c>
      <c r="F39" s="209">
        <f t="shared" si="1"/>
        <v>43.999999999999993</v>
      </c>
      <c r="G39" s="209">
        <f>'Cash Flow'!$B$33/15</f>
        <v>2.9333333333333327</v>
      </c>
      <c r="H39" s="209">
        <f t="shared" ref="H39:H41" si="5">F39-G39</f>
        <v>41.066666666666663</v>
      </c>
      <c r="I39" s="209">
        <f t="shared" si="3"/>
        <v>0.42777777777777776</v>
      </c>
      <c r="J39" s="209"/>
      <c r="K39" s="199">
        <f t="shared" si="4"/>
        <v>0.125</v>
      </c>
      <c r="L39" s="137"/>
      <c r="M39" s="137"/>
      <c r="N39" s="137"/>
    </row>
    <row r="40" spans="1:14" ht="14.4">
      <c r="A40" s="369">
        <f t="shared" si="0"/>
        <v>37</v>
      </c>
      <c r="B40" s="834"/>
      <c r="C40" s="836"/>
      <c r="D40" s="204" t="s">
        <v>201</v>
      </c>
      <c r="E40" s="208">
        <v>45139</v>
      </c>
      <c r="F40" s="209">
        <f t="shared" si="1"/>
        <v>41.066666666666663</v>
      </c>
      <c r="G40" s="209">
        <f>'Cash Flow'!$B$33/15</f>
        <v>2.9333333333333327</v>
      </c>
      <c r="H40" s="209">
        <f t="shared" si="5"/>
        <v>38.133333333333333</v>
      </c>
      <c r="I40" s="209">
        <f t="shared" si="3"/>
        <v>0.3972222222222222</v>
      </c>
      <c r="J40" s="209"/>
      <c r="K40" s="199">
        <f t="shared" si="4"/>
        <v>0.125</v>
      </c>
      <c r="L40" s="137"/>
      <c r="M40" s="137"/>
      <c r="N40" s="137"/>
    </row>
    <row r="41" spans="1:14" ht="14.4">
      <c r="A41" s="369">
        <f t="shared" si="0"/>
        <v>38</v>
      </c>
      <c r="B41" s="834"/>
      <c r="C41" s="836"/>
      <c r="D41" s="204" t="s">
        <v>201</v>
      </c>
      <c r="E41" s="208">
        <v>45170</v>
      </c>
      <c r="F41" s="209">
        <f t="shared" si="1"/>
        <v>38.133333333333333</v>
      </c>
      <c r="G41" s="209">
        <f>'Cash Flow'!$B$33/15</f>
        <v>2.9333333333333327</v>
      </c>
      <c r="H41" s="209">
        <f t="shared" si="5"/>
        <v>35.200000000000003</v>
      </c>
      <c r="I41" s="209">
        <f t="shared" si="3"/>
        <v>0.3666666666666667</v>
      </c>
      <c r="J41" s="209">
        <f>I39+I40+I41</f>
        <v>1.1916666666666667</v>
      </c>
      <c r="K41" s="199">
        <f t="shared" si="4"/>
        <v>0.125</v>
      </c>
      <c r="L41" s="137"/>
      <c r="M41" s="137"/>
      <c r="N41" s="137"/>
    </row>
    <row r="42" spans="1:14" ht="14.4">
      <c r="A42" s="369">
        <f t="shared" si="0"/>
        <v>39</v>
      </c>
      <c r="B42" s="834"/>
      <c r="C42" s="836" t="s">
        <v>292</v>
      </c>
      <c r="D42" s="204" t="s">
        <v>302</v>
      </c>
      <c r="E42" s="208">
        <v>45200</v>
      </c>
      <c r="F42" s="209">
        <f t="shared" si="1"/>
        <v>35.200000000000003</v>
      </c>
      <c r="G42" s="209">
        <f>'Cash Flow'!$B$33/15</f>
        <v>2.9333333333333327</v>
      </c>
      <c r="H42" s="209">
        <f>F42-G42</f>
        <v>32.266666666666673</v>
      </c>
      <c r="I42" s="209">
        <f t="shared" si="3"/>
        <v>0.33611111111111119</v>
      </c>
      <c r="J42" s="209"/>
      <c r="K42" s="199">
        <f t="shared" si="4"/>
        <v>0.125</v>
      </c>
      <c r="L42" s="137"/>
      <c r="M42" s="137"/>
      <c r="N42" s="137"/>
    </row>
    <row r="43" spans="1:14" ht="14.4">
      <c r="A43" s="369">
        <f t="shared" si="0"/>
        <v>40</v>
      </c>
      <c r="B43" s="834"/>
      <c r="C43" s="836"/>
      <c r="D43" s="204" t="s">
        <v>302</v>
      </c>
      <c r="E43" s="208">
        <v>45231</v>
      </c>
      <c r="F43" s="209">
        <f t="shared" si="1"/>
        <v>32.266666666666673</v>
      </c>
      <c r="G43" s="209">
        <f>'Cash Flow'!$B$33/15</f>
        <v>2.9333333333333327</v>
      </c>
      <c r="H43" s="209">
        <f t="shared" ref="H43:H65" si="6">F43-G43</f>
        <v>29.333333333333339</v>
      </c>
      <c r="I43" s="209">
        <f t="shared" si="3"/>
        <v>0.30555555555555564</v>
      </c>
      <c r="J43" s="210"/>
      <c r="K43" s="199">
        <f t="shared" si="4"/>
        <v>0.125</v>
      </c>
      <c r="L43" s="137"/>
      <c r="M43" s="137"/>
      <c r="N43" s="137"/>
    </row>
    <row r="44" spans="1:14" ht="14.4">
      <c r="A44" s="369">
        <f t="shared" si="0"/>
        <v>41</v>
      </c>
      <c r="B44" s="834"/>
      <c r="C44" s="836"/>
      <c r="D44" s="204" t="s">
        <v>302</v>
      </c>
      <c r="E44" s="208">
        <v>45261</v>
      </c>
      <c r="F44" s="209">
        <f t="shared" si="1"/>
        <v>29.333333333333339</v>
      </c>
      <c r="G44" s="209">
        <f>'Cash Flow'!$B$33/15</f>
        <v>2.9333333333333327</v>
      </c>
      <c r="H44" s="209">
        <f t="shared" si="6"/>
        <v>26.400000000000006</v>
      </c>
      <c r="I44" s="209">
        <f t="shared" si="3"/>
        <v>0.27500000000000008</v>
      </c>
      <c r="J44" s="209">
        <f>I42+I43+I44</f>
        <v>0.91666666666666696</v>
      </c>
      <c r="K44" s="199">
        <f t="shared" si="4"/>
        <v>0.125</v>
      </c>
      <c r="L44" s="137"/>
      <c r="M44" s="137"/>
      <c r="N44" s="137"/>
    </row>
    <row r="45" spans="1:14" ht="14.4">
      <c r="A45" s="369">
        <f t="shared" si="0"/>
        <v>42</v>
      </c>
      <c r="B45" s="834"/>
      <c r="C45" s="836" t="s">
        <v>294</v>
      </c>
      <c r="D45" s="204" t="s">
        <v>303</v>
      </c>
      <c r="E45" s="208">
        <v>45292</v>
      </c>
      <c r="F45" s="209">
        <f t="shared" si="1"/>
        <v>26.400000000000006</v>
      </c>
      <c r="G45" s="209">
        <f>'Cash Flow'!$B$33/15</f>
        <v>2.9333333333333327</v>
      </c>
      <c r="H45" s="209">
        <f t="shared" si="6"/>
        <v>23.466666666666672</v>
      </c>
      <c r="I45" s="209">
        <f t="shared" si="3"/>
        <v>0.24444444444444449</v>
      </c>
      <c r="J45" s="210"/>
      <c r="K45" s="199">
        <f t="shared" si="4"/>
        <v>0.125</v>
      </c>
      <c r="L45" s="137"/>
      <c r="M45" s="137"/>
      <c r="N45" s="137"/>
    </row>
    <row r="46" spans="1:14" ht="14.4">
      <c r="A46" s="369">
        <f t="shared" si="0"/>
        <v>43</v>
      </c>
      <c r="B46" s="834"/>
      <c r="C46" s="836"/>
      <c r="D46" s="204" t="s">
        <v>303</v>
      </c>
      <c r="E46" s="208">
        <v>45323</v>
      </c>
      <c r="F46" s="209">
        <f t="shared" si="1"/>
        <v>23.466666666666672</v>
      </c>
      <c r="G46" s="209">
        <f>'Cash Flow'!$B$33/15</f>
        <v>2.9333333333333327</v>
      </c>
      <c r="H46" s="209">
        <f t="shared" si="6"/>
        <v>20.533333333333339</v>
      </c>
      <c r="I46" s="209">
        <f t="shared" si="3"/>
        <v>0.21388888888888893</v>
      </c>
      <c r="J46" s="210"/>
      <c r="K46" s="199">
        <f t="shared" si="4"/>
        <v>0.125</v>
      </c>
      <c r="L46" s="137"/>
      <c r="M46" s="137"/>
      <c r="N46" s="137"/>
    </row>
    <row r="47" spans="1:14" ht="14.4">
      <c r="A47" s="369">
        <f t="shared" si="0"/>
        <v>44</v>
      </c>
      <c r="B47" s="834"/>
      <c r="C47" s="836"/>
      <c r="D47" s="204" t="s">
        <v>303</v>
      </c>
      <c r="E47" s="208">
        <v>45352</v>
      </c>
      <c r="F47" s="209">
        <f t="shared" si="1"/>
        <v>20.533333333333339</v>
      </c>
      <c r="G47" s="209">
        <f>'Cash Flow'!$B$33/15</f>
        <v>2.9333333333333327</v>
      </c>
      <c r="H47" s="209">
        <f t="shared" si="6"/>
        <v>17.600000000000005</v>
      </c>
      <c r="I47" s="209">
        <f t="shared" si="3"/>
        <v>0.18333333333333338</v>
      </c>
      <c r="J47" s="209">
        <f>I45+I46+I47</f>
        <v>0.64166666666666683</v>
      </c>
      <c r="K47" s="199">
        <f t="shared" si="4"/>
        <v>0.125</v>
      </c>
      <c r="L47" s="137"/>
      <c r="M47" s="137"/>
      <c r="N47" s="137"/>
    </row>
    <row r="48" spans="1:14" ht="14.4">
      <c r="A48" s="369">
        <f t="shared" si="0"/>
        <v>45</v>
      </c>
      <c r="B48" s="834" t="s">
        <v>304</v>
      </c>
      <c r="C48" s="835" t="s">
        <v>289</v>
      </c>
      <c r="D48" s="204" t="s">
        <v>202</v>
      </c>
      <c r="E48" s="208">
        <v>45383</v>
      </c>
      <c r="F48" s="209">
        <f t="shared" si="1"/>
        <v>17.600000000000005</v>
      </c>
      <c r="G48" s="209">
        <f>'Cash Flow'!$B$33/15</f>
        <v>2.9333333333333327</v>
      </c>
      <c r="H48" s="209">
        <f t="shared" si="6"/>
        <v>14.666666666666671</v>
      </c>
      <c r="I48" s="209">
        <f t="shared" si="3"/>
        <v>0.15277777777777782</v>
      </c>
      <c r="J48" s="210"/>
      <c r="K48" s="199">
        <f t="shared" si="4"/>
        <v>0.125</v>
      </c>
      <c r="L48" s="137"/>
      <c r="M48" s="137"/>
      <c r="N48" s="137"/>
    </row>
    <row r="49" spans="1:14" ht="14.4">
      <c r="A49" s="369">
        <f t="shared" si="0"/>
        <v>46</v>
      </c>
      <c r="B49" s="834"/>
      <c r="C49" s="835"/>
      <c r="D49" s="204" t="s">
        <v>202</v>
      </c>
      <c r="E49" s="208">
        <v>45413</v>
      </c>
      <c r="F49" s="209">
        <f t="shared" si="1"/>
        <v>14.666666666666671</v>
      </c>
      <c r="G49" s="209">
        <f>'Cash Flow'!$B$33/15</f>
        <v>2.9333333333333327</v>
      </c>
      <c r="H49" s="209">
        <f t="shared" si="6"/>
        <v>11.733333333333338</v>
      </c>
      <c r="I49" s="209">
        <f t="shared" si="3"/>
        <v>0.12222222222222227</v>
      </c>
      <c r="J49" s="210"/>
      <c r="K49" s="199">
        <f t="shared" si="4"/>
        <v>0.125</v>
      </c>
      <c r="L49" s="137"/>
      <c r="M49" s="137"/>
      <c r="N49" s="137"/>
    </row>
    <row r="50" spans="1:14" ht="14.4">
      <c r="A50" s="369">
        <f t="shared" si="0"/>
        <v>47</v>
      </c>
      <c r="B50" s="834"/>
      <c r="C50" s="835"/>
      <c r="D50" s="204" t="s">
        <v>202</v>
      </c>
      <c r="E50" s="208">
        <v>45444</v>
      </c>
      <c r="F50" s="209">
        <f t="shared" si="1"/>
        <v>11.733333333333338</v>
      </c>
      <c r="G50" s="209">
        <f>'Cash Flow'!$B$33/15</f>
        <v>2.9333333333333327</v>
      </c>
      <c r="H50" s="209">
        <f t="shared" si="6"/>
        <v>8.8000000000000043</v>
      </c>
      <c r="I50" s="209">
        <f t="shared" si="3"/>
        <v>9.1666666666666716E-2</v>
      </c>
      <c r="J50" s="209">
        <f>I48+I49+I50</f>
        <v>0.36666666666666681</v>
      </c>
      <c r="K50" s="199">
        <f t="shared" si="4"/>
        <v>0.125</v>
      </c>
      <c r="L50" s="137"/>
      <c r="M50" s="137"/>
      <c r="N50" s="137"/>
    </row>
    <row r="51" spans="1:14" ht="14.4">
      <c r="A51" s="369">
        <f t="shared" si="0"/>
        <v>48</v>
      </c>
      <c r="B51" s="834"/>
      <c r="C51" s="836" t="s">
        <v>291</v>
      </c>
      <c r="D51" s="204" t="s">
        <v>203</v>
      </c>
      <c r="E51" s="208">
        <v>45474</v>
      </c>
      <c r="F51" s="209">
        <f t="shared" si="1"/>
        <v>8.8000000000000043</v>
      </c>
      <c r="G51" s="209">
        <f>'Cash Flow'!$B$33/15</f>
        <v>2.9333333333333327</v>
      </c>
      <c r="H51" s="209">
        <f t="shared" si="6"/>
        <v>5.8666666666666716</v>
      </c>
      <c r="I51" s="209">
        <f t="shared" si="3"/>
        <v>6.1111111111111165E-2</v>
      </c>
      <c r="J51" s="210"/>
      <c r="K51" s="199">
        <f t="shared" si="4"/>
        <v>0.125</v>
      </c>
      <c r="L51" s="137"/>
      <c r="M51" s="137"/>
      <c r="N51" s="137"/>
    </row>
    <row r="52" spans="1:14" ht="14.4">
      <c r="A52" s="369">
        <f t="shared" si="0"/>
        <v>49</v>
      </c>
      <c r="B52" s="834"/>
      <c r="C52" s="836"/>
      <c r="D52" s="204" t="s">
        <v>203</v>
      </c>
      <c r="E52" s="208">
        <v>45505</v>
      </c>
      <c r="F52" s="209">
        <f t="shared" si="1"/>
        <v>5.8666666666666716</v>
      </c>
      <c r="G52" s="209">
        <f>'Cash Flow'!$B$33/15</f>
        <v>2.9333333333333327</v>
      </c>
      <c r="H52" s="209">
        <f t="shared" si="6"/>
        <v>2.9333333333333389</v>
      </c>
      <c r="I52" s="209">
        <f t="shared" si="3"/>
        <v>3.0555555555555614E-2</v>
      </c>
      <c r="J52" s="210"/>
      <c r="K52" s="199">
        <f t="shared" si="4"/>
        <v>0.125</v>
      </c>
      <c r="L52" s="137"/>
      <c r="M52" s="137"/>
      <c r="N52" s="137"/>
    </row>
    <row r="53" spans="1:14" ht="14.4">
      <c r="A53" s="369">
        <f t="shared" si="0"/>
        <v>50</v>
      </c>
      <c r="B53" s="834"/>
      <c r="C53" s="836"/>
      <c r="D53" s="204" t="s">
        <v>203</v>
      </c>
      <c r="E53" s="208">
        <v>45536</v>
      </c>
      <c r="F53" s="209">
        <f t="shared" si="1"/>
        <v>2.9333333333333389</v>
      </c>
      <c r="G53" s="209">
        <f>'Cash Flow'!$B$33/15</f>
        <v>2.9333333333333327</v>
      </c>
      <c r="H53" s="209">
        <f t="shared" si="6"/>
        <v>6.2172489379008766E-15</v>
      </c>
      <c r="I53" s="209">
        <f t="shared" si="3"/>
        <v>6.4763009769800802E-17</v>
      </c>
      <c r="J53" s="209">
        <f>I51+I52+I53</f>
        <v>9.1666666666666854E-2</v>
      </c>
      <c r="K53" s="199">
        <f t="shared" si="4"/>
        <v>0.125</v>
      </c>
      <c r="L53" s="137"/>
      <c r="M53" s="137"/>
      <c r="N53" s="137"/>
    </row>
    <row r="54" spans="1:14" ht="14.4">
      <c r="A54" s="369">
        <f t="shared" si="0"/>
        <v>51</v>
      </c>
      <c r="B54" s="834"/>
      <c r="C54" s="836" t="s">
        <v>292</v>
      </c>
      <c r="D54" s="204" t="s">
        <v>305</v>
      </c>
      <c r="E54" s="208">
        <v>45566</v>
      </c>
      <c r="F54" s="209">
        <f t="shared" si="1"/>
        <v>6.2172489379008766E-15</v>
      </c>
      <c r="G54" s="209"/>
      <c r="H54" s="209">
        <f t="shared" si="6"/>
        <v>6.2172489379008766E-15</v>
      </c>
      <c r="I54" s="209">
        <f t="shared" si="3"/>
        <v>6.4763009769800802E-17</v>
      </c>
      <c r="J54" s="210"/>
      <c r="K54" s="199">
        <f t="shared" si="4"/>
        <v>0.125</v>
      </c>
      <c r="L54" s="137"/>
      <c r="M54" s="137"/>
      <c r="N54" s="137"/>
    </row>
    <row r="55" spans="1:14" ht="14.4">
      <c r="A55" s="369">
        <f t="shared" si="0"/>
        <v>52</v>
      </c>
      <c r="B55" s="834"/>
      <c r="C55" s="836"/>
      <c r="D55" s="204" t="s">
        <v>305</v>
      </c>
      <c r="E55" s="208">
        <v>45597</v>
      </c>
      <c r="F55" s="209">
        <f t="shared" si="1"/>
        <v>6.2172489379008766E-15</v>
      </c>
      <c r="G55" s="210"/>
      <c r="H55" s="209">
        <f t="shared" si="6"/>
        <v>6.2172489379008766E-15</v>
      </c>
      <c r="I55" s="209">
        <f t="shared" si="3"/>
        <v>6.4763009769800802E-17</v>
      </c>
      <c r="J55" s="210"/>
      <c r="K55" s="199">
        <f t="shared" si="4"/>
        <v>0.125</v>
      </c>
      <c r="L55" s="137"/>
      <c r="M55" s="137"/>
      <c r="N55" s="137"/>
    </row>
    <row r="56" spans="1:14" ht="14.4">
      <c r="A56" s="369">
        <f t="shared" si="0"/>
        <v>53</v>
      </c>
      <c r="B56" s="834"/>
      <c r="C56" s="836"/>
      <c r="D56" s="204" t="s">
        <v>305</v>
      </c>
      <c r="E56" s="208">
        <v>45627</v>
      </c>
      <c r="F56" s="209">
        <f t="shared" si="1"/>
        <v>6.2172489379008766E-15</v>
      </c>
      <c r="G56" s="210"/>
      <c r="H56" s="209">
        <f t="shared" si="6"/>
        <v>6.2172489379008766E-15</v>
      </c>
      <c r="I56" s="209">
        <f t="shared" si="3"/>
        <v>6.4763009769800802E-17</v>
      </c>
      <c r="J56" s="209">
        <f>I54+I55+I56</f>
        <v>1.9428902930940239E-16</v>
      </c>
      <c r="K56" s="199">
        <f t="shared" si="4"/>
        <v>0.125</v>
      </c>
      <c r="L56" s="137"/>
      <c r="M56" s="137"/>
      <c r="N56" s="137"/>
    </row>
    <row r="57" spans="1:14" ht="14.4">
      <c r="A57" s="369">
        <f t="shared" si="0"/>
        <v>54</v>
      </c>
      <c r="B57" s="834"/>
      <c r="C57" s="836" t="s">
        <v>294</v>
      </c>
      <c r="D57" s="204" t="s">
        <v>204</v>
      </c>
      <c r="E57" s="208">
        <v>45658</v>
      </c>
      <c r="F57" s="209">
        <f t="shared" si="1"/>
        <v>6.2172489379008766E-15</v>
      </c>
      <c r="G57" s="210"/>
      <c r="H57" s="209">
        <f t="shared" si="6"/>
        <v>6.2172489379008766E-15</v>
      </c>
      <c r="I57" s="209">
        <f t="shared" si="3"/>
        <v>6.4763009769800802E-17</v>
      </c>
      <c r="J57" s="210"/>
      <c r="K57" s="199">
        <f t="shared" si="4"/>
        <v>0.125</v>
      </c>
      <c r="L57" s="137"/>
      <c r="M57" s="137"/>
      <c r="N57" s="137"/>
    </row>
    <row r="58" spans="1:14" ht="14.4">
      <c r="A58" s="369">
        <f t="shared" si="0"/>
        <v>55</v>
      </c>
      <c r="B58" s="834"/>
      <c r="C58" s="836"/>
      <c r="D58" s="204" t="s">
        <v>204</v>
      </c>
      <c r="E58" s="208">
        <v>45689</v>
      </c>
      <c r="F58" s="209">
        <f t="shared" si="1"/>
        <v>6.2172489379008766E-15</v>
      </c>
      <c r="G58" s="210"/>
      <c r="H58" s="209">
        <f t="shared" si="6"/>
        <v>6.2172489379008766E-15</v>
      </c>
      <c r="I58" s="209">
        <f t="shared" si="3"/>
        <v>6.4763009769800802E-17</v>
      </c>
      <c r="J58" s="210"/>
      <c r="K58" s="199">
        <f t="shared" si="4"/>
        <v>0.125</v>
      </c>
      <c r="L58" s="137"/>
      <c r="M58" s="137"/>
      <c r="N58" s="137"/>
    </row>
    <row r="59" spans="1:14" ht="14.4">
      <c r="A59" s="369">
        <f t="shared" si="0"/>
        <v>56</v>
      </c>
      <c r="B59" s="834"/>
      <c r="C59" s="836"/>
      <c r="D59" s="204" t="s">
        <v>204</v>
      </c>
      <c r="E59" s="208">
        <v>45717</v>
      </c>
      <c r="F59" s="209">
        <f t="shared" si="1"/>
        <v>6.2172489379008766E-15</v>
      </c>
      <c r="G59" s="210"/>
      <c r="H59" s="209">
        <f t="shared" si="6"/>
        <v>6.2172489379008766E-15</v>
      </c>
      <c r="I59" s="209">
        <f t="shared" si="3"/>
        <v>6.4763009769800802E-17</v>
      </c>
      <c r="J59" s="209">
        <f>I57+I58+I59</f>
        <v>1.9428902930940239E-16</v>
      </c>
      <c r="K59" s="199">
        <f t="shared" si="4"/>
        <v>0.125</v>
      </c>
      <c r="L59" s="137"/>
      <c r="M59" s="137"/>
      <c r="N59" s="137"/>
    </row>
    <row r="60" spans="1:14" ht="14.4">
      <c r="A60" s="369">
        <f t="shared" si="0"/>
        <v>57</v>
      </c>
      <c r="B60" s="840" t="s">
        <v>306</v>
      </c>
      <c r="C60" s="843" t="s">
        <v>289</v>
      </c>
      <c r="D60" s="204" t="s">
        <v>307</v>
      </c>
      <c r="E60" s="208">
        <v>45748</v>
      </c>
      <c r="F60" s="209">
        <f t="shared" si="1"/>
        <v>6.2172489379008766E-15</v>
      </c>
      <c r="G60" s="210"/>
      <c r="H60" s="209">
        <f t="shared" si="6"/>
        <v>6.2172489379008766E-15</v>
      </c>
      <c r="I60" s="209">
        <f t="shared" si="3"/>
        <v>6.4763009769800802E-17</v>
      </c>
      <c r="J60" s="210"/>
      <c r="K60" s="199">
        <f t="shared" si="4"/>
        <v>0.125</v>
      </c>
      <c r="L60" s="137"/>
      <c r="M60" s="137"/>
      <c r="N60" s="137"/>
    </row>
    <row r="61" spans="1:14" ht="14.4">
      <c r="A61" s="369">
        <f t="shared" si="0"/>
        <v>58</v>
      </c>
      <c r="B61" s="841"/>
      <c r="C61" s="843"/>
      <c r="D61" s="204" t="s">
        <v>307</v>
      </c>
      <c r="E61" s="208">
        <v>45778</v>
      </c>
      <c r="F61" s="209">
        <f t="shared" si="1"/>
        <v>6.2172489379008766E-15</v>
      </c>
      <c r="G61" s="210"/>
      <c r="H61" s="209">
        <f t="shared" si="6"/>
        <v>6.2172489379008766E-15</v>
      </c>
      <c r="I61" s="209">
        <f t="shared" si="3"/>
        <v>6.4763009769800802E-17</v>
      </c>
      <c r="J61" s="210"/>
      <c r="K61" s="199">
        <f t="shared" si="4"/>
        <v>0.125</v>
      </c>
      <c r="L61" s="137"/>
      <c r="M61" s="137"/>
      <c r="N61" s="137"/>
    </row>
    <row r="62" spans="1:14" ht="14.4">
      <c r="A62" s="369">
        <f t="shared" si="0"/>
        <v>59</v>
      </c>
      <c r="B62" s="841"/>
      <c r="C62" s="843"/>
      <c r="D62" s="204" t="s">
        <v>307</v>
      </c>
      <c r="E62" s="208">
        <v>45809</v>
      </c>
      <c r="F62" s="209">
        <f t="shared" si="1"/>
        <v>6.2172489379008766E-15</v>
      </c>
      <c r="G62" s="210"/>
      <c r="H62" s="209">
        <f t="shared" si="6"/>
        <v>6.2172489379008766E-15</v>
      </c>
      <c r="I62" s="209">
        <f t="shared" si="3"/>
        <v>6.4763009769800802E-17</v>
      </c>
      <c r="J62" s="209">
        <f>I60+I61+I62</f>
        <v>1.9428902930940239E-16</v>
      </c>
      <c r="K62" s="199">
        <f t="shared" si="4"/>
        <v>0.125</v>
      </c>
      <c r="L62" s="137"/>
      <c r="M62" s="137"/>
      <c r="N62" s="137"/>
    </row>
    <row r="63" spans="1:14" ht="14.4">
      <c r="A63" s="369">
        <f t="shared" si="0"/>
        <v>60</v>
      </c>
      <c r="B63" s="841"/>
      <c r="C63" s="837" t="s">
        <v>291</v>
      </c>
      <c r="D63" s="204" t="s">
        <v>308</v>
      </c>
      <c r="E63" s="208">
        <v>45839</v>
      </c>
      <c r="F63" s="209">
        <f t="shared" si="1"/>
        <v>6.2172489379008766E-15</v>
      </c>
      <c r="G63" s="210"/>
      <c r="H63" s="209">
        <f t="shared" si="6"/>
        <v>6.2172489379008766E-15</v>
      </c>
      <c r="I63" s="209">
        <f t="shared" si="3"/>
        <v>6.4763009769800802E-17</v>
      </c>
      <c r="J63" s="210"/>
      <c r="K63" s="199">
        <f t="shared" si="4"/>
        <v>0.125</v>
      </c>
      <c r="L63" s="137"/>
      <c r="M63" s="137"/>
      <c r="N63" s="137"/>
    </row>
    <row r="64" spans="1:14" ht="14.4">
      <c r="A64" s="369"/>
      <c r="B64" s="841"/>
      <c r="C64" s="838"/>
      <c r="D64" s="204" t="s">
        <v>308</v>
      </c>
      <c r="E64" s="208">
        <v>45870</v>
      </c>
      <c r="F64" s="209">
        <f t="shared" si="1"/>
        <v>6.2172489379008766E-15</v>
      </c>
      <c r="G64" s="210"/>
      <c r="H64" s="209">
        <f t="shared" si="6"/>
        <v>6.2172489379008766E-15</v>
      </c>
      <c r="I64" s="209">
        <f t="shared" si="3"/>
        <v>6.4763009769800802E-17</v>
      </c>
      <c r="J64" s="210"/>
      <c r="K64" s="199">
        <f t="shared" si="4"/>
        <v>0.125</v>
      </c>
      <c r="L64" s="137"/>
      <c r="M64" s="137"/>
      <c r="N64" s="137"/>
    </row>
    <row r="65" spans="1:14" ht="14.4">
      <c r="A65" s="369"/>
      <c r="B65" s="842"/>
      <c r="C65" s="839"/>
      <c r="D65" s="204" t="s">
        <v>308</v>
      </c>
      <c r="E65" s="208">
        <v>45901</v>
      </c>
      <c r="F65" s="209">
        <f t="shared" si="1"/>
        <v>6.2172489379008766E-15</v>
      </c>
      <c r="G65" s="210"/>
      <c r="H65" s="209">
        <f t="shared" si="6"/>
        <v>6.2172489379008766E-15</v>
      </c>
      <c r="I65" s="209">
        <f t="shared" si="3"/>
        <v>6.4763009769800802E-17</v>
      </c>
      <c r="J65" s="211">
        <f>I63+I64+I65</f>
        <v>1.9428902930940239E-16</v>
      </c>
      <c r="K65" s="199">
        <f t="shared" si="4"/>
        <v>0.125</v>
      </c>
      <c r="L65" s="137"/>
      <c r="M65" s="137"/>
      <c r="N65" s="137"/>
    </row>
    <row r="66" spans="1:14" s="15" customFormat="1" ht="14.4">
      <c r="A66" s="370"/>
      <c r="B66" s="212"/>
      <c r="C66" s="212"/>
      <c r="D66" s="212"/>
      <c r="E66" s="212"/>
      <c r="F66" s="212"/>
      <c r="G66" s="213">
        <f>SUM(G39:G65)</f>
        <v>43.999999999999986</v>
      </c>
      <c r="H66" s="212"/>
      <c r="I66" s="214">
        <f>SUM(I5:I65)</f>
        <v>13.867708333333336</v>
      </c>
      <c r="J66" s="214">
        <f>SUM(J5:J65)</f>
        <v>13.867708333333333</v>
      </c>
      <c r="K66" s="212"/>
      <c r="L66" s="215"/>
      <c r="M66" s="215"/>
      <c r="N66" s="215"/>
    </row>
  </sheetData>
  <mergeCells count="27">
    <mergeCell ref="C63:C65"/>
    <mergeCell ref="B60:B65"/>
    <mergeCell ref="C54:C56"/>
    <mergeCell ref="B4:B11"/>
    <mergeCell ref="C4:C5"/>
    <mergeCell ref="C6:C8"/>
    <mergeCell ref="C9:C11"/>
    <mergeCell ref="B12:B23"/>
    <mergeCell ref="C12:C14"/>
    <mergeCell ref="C15:C17"/>
    <mergeCell ref="C18:C20"/>
    <mergeCell ref="C21:C23"/>
    <mergeCell ref="C57:C59"/>
    <mergeCell ref="C60:C62"/>
    <mergeCell ref="B24:B35"/>
    <mergeCell ref="C24:C26"/>
    <mergeCell ref="B48:B59"/>
    <mergeCell ref="C48:C50"/>
    <mergeCell ref="C51:C53"/>
    <mergeCell ref="C27:C29"/>
    <mergeCell ref="C30:C32"/>
    <mergeCell ref="C33:C35"/>
    <mergeCell ref="B36:B47"/>
    <mergeCell ref="C36:C38"/>
    <mergeCell ref="C39:C41"/>
    <mergeCell ref="C42:C44"/>
    <mergeCell ref="C45:C47"/>
  </mergeCells>
  <pageMargins left="0.25" right="0.25" top="0.25" bottom="0.25" header="0.3" footer="0.3"/>
  <pageSetup scale="7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70" zoomScaleNormal="70" workbookViewId="0">
      <selection sqref="A1:F1"/>
    </sheetView>
  </sheetViews>
  <sheetFormatPr defaultColWidth="9.109375" defaultRowHeight="13.2"/>
  <cols>
    <col min="1" max="1" width="29.6640625" style="500" customWidth="1"/>
    <col min="2" max="2" width="19.6640625" style="500" customWidth="1"/>
    <col min="3" max="3" width="19.33203125" style="500" customWidth="1"/>
    <col min="4" max="5" width="16.33203125" style="500" customWidth="1"/>
    <col min="6" max="6" width="23.88671875" style="500" customWidth="1"/>
    <col min="7" max="7" width="23.33203125" style="500" customWidth="1"/>
    <col min="8" max="8" width="26.44140625" style="500" customWidth="1"/>
    <col min="9" max="9" width="20.88671875" style="500" customWidth="1"/>
    <col min="10" max="10" width="25.5546875" style="500" customWidth="1"/>
    <col min="11" max="11" width="15.6640625" style="500" customWidth="1"/>
    <col min="12" max="16384" width="9.109375" style="500"/>
  </cols>
  <sheetData>
    <row r="1" spans="1:11" ht="14.4">
      <c r="A1" s="844" t="s">
        <v>418</v>
      </c>
      <c r="B1" s="844"/>
      <c r="C1" s="844"/>
      <c r="D1" s="844"/>
      <c r="E1" s="844"/>
      <c r="F1" s="844"/>
      <c r="J1" s="848" t="s">
        <v>422</v>
      </c>
      <c r="K1" s="848"/>
    </row>
    <row r="3" spans="1:11" s="502" customFormat="1">
      <c r="A3" s="466" t="s">
        <v>0</v>
      </c>
      <c r="B3" s="501">
        <v>1</v>
      </c>
      <c r="C3" s="501">
        <v>2</v>
      </c>
      <c r="D3" s="501">
        <v>3</v>
      </c>
      <c r="E3" s="501">
        <v>4</v>
      </c>
      <c r="F3" s="501">
        <v>5</v>
      </c>
      <c r="G3" s="501">
        <v>6</v>
      </c>
      <c r="H3" s="501">
        <v>7</v>
      </c>
      <c r="I3" s="501">
        <v>8</v>
      </c>
      <c r="J3" s="501">
        <v>9</v>
      </c>
      <c r="K3" s="501"/>
    </row>
    <row r="4" spans="1:11" ht="15.6">
      <c r="A4" s="503" t="s">
        <v>394</v>
      </c>
      <c r="B4" s="504"/>
      <c r="C4" s="504"/>
      <c r="D4" s="504"/>
      <c r="E4" s="532"/>
      <c r="F4" s="504"/>
      <c r="G4" s="504"/>
      <c r="H4" s="504"/>
      <c r="I4" s="504"/>
      <c r="J4" s="504"/>
      <c r="K4" s="504"/>
    </row>
    <row r="5" spans="1:11" ht="15.6">
      <c r="A5" s="503" t="s">
        <v>395</v>
      </c>
      <c r="B5" s="845"/>
      <c r="C5" s="846"/>
      <c r="D5" s="846"/>
      <c r="E5" s="846"/>
      <c r="F5" s="847"/>
      <c r="G5" s="848"/>
      <c r="H5" s="848"/>
      <c r="I5" s="848"/>
      <c r="J5" s="848"/>
      <c r="K5" s="505"/>
    </row>
    <row r="6" spans="1:11" ht="80.25" customHeight="1">
      <c r="A6" s="503" t="s">
        <v>396</v>
      </c>
      <c r="B6" s="506"/>
      <c r="C6" s="506"/>
      <c r="D6" s="506"/>
      <c r="E6" s="506"/>
      <c r="F6" s="506"/>
      <c r="G6" s="506"/>
      <c r="H6" s="506"/>
      <c r="I6" s="506"/>
      <c r="J6" s="506"/>
      <c r="K6" s="505"/>
    </row>
    <row r="7" spans="1:11" ht="15.6">
      <c r="A7" s="503" t="s">
        <v>417</v>
      </c>
      <c r="B7" s="507"/>
      <c r="C7" s="507"/>
      <c r="D7" s="507"/>
      <c r="E7" s="507"/>
      <c r="F7" s="507"/>
      <c r="G7" s="508"/>
      <c r="H7" s="508"/>
      <c r="I7" s="508"/>
      <c r="J7" s="508"/>
      <c r="K7" s="509"/>
    </row>
    <row r="8" spans="1:11" ht="15.6">
      <c r="A8" s="510" t="s">
        <v>397</v>
      </c>
      <c r="B8" s="511"/>
      <c r="C8" s="511"/>
      <c r="D8" s="511"/>
      <c r="E8" s="511"/>
      <c r="F8" s="511"/>
      <c r="G8" s="511"/>
      <c r="H8" s="511"/>
      <c r="I8" s="511"/>
      <c r="J8" s="511"/>
      <c r="K8" s="505"/>
    </row>
    <row r="9" spans="1:11" ht="15.6">
      <c r="A9" s="503" t="s">
        <v>354</v>
      </c>
      <c r="B9" s="508"/>
      <c r="C9" s="508"/>
      <c r="D9" s="508"/>
      <c r="E9" s="508"/>
      <c r="F9" s="508"/>
      <c r="G9" s="508"/>
      <c r="H9" s="508"/>
      <c r="I9" s="508"/>
      <c r="J9" s="508"/>
      <c r="K9" s="505"/>
    </row>
    <row r="10" spans="1:11" ht="15.6">
      <c r="A10" s="503" t="s">
        <v>398</v>
      </c>
      <c r="B10" s="512"/>
      <c r="C10" s="512"/>
      <c r="D10" s="512"/>
      <c r="E10" s="512"/>
      <c r="F10" s="512"/>
      <c r="G10" s="512"/>
      <c r="H10" s="512"/>
      <c r="I10" s="512"/>
      <c r="J10" s="512"/>
      <c r="K10" s="505"/>
    </row>
    <row r="11" spans="1:11" ht="15.6">
      <c r="A11" s="503" t="s">
        <v>399</v>
      </c>
      <c r="B11" s="511"/>
      <c r="C11" s="511"/>
      <c r="D11" s="511"/>
      <c r="E11" s="511"/>
      <c r="F11" s="511"/>
      <c r="G11" s="511"/>
      <c r="H11" s="511"/>
      <c r="I11" s="511"/>
      <c r="J11" s="511"/>
      <c r="K11" s="505"/>
    </row>
    <row r="12" spans="1:11" ht="15.6">
      <c r="A12" s="503" t="s">
        <v>412</v>
      </c>
      <c r="B12" s="507"/>
      <c r="C12" s="507"/>
      <c r="D12" s="507"/>
      <c r="E12" s="507"/>
      <c r="F12" s="507"/>
      <c r="G12" s="508"/>
      <c r="H12" s="508"/>
      <c r="I12" s="508"/>
      <c r="J12" s="508"/>
      <c r="K12" s="509"/>
    </row>
    <row r="13" spans="1:11" ht="15.6">
      <c r="A13" s="503" t="s">
        <v>413</v>
      </c>
      <c r="B13" s="507"/>
      <c r="C13" s="513"/>
      <c r="D13" s="513"/>
      <c r="E13" s="513"/>
      <c r="F13" s="513"/>
      <c r="G13" s="508"/>
      <c r="H13" s="508"/>
      <c r="I13" s="508"/>
      <c r="J13" s="508"/>
      <c r="K13" s="509"/>
    </row>
    <row r="14" spans="1:11" ht="15.6">
      <c r="A14" s="503" t="s">
        <v>414</v>
      </c>
      <c r="B14" s="513"/>
      <c r="C14" s="513"/>
      <c r="D14" s="513"/>
      <c r="E14" s="513"/>
      <c r="F14" s="514"/>
      <c r="G14" s="508"/>
      <c r="H14" s="515"/>
      <c r="I14" s="508"/>
      <c r="J14" s="508"/>
      <c r="K14" s="509"/>
    </row>
    <row r="15" spans="1:11" ht="15.6">
      <c r="A15" s="503" t="s">
        <v>416</v>
      </c>
      <c r="B15" s="513"/>
      <c r="C15" s="513"/>
      <c r="D15" s="513"/>
      <c r="E15" s="513"/>
      <c r="F15" s="513"/>
      <c r="G15" s="508"/>
      <c r="H15" s="515"/>
      <c r="I15" s="508"/>
      <c r="J15" s="508"/>
      <c r="K15" s="509"/>
    </row>
    <row r="16" spans="1:11" ht="15.6">
      <c r="A16" s="503" t="s">
        <v>402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05"/>
    </row>
    <row r="17" spans="1:11" ht="15.6">
      <c r="A17" s="503" t="s">
        <v>403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05"/>
    </row>
    <row r="18" spans="1:11" ht="34.5" customHeight="1">
      <c r="A18" s="503" t="s">
        <v>400</v>
      </c>
      <c r="B18" s="508"/>
      <c r="C18" s="508"/>
      <c r="D18" s="508"/>
      <c r="E18" s="508"/>
      <c r="F18" s="508"/>
      <c r="G18" s="508"/>
      <c r="H18" s="508"/>
      <c r="I18" s="508"/>
      <c r="J18" s="508"/>
      <c r="K18" s="505"/>
    </row>
    <row r="19" spans="1:11" ht="32.25" customHeight="1">
      <c r="A19" s="503" t="s">
        <v>355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5"/>
    </row>
    <row r="20" spans="1:11" ht="31.2">
      <c r="A20" s="503" t="s">
        <v>356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5"/>
    </row>
  </sheetData>
  <mergeCells count="4">
    <mergeCell ref="A1:F1"/>
    <mergeCell ref="B5:F5"/>
    <mergeCell ref="G5:J5"/>
    <mergeCell ref="J1:K1"/>
  </mergeCells>
  <pageMargins left="0.7" right="0.7" top="0.75" bottom="0.75" header="0.3" footer="0.3"/>
  <pageSetup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90" zoomScaleNormal="90" workbookViewId="0">
      <selection sqref="A1:D1"/>
    </sheetView>
  </sheetViews>
  <sheetFormatPr defaultRowHeight="13.2"/>
  <cols>
    <col min="1" max="1" width="27" style="465" customWidth="1"/>
    <col min="2" max="2" width="25.109375" customWidth="1"/>
    <col min="3" max="3" width="23.6640625" customWidth="1"/>
    <col min="4" max="5" width="29.88671875" customWidth="1"/>
    <col min="6" max="6" width="23.44140625" customWidth="1"/>
    <col min="7" max="7" width="15.33203125" customWidth="1"/>
    <col min="8" max="8" width="14.44140625" customWidth="1"/>
    <col min="9" max="9" width="17.5546875" customWidth="1"/>
    <col min="10" max="10" width="16.109375" customWidth="1"/>
  </cols>
  <sheetData>
    <row r="1" spans="1:10" ht="14.4">
      <c r="A1" s="849" t="s">
        <v>407</v>
      </c>
      <c r="B1" s="849"/>
      <c r="C1" s="849"/>
      <c r="D1" s="849"/>
      <c r="E1" s="534"/>
      <c r="I1" s="848" t="s">
        <v>423</v>
      </c>
      <c r="J1" s="848"/>
    </row>
    <row r="3" spans="1:10" s="459" customFormat="1">
      <c r="A3" s="458" t="s">
        <v>0</v>
      </c>
      <c r="B3" s="445">
        <v>1</v>
      </c>
      <c r="C3" s="445">
        <v>2</v>
      </c>
      <c r="D3" s="445">
        <v>3</v>
      </c>
      <c r="E3" s="445">
        <v>4</v>
      </c>
      <c r="F3" s="445">
        <v>5</v>
      </c>
      <c r="G3" s="445">
        <v>6</v>
      </c>
      <c r="H3" s="445">
        <v>7</v>
      </c>
      <c r="I3" s="445">
        <v>8</v>
      </c>
      <c r="J3" s="445"/>
    </row>
    <row r="4" spans="1:10" ht="15.6">
      <c r="A4" s="464" t="s">
        <v>394</v>
      </c>
      <c r="B4" s="455"/>
      <c r="C4" s="455"/>
      <c r="D4" s="455"/>
      <c r="E4" s="455"/>
      <c r="F4" s="455"/>
      <c r="G4" s="455"/>
      <c r="H4" s="455"/>
      <c r="I4" s="455"/>
      <c r="J4" s="467"/>
    </row>
    <row r="5" spans="1:10" ht="15.6">
      <c r="A5" s="464" t="s">
        <v>395</v>
      </c>
      <c r="B5" s="850"/>
      <c r="C5" s="851"/>
      <c r="D5" s="851"/>
      <c r="E5" s="851"/>
      <c r="F5" s="851"/>
      <c r="G5" s="851"/>
      <c r="H5" s="851"/>
      <c r="I5" s="852"/>
      <c r="J5" s="467"/>
    </row>
    <row r="6" spans="1:10" ht="101.25" customHeight="1">
      <c r="A6" s="464" t="s">
        <v>396</v>
      </c>
      <c r="B6" s="469"/>
      <c r="C6" s="469"/>
      <c r="D6" s="469"/>
      <c r="E6" s="469"/>
      <c r="F6" s="470"/>
      <c r="G6" s="470"/>
      <c r="H6" s="470"/>
      <c r="I6" s="470"/>
      <c r="J6" s="488" t="s">
        <v>406</v>
      </c>
    </row>
    <row r="7" spans="1:10" ht="15.6">
      <c r="A7" s="464" t="s">
        <v>411</v>
      </c>
      <c r="B7" s="471"/>
      <c r="C7" s="471"/>
      <c r="D7" s="471"/>
      <c r="E7" s="471"/>
      <c r="F7" s="472"/>
      <c r="G7" s="472"/>
      <c r="H7" s="472"/>
      <c r="I7" s="472"/>
      <c r="J7" s="468">
        <f>SUM(B7:I7)</f>
        <v>0</v>
      </c>
    </row>
    <row r="8" spans="1:10" ht="15.6">
      <c r="A8" s="464" t="s">
        <v>397</v>
      </c>
      <c r="B8" s="473"/>
      <c r="C8" s="473"/>
      <c r="D8" s="473"/>
      <c r="E8" s="473"/>
      <c r="F8" s="473"/>
      <c r="G8" s="473"/>
      <c r="H8" s="473"/>
      <c r="I8" s="473"/>
      <c r="J8" s="467"/>
    </row>
    <row r="9" spans="1:10" ht="15.6">
      <c r="A9" s="464" t="s">
        <v>354</v>
      </c>
      <c r="B9" s="474"/>
      <c r="C9" s="474"/>
      <c r="D9" s="474"/>
      <c r="E9" s="474"/>
      <c r="F9" s="474"/>
      <c r="G9" s="474"/>
      <c r="H9" s="474"/>
      <c r="I9" s="474"/>
      <c r="J9" s="467"/>
    </row>
    <row r="10" spans="1:10" ht="15.6">
      <c r="A10" s="464" t="s">
        <v>398</v>
      </c>
      <c r="B10" s="475"/>
      <c r="C10" s="476"/>
      <c r="D10" s="476"/>
      <c r="E10" s="476"/>
      <c r="F10" s="476"/>
      <c r="G10" s="476"/>
      <c r="H10" s="477"/>
      <c r="I10" s="477"/>
      <c r="J10" s="467"/>
    </row>
    <row r="11" spans="1:10" ht="15.6">
      <c r="A11" s="464" t="s">
        <v>399</v>
      </c>
      <c r="B11" s="473"/>
      <c r="C11" s="473"/>
      <c r="D11" s="473"/>
      <c r="E11" s="473"/>
      <c r="F11" s="478"/>
      <c r="G11" s="479"/>
      <c r="H11" s="479"/>
      <c r="I11" s="479"/>
      <c r="J11" s="467"/>
    </row>
    <row r="12" spans="1:10" ht="15.6">
      <c r="A12" s="464" t="s">
        <v>412</v>
      </c>
      <c r="B12" s="471"/>
      <c r="C12" s="471"/>
      <c r="D12" s="480"/>
      <c r="E12" s="480"/>
      <c r="F12" s="481"/>
      <c r="G12" s="481"/>
      <c r="H12" s="481"/>
      <c r="I12" s="481"/>
      <c r="J12" s="468">
        <f>SUM(B12:I12)</f>
        <v>0</v>
      </c>
    </row>
    <row r="13" spans="1:10" ht="15.6">
      <c r="A13" s="464" t="s">
        <v>413</v>
      </c>
      <c r="B13" s="480"/>
      <c r="C13" s="480"/>
      <c r="D13" s="480"/>
      <c r="E13" s="480"/>
      <c r="F13" s="481"/>
      <c r="G13" s="481"/>
      <c r="H13" s="481"/>
      <c r="I13" s="481"/>
      <c r="J13" s="468">
        <f>SUM(B13:I13)</f>
        <v>0</v>
      </c>
    </row>
    <row r="14" spans="1:10" ht="15.6">
      <c r="A14" s="464" t="s">
        <v>414</v>
      </c>
      <c r="B14" s="480"/>
      <c r="C14" s="480"/>
      <c r="D14" s="482"/>
      <c r="E14" s="482"/>
      <c r="F14" s="533"/>
      <c r="G14" s="472"/>
      <c r="H14" s="472"/>
      <c r="I14" s="472"/>
      <c r="J14" s="468">
        <f>SUM(B14:I14)</f>
        <v>0</v>
      </c>
    </row>
    <row r="15" spans="1:10" ht="15.6">
      <c r="A15" s="464" t="s">
        <v>401</v>
      </c>
      <c r="B15" s="480"/>
      <c r="C15" s="480"/>
      <c r="D15" s="484"/>
      <c r="E15" s="484"/>
      <c r="F15" s="480"/>
      <c r="G15" s="483"/>
      <c r="H15" s="483"/>
      <c r="I15" s="485"/>
      <c r="J15" s="467"/>
    </row>
    <row r="16" spans="1:10" ht="15.6">
      <c r="A16" s="464" t="s">
        <v>415</v>
      </c>
      <c r="B16" s="480"/>
      <c r="C16" s="480"/>
      <c r="D16" s="480"/>
      <c r="E16" s="480"/>
      <c r="F16" s="480"/>
      <c r="G16" s="480"/>
      <c r="H16" s="480"/>
      <c r="I16" s="480"/>
      <c r="J16" s="468">
        <f>SUM(B16:I16)</f>
        <v>0</v>
      </c>
    </row>
    <row r="17" spans="1:10" ht="15.6">
      <c r="A17" s="464" t="s">
        <v>405</v>
      </c>
      <c r="B17" s="486"/>
      <c r="C17" s="486"/>
      <c r="D17" s="486"/>
      <c r="E17" s="486"/>
      <c r="F17" s="486"/>
      <c r="G17" s="486"/>
      <c r="H17" s="486"/>
      <c r="I17" s="486"/>
      <c r="J17" s="467"/>
    </row>
    <row r="18" spans="1:10" ht="15.6">
      <c r="A18" s="464" t="s">
        <v>404</v>
      </c>
      <c r="B18" s="486"/>
      <c r="C18" s="486"/>
      <c r="D18" s="486"/>
      <c r="E18" s="486"/>
      <c r="F18" s="486"/>
      <c r="G18" s="486"/>
      <c r="H18" s="486"/>
      <c r="I18" s="486"/>
      <c r="J18" s="467"/>
    </row>
    <row r="19" spans="1:10" ht="31.2">
      <c r="A19" s="464" t="s">
        <v>400</v>
      </c>
      <c r="B19" s="474"/>
      <c r="C19" s="474"/>
      <c r="D19" s="474"/>
      <c r="E19" s="474"/>
      <c r="F19" s="485"/>
      <c r="G19" s="485"/>
      <c r="H19" s="485"/>
      <c r="I19" s="485"/>
      <c r="J19" s="467"/>
    </row>
    <row r="20" spans="1:10" ht="46.8">
      <c r="A20" s="464" t="s">
        <v>355</v>
      </c>
      <c r="B20" s="487"/>
      <c r="C20" s="487"/>
      <c r="D20" s="487"/>
      <c r="E20" s="487"/>
      <c r="F20" s="487"/>
      <c r="G20" s="487"/>
      <c r="H20" s="487"/>
      <c r="I20" s="487"/>
      <c r="J20" s="467"/>
    </row>
    <row r="21" spans="1:10" ht="30.75" customHeight="1">
      <c r="A21" s="464" t="s">
        <v>356</v>
      </c>
      <c r="B21" s="487"/>
      <c r="C21" s="487"/>
      <c r="D21" s="487"/>
      <c r="E21" s="487"/>
      <c r="F21" s="487"/>
      <c r="G21" s="487"/>
      <c r="H21" s="487"/>
      <c r="I21" s="487"/>
      <c r="J21" s="467"/>
    </row>
    <row r="22" spans="1:10">
      <c r="D22" s="460"/>
      <c r="E22" s="460"/>
      <c r="F22" s="461"/>
      <c r="J22" s="460"/>
    </row>
    <row r="23" spans="1:10">
      <c r="F23" s="462"/>
      <c r="G23" s="463"/>
    </row>
  </sheetData>
  <mergeCells count="3">
    <mergeCell ref="A1:D1"/>
    <mergeCell ref="B5:I5"/>
    <mergeCell ref="I1:J1"/>
  </mergeCells>
  <pageMargins left="0.7" right="0.7" top="0.75" bottom="0.75" header="0.3" footer="0.3"/>
  <pageSetup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0" sqref="C10"/>
    </sheetView>
  </sheetViews>
  <sheetFormatPr defaultRowHeight="13.2"/>
  <sheetData>
    <row r="1" spans="1:4">
      <c r="A1" t="s">
        <v>455</v>
      </c>
    </row>
    <row r="2" spans="1:4">
      <c r="A2" t="s">
        <v>456</v>
      </c>
      <c r="D2" t="s">
        <v>459</v>
      </c>
    </row>
    <row r="3" spans="1:4">
      <c r="A3" t="s">
        <v>457</v>
      </c>
    </row>
    <row r="5" spans="1:4">
      <c r="A5" t="s">
        <v>460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8" workbookViewId="0">
      <selection activeCell="M1" sqref="M1"/>
    </sheetView>
  </sheetViews>
  <sheetFormatPr defaultRowHeight="13.2"/>
  <cols>
    <col min="6" max="6" width="12.88671875" bestFit="1" customWidth="1"/>
    <col min="7" max="7" width="11.5546875" bestFit="1" customWidth="1"/>
    <col min="9" max="9" width="12.88671875" bestFit="1" customWidth="1"/>
    <col min="10" max="10" width="11.5546875" bestFit="1" customWidth="1"/>
  </cols>
  <sheetData>
    <row r="1" spans="1:13" ht="48">
      <c r="A1" s="572" t="s">
        <v>471</v>
      </c>
      <c r="B1" s="572" t="s">
        <v>472</v>
      </c>
      <c r="C1" s="572" t="s">
        <v>64</v>
      </c>
      <c r="D1" s="572" t="s">
        <v>473</v>
      </c>
      <c r="E1" s="572" t="s">
        <v>474</v>
      </c>
      <c r="F1" s="572" t="s">
        <v>475</v>
      </c>
      <c r="G1" s="572" t="s">
        <v>476</v>
      </c>
      <c r="H1" s="572" t="s">
        <v>477</v>
      </c>
      <c r="I1" s="572" t="s">
        <v>478</v>
      </c>
      <c r="J1" s="572" t="s">
        <v>479</v>
      </c>
      <c r="K1" s="572" t="s">
        <v>480</v>
      </c>
      <c r="L1" s="572" t="s">
        <v>481</v>
      </c>
      <c r="M1" s="573"/>
    </row>
    <row r="2" spans="1:13" ht="28.8">
      <c r="A2" s="577">
        <v>1</v>
      </c>
      <c r="B2" s="578" t="s">
        <v>482</v>
      </c>
      <c r="C2" s="579" t="s">
        <v>483</v>
      </c>
      <c r="D2" s="579" t="s">
        <v>484</v>
      </c>
      <c r="E2" s="579" t="s">
        <v>485</v>
      </c>
      <c r="F2" s="580">
        <v>893.96</v>
      </c>
      <c r="G2" s="580">
        <v>1063.33</v>
      </c>
      <c r="H2" s="581">
        <f>F38*G2</f>
        <v>363.99986895336707</v>
      </c>
      <c r="I2" s="582">
        <f>G2+H2</f>
        <v>1427.3298689533669</v>
      </c>
      <c r="J2" s="583">
        <v>38.869999999999997</v>
      </c>
      <c r="K2" s="583">
        <v>22.07</v>
      </c>
      <c r="L2" s="583">
        <v>0</v>
      </c>
      <c r="M2" s="574"/>
    </row>
    <row r="3" spans="1:13" ht="28.8">
      <c r="A3" s="577">
        <v>2</v>
      </c>
      <c r="B3" s="578" t="s">
        <v>486</v>
      </c>
      <c r="C3" s="579" t="s">
        <v>483</v>
      </c>
      <c r="D3" s="579" t="s">
        <v>484</v>
      </c>
      <c r="E3" s="579" t="s">
        <v>487</v>
      </c>
      <c r="F3" s="580">
        <v>842.45</v>
      </c>
      <c r="G3" s="580">
        <v>992.01</v>
      </c>
      <c r="H3" s="581">
        <f>F38*G3</f>
        <v>339.58555669493921</v>
      </c>
      <c r="I3" s="582">
        <f t="shared" ref="I3:I9" si="0">G3+H3</f>
        <v>1331.5955566949392</v>
      </c>
      <c r="J3" s="583">
        <v>35.520000000000003</v>
      </c>
      <c r="K3" s="583">
        <v>22.44</v>
      </c>
      <c r="L3" s="584">
        <f>36.17*10.764</f>
        <v>389.33388000000002</v>
      </c>
      <c r="M3" s="574"/>
    </row>
    <row r="4" spans="1:13" ht="28.8">
      <c r="A4" s="577">
        <v>3</v>
      </c>
      <c r="B4" s="578" t="s">
        <v>488</v>
      </c>
      <c r="C4" s="579" t="s">
        <v>489</v>
      </c>
      <c r="D4" s="579" t="s">
        <v>484</v>
      </c>
      <c r="E4" s="579" t="s">
        <v>485</v>
      </c>
      <c r="F4" s="580">
        <v>821.68</v>
      </c>
      <c r="G4" s="580">
        <v>982.07</v>
      </c>
      <c r="H4" s="581">
        <f>F38*G4</f>
        <v>336.18288894607815</v>
      </c>
      <c r="I4" s="582">
        <f t="shared" si="0"/>
        <v>1318.2528889460782</v>
      </c>
      <c r="J4" s="583">
        <f>30.35+37.46</f>
        <v>67.81</v>
      </c>
      <c r="K4" s="583">
        <v>0</v>
      </c>
      <c r="L4" s="584">
        <f>37.56*10.764</f>
        <v>404.29584</v>
      </c>
      <c r="M4" s="574"/>
    </row>
    <row r="5" spans="1:13" ht="28.8">
      <c r="A5" s="577">
        <v>4</v>
      </c>
      <c r="B5" s="578" t="s">
        <v>490</v>
      </c>
      <c r="C5" s="579" t="s">
        <v>483</v>
      </c>
      <c r="D5" s="579" t="s">
        <v>484</v>
      </c>
      <c r="E5" s="579" t="s">
        <v>485</v>
      </c>
      <c r="F5" s="580">
        <v>863.83</v>
      </c>
      <c r="G5" s="580">
        <v>1068.71</v>
      </c>
      <c r="H5" s="581">
        <f>F38*G5</f>
        <v>365.8415543144207</v>
      </c>
      <c r="I5" s="582">
        <f t="shared" si="0"/>
        <v>1434.5515543144206</v>
      </c>
      <c r="J5" s="583">
        <f>40.03+21.8+22.6</f>
        <v>84.43</v>
      </c>
      <c r="K5" s="583">
        <v>24.56</v>
      </c>
      <c r="L5" s="584">
        <f>34.6*10.764</f>
        <v>372.43439999999998</v>
      </c>
      <c r="M5" s="574"/>
    </row>
    <row r="6" spans="1:13" ht="28.8">
      <c r="A6" s="577">
        <v>5</v>
      </c>
      <c r="B6" s="578" t="s">
        <v>491</v>
      </c>
      <c r="C6" s="579" t="s">
        <v>483</v>
      </c>
      <c r="D6" s="579" t="s">
        <v>492</v>
      </c>
      <c r="E6" s="579" t="s">
        <v>485</v>
      </c>
      <c r="F6" s="580">
        <v>893.96</v>
      </c>
      <c r="G6" s="580">
        <v>1063.33</v>
      </c>
      <c r="H6" s="581">
        <f>F38*G6</f>
        <v>363.99986895336707</v>
      </c>
      <c r="I6" s="582">
        <f t="shared" si="0"/>
        <v>1427.3298689533669</v>
      </c>
      <c r="J6" s="583">
        <v>38.869999999999997</v>
      </c>
      <c r="K6" s="583">
        <v>22.07</v>
      </c>
      <c r="L6" s="583">
        <v>0</v>
      </c>
      <c r="M6" s="574"/>
    </row>
    <row r="7" spans="1:13" ht="28.8">
      <c r="A7" s="577">
        <v>6</v>
      </c>
      <c r="B7" s="578" t="s">
        <v>493</v>
      </c>
      <c r="C7" s="579" t="s">
        <v>483</v>
      </c>
      <c r="D7" s="579" t="s">
        <v>492</v>
      </c>
      <c r="E7" s="579" t="s">
        <v>487</v>
      </c>
      <c r="F7" s="580">
        <v>842.45</v>
      </c>
      <c r="G7" s="580">
        <v>992.01</v>
      </c>
      <c r="H7" s="581">
        <f>F38*G7</f>
        <v>339.58555669493921</v>
      </c>
      <c r="I7" s="582">
        <f t="shared" si="0"/>
        <v>1331.5955566949392</v>
      </c>
      <c r="J7" s="583">
        <v>35.520000000000003</v>
      </c>
      <c r="K7" s="583">
        <v>22.44</v>
      </c>
      <c r="L7" s="583">
        <v>0</v>
      </c>
      <c r="M7" s="574"/>
    </row>
    <row r="8" spans="1:13" ht="28.8">
      <c r="A8" s="577">
        <v>7</v>
      </c>
      <c r="B8" s="578" t="s">
        <v>494</v>
      </c>
      <c r="C8" s="579" t="s">
        <v>489</v>
      </c>
      <c r="D8" s="579" t="s">
        <v>492</v>
      </c>
      <c r="E8" s="579" t="s">
        <v>485</v>
      </c>
      <c r="F8" s="580">
        <v>821.68</v>
      </c>
      <c r="G8" s="580">
        <v>982.07</v>
      </c>
      <c r="H8" s="581">
        <f>F38*G8</f>
        <v>336.18288894607815</v>
      </c>
      <c r="I8" s="582">
        <f t="shared" si="0"/>
        <v>1318.2528889460782</v>
      </c>
      <c r="J8" s="583">
        <f>30.35+37.46</f>
        <v>67.81</v>
      </c>
      <c r="K8" s="583">
        <v>0</v>
      </c>
      <c r="L8" s="583">
        <v>0</v>
      </c>
      <c r="M8" s="574"/>
    </row>
    <row r="9" spans="1:13" ht="28.8">
      <c r="A9" s="577">
        <v>8</v>
      </c>
      <c r="B9" s="578" t="s">
        <v>495</v>
      </c>
      <c r="C9" s="579" t="s">
        <v>483</v>
      </c>
      <c r="D9" s="579" t="s">
        <v>492</v>
      </c>
      <c r="E9" s="579" t="s">
        <v>485</v>
      </c>
      <c r="F9" s="580">
        <v>863.83</v>
      </c>
      <c r="G9" s="580">
        <v>1068.71</v>
      </c>
      <c r="H9" s="581">
        <f>F38*G9</f>
        <v>365.8415543144207</v>
      </c>
      <c r="I9" s="582">
        <f t="shared" si="0"/>
        <v>1434.5515543144206</v>
      </c>
      <c r="J9" s="583">
        <f>40.03+21.8+22.6</f>
        <v>84.43</v>
      </c>
      <c r="K9" s="583">
        <v>24.56</v>
      </c>
      <c r="L9" s="583">
        <v>0</v>
      </c>
      <c r="M9" s="574"/>
    </row>
    <row r="10" spans="1:13" ht="14.4">
      <c r="A10" s="859" t="s">
        <v>496</v>
      </c>
      <c r="B10" s="859"/>
      <c r="C10" s="859"/>
      <c r="D10" s="859"/>
      <c r="E10" s="859"/>
      <c r="F10" s="859"/>
      <c r="G10" s="859"/>
      <c r="H10" s="860"/>
      <c r="I10" s="860"/>
      <c r="J10" s="860"/>
      <c r="K10" s="860"/>
      <c r="L10" s="585"/>
      <c r="M10" s="575"/>
    </row>
    <row r="11" spans="1:13" ht="28.8">
      <c r="A11" s="586" t="s">
        <v>441</v>
      </c>
      <c r="B11" s="578" t="s">
        <v>497</v>
      </c>
      <c r="C11" s="579" t="s">
        <v>498</v>
      </c>
      <c r="D11" s="579" t="s">
        <v>499</v>
      </c>
      <c r="E11" s="579" t="s">
        <v>500</v>
      </c>
      <c r="F11" s="580">
        <v>1099.05</v>
      </c>
      <c r="G11" s="580">
        <v>1293.53</v>
      </c>
      <c r="H11" s="581">
        <f>F38*G11</f>
        <v>442.80209388171966</v>
      </c>
      <c r="I11" s="581">
        <f t="shared" ref="I11:I17" si="1">G11+H11</f>
        <v>1736.3320938817196</v>
      </c>
      <c r="J11" s="583">
        <v>50.86</v>
      </c>
      <c r="K11" s="583">
        <v>23.17</v>
      </c>
      <c r="L11" s="583">
        <v>0</v>
      </c>
      <c r="M11" s="574"/>
    </row>
    <row r="12" spans="1:13" ht="28.8">
      <c r="A12" s="586" t="s">
        <v>444</v>
      </c>
      <c r="B12" s="578" t="s">
        <v>501</v>
      </c>
      <c r="C12" s="579" t="s">
        <v>502</v>
      </c>
      <c r="D12" s="579" t="s">
        <v>499</v>
      </c>
      <c r="E12" s="579" t="s">
        <v>485</v>
      </c>
      <c r="F12" s="580">
        <v>893.96</v>
      </c>
      <c r="G12" s="580">
        <v>1060.96</v>
      </c>
      <c r="H12" s="581">
        <f>F38*G12</f>
        <v>363.18856889654614</v>
      </c>
      <c r="I12" s="581">
        <f t="shared" si="1"/>
        <v>1424.1485688965463</v>
      </c>
      <c r="J12" s="583">
        <v>38.869999999999997</v>
      </c>
      <c r="K12" s="583">
        <v>22.07</v>
      </c>
      <c r="L12" s="583">
        <v>0</v>
      </c>
      <c r="M12" s="574"/>
    </row>
    <row r="13" spans="1:13" ht="28.8">
      <c r="A13" s="586" t="s">
        <v>445</v>
      </c>
      <c r="B13" s="578" t="s">
        <v>503</v>
      </c>
      <c r="C13" s="579" t="s">
        <v>504</v>
      </c>
      <c r="D13" s="579" t="s">
        <v>499</v>
      </c>
      <c r="E13" s="579" t="s">
        <v>487</v>
      </c>
      <c r="F13" s="580">
        <v>595.91999999999996</v>
      </c>
      <c r="G13" s="580">
        <v>708.43</v>
      </c>
      <c r="H13" s="581">
        <f>F38*G13</f>
        <v>242.5102528496646</v>
      </c>
      <c r="I13" s="581">
        <f t="shared" si="1"/>
        <v>950.9402528496646</v>
      </c>
      <c r="J13" s="583">
        <v>32.020000000000003</v>
      </c>
      <c r="K13" s="583">
        <v>0</v>
      </c>
      <c r="L13" s="583">
        <v>0</v>
      </c>
      <c r="M13" s="574"/>
    </row>
    <row r="14" spans="1:13" ht="28.8">
      <c r="A14" s="586" t="s">
        <v>446</v>
      </c>
      <c r="B14" s="578" t="s">
        <v>505</v>
      </c>
      <c r="C14" s="579" t="s">
        <v>483</v>
      </c>
      <c r="D14" s="579" t="s">
        <v>499</v>
      </c>
      <c r="E14" s="579" t="s">
        <v>487</v>
      </c>
      <c r="F14" s="580">
        <v>842.45</v>
      </c>
      <c r="G14" s="580">
        <v>992.01</v>
      </c>
      <c r="H14" s="581">
        <f>F38*G14</f>
        <v>339.58555669493921</v>
      </c>
      <c r="I14" s="581">
        <f t="shared" si="1"/>
        <v>1331.5955566949392</v>
      </c>
      <c r="J14" s="583">
        <v>35.520000000000003</v>
      </c>
      <c r="K14" s="583">
        <v>22.44</v>
      </c>
      <c r="L14" s="583">
        <v>0</v>
      </c>
      <c r="M14" s="574"/>
    </row>
    <row r="15" spans="1:13" ht="28.8">
      <c r="A15" s="586" t="s">
        <v>447</v>
      </c>
      <c r="B15" s="578" t="s">
        <v>506</v>
      </c>
      <c r="C15" s="579" t="s">
        <v>489</v>
      </c>
      <c r="D15" s="579" t="s">
        <v>499</v>
      </c>
      <c r="E15" s="579" t="s">
        <v>485</v>
      </c>
      <c r="F15" s="580">
        <v>821.68</v>
      </c>
      <c r="G15" s="580">
        <v>982.07</v>
      </c>
      <c r="H15" s="581">
        <f>F38*G15</f>
        <v>336.18288894607815</v>
      </c>
      <c r="I15" s="581">
        <f t="shared" si="1"/>
        <v>1318.2528889460782</v>
      </c>
      <c r="J15" s="583">
        <f>30.35+37.46</f>
        <v>67.81</v>
      </c>
      <c r="K15" s="583">
        <v>0</v>
      </c>
      <c r="L15" s="583">
        <v>0</v>
      </c>
      <c r="M15" s="574"/>
    </row>
    <row r="16" spans="1:13" ht="28.8">
      <c r="A16" s="586" t="s">
        <v>448</v>
      </c>
      <c r="B16" s="578" t="s">
        <v>507</v>
      </c>
      <c r="C16" s="579" t="s">
        <v>508</v>
      </c>
      <c r="D16" s="579" t="s">
        <v>499</v>
      </c>
      <c r="E16" s="579" t="s">
        <v>487</v>
      </c>
      <c r="F16" s="580">
        <v>622.17999999999995</v>
      </c>
      <c r="G16" s="580">
        <v>720.11</v>
      </c>
      <c r="H16" s="581">
        <f>F38*G16</f>
        <v>246.50855861492593</v>
      </c>
      <c r="I16" s="581">
        <f t="shared" si="1"/>
        <v>966.61855861492597</v>
      </c>
      <c r="J16" s="583">
        <f>34.47</f>
        <v>34.47</v>
      </c>
      <c r="K16" s="583">
        <v>0</v>
      </c>
      <c r="L16" s="583">
        <v>0</v>
      </c>
      <c r="M16" s="574"/>
    </row>
    <row r="17" spans="1:13" ht="28.8">
      <c r="A17" s="586" t="s">
        <v>449</v>
      </c>
      <c r="B17" s="578" t="s">
        <v>509</v>
      </c>
      <c r="C17" s="579" t="s">
        <v>502</v>
      </c>
      <c r="D17" s="579" t="s">
        <v>499</v>
      </c>
      <c r="E17" s="579" t="s">
        <v>485</v>
      </c>
      <c r="F17" s="580">
        <v>863.83</v>
      </c>
      <c r="G17" s="580">
        <v>1063.81</v>
      </c>
      <c r="H17" s="581">
        <f>F38*G17</f>
        <v>364.16418288892578</v>
      </c>
      <c r="I17" s="581">
        <f t="shared" si="1"/>
        <v>1427.9741828889257</v>
      </c>
      <c r="J17" s="583">
        <f>40.03+21.8+22.6</f>
        <v>84.43</v>
      </c>
      <c r="K17" s="583">
        <v>24.56</v>
      </c>
      <c r="L17" s="583">
        <v>0</v>
      </c>
      <c r="M17" s="574"/>
    </row>
    <row r="18" spans="1:13" ht="14.4">
      <c r="A18" s="587"/>
      <c r="B18" s="587"/>
      <c r="C18" s="588"/>
      <c r="D18" s="588"/>
      <c r="E18" s="588"/>
      <c r="F18" s="588"/>
      <c r="G18" s="588"/>
      <c r="H18" s="589"/>
      <c r="I18" s="588"/>
      <c r="J18" s="588"/>
      <c r="K18" s="588"/>
      <c r="L18" s="588"/>
      <c r="M18" s="573"/>
    </row>
    <row r="19" spans="1:13" ht="15" thickBot="1">
      <c r="A19" s="590"/>
      <c r="B19" s="591"/>
      <c r="C19" s="591"/>
      <c r="D19" s="591"/>
      <c r="E19" s="861" t="s">
        <v>510</v>
      </c>
      <c r="F19" s="862"/>
      <c r="G19" s="592">
        <f>G2+G3+G4+G5+G6+G7+G8+G9+(G11+G12+G13+G14+G15+G16+G17)*8</f>
        <v>62779.599999999991</v>
      </c>
      <c r="H19" s="591"/>
      <c r="I19" s="593">
        <f>I2+I3+I4+I5+I6+I7+I8+I9+(I11+I12+I13+I14+I15+I16+I17)*8</f>
        <v>84270.356560000015</v>
      </c>
      <c r="J19" s="594">
        <f>J2+J3+J4+J5+J6+J7+J8+J9+(J11+J12+J13+J14+J15+J16+J17)*8</f>
        <v>3205.1000000000004</v>
      </c>
      <c r="K19" s="594">
        <f>K2+K3+K4+K5+K6+K7+K8+K9+(K11+K12+K13+K14+K15+K16+K17)*8</f>
        <v>876.06000000000006</v>
      </c>
      <c r="L19" s="595">
        <f>L2+L3+L4+L5+L6+L7+L8+L9+(L11+L12+L13+L14+L15+L16+L17)*8</f>
        <v>1166.06412</v>
      </c>
      <c r="M19" s="576"/>
    </row>
    <row r="20" spans="1:13">
      <c r="A20" s="590"/>
      <c r="B20" s="591"/>
      <c r="C20" s="591"/>
      <c r="D20" s="591"/>
      <c r="E20" s="591"/>
      <c r="F20" s="591"/>
      <c r="G20" s="591"/>
      <c r="H20" s="591"/>
      <c r="I20" s="591"/>
      <c r="J20" s="596"/>
      <c r="K20" s="596"/>
      <c r="L20" s="596"/>
      <c r="M20" s="573"/>
    </row>
    <row r="21" spans="1:13" ht="15.6">
      <c r="A21" s="863" t="s">
        <v>511</v>
      </c>
      <c r="B21" s="864"/>
      <c r="C21" s="864"/>
      <c r="D21" s="864"/>
      <c r="E21" s="864"/>
      <c r="F21" s="597">
        <f>169.12*10.764</f>
        <v>1820.40768</v>
      </c>
      <c r="G21" s="598" t="s">
        <v>512</v>
      </c>
      <c r="H21" s="591"/>
      <c r="I21" s="599"/>
      <c r="J21" s="596"/>
      <c r="K21" s="600"/>
      <c r="L21" s="600"/>
      <c r="M21" s="573"/>
    </row>
    <row r="22" spans="1:13" ht="15.6">
      <c r="A22" s="863" t="s">
        <v>513</v>
      </c>
      <c r="B22" s="864"/>
      <c r="C22" s="864"/>
      <c r="D22" s="864"/>
      <c r="E22" s="864"/>
      <c r="F22" s="597">
        <f>65.31*10.764</f>
        <v>702.99684000000002</v>
      </c>
      <c r="G22" s="598" t="s">
        <v>512</v>
      </c>
      <c r="H22" s="591"/>
      <c r="I22" s="596"/>
      <c r="J22" s="596"/>
      <c r="K22" s="600"/>
      <c r="L22" s="600"/>
      <c r="M22" s="573"/>
    </row>
    <row r="23" spans="1:13" ht="15.6">
      <c r="A23" s="863" t="s">
        <v>514</v>
      </c>
      <c r="B23" s="864"/>
      <c r="C23" s="864"/>
      <c r="D23" s="864"/>
      <c r="E23" s="864"/>
      <c r="F23" s="597">
        <f>126.58*10.764</f>
        <v>1362.50712</v>
      </c>
      <c r="G23" s="598" t="s">
        <v>512</v>
      </c>
      <c r="H23" s="591"/>
      <c r="I23" s="596"/>
      <c r="J23" s="596"/>
      <c r="K23" s="600"/>
      <c r="L23" s="600"/>
      <c r="M23" s="573"/>
    </row>
    <row r="24" spans="1:13" ht="15.6">
      <c r="A24" s="863" t="s">
        <v>515</v>
      </c>
      <c r="B24" s="864"/>
      <c r="C24" s="864"/>
      <c r="D24" s="864"/>
      <c r="E24" s="864"/>
      <c r="F24" s="597">
        <f>110.87*10.764</f>
        <v>1193.4046799999999</v>
      </c>
      <c r="G24" s="598" t="s">
        <v>512</v>
      </c>
      <c r="H24" s="591"/>
      <c r="I24" s="596"/>
      <c r="J24" s="596"/>
      <c r="K24" s="600"/>
      <c r="L24" s="600"/>
      <c r="M24" s="573"/>
    </row>
    <row r="25" spans="1:13" ht="15.6">
      <c r="A25" s="853" t="s">
        <v>516</v>
      </c>
      <c r="B25" s="854"/>
      <c r="C25" s="854"/>
      <c r="D25" s="854"/>
      <c r="E25" s="854"/>
      <c r="F25" s="597">
        <f>110.28*10.764</f>
        <v>1187.0539199999998</v>
      </c>
      <c r="G25" s="598" t="s">
        <v>512</v>
      </c>
      <c r="H25" s="591"/>
      <c r="I25" s="596"/>
      <c r="J25" s="596"/>
      <c r="K25" s="600"/>
      <c r="L25" s="600"/>
      <c r="M25" s="573"/>
    </row>
    <row r="26" spans="1:13" ht="15.6">
      <c r="A26" s="853" t="s">
        <v>517</v>
      </c>
      <c r="B26" s="854"/>
      <c r="C26" s="854"/>
      <c r="D26" s="854"/>
      <c r="E26" s="854"/>
      <c r="F26" s="597">
        <f>85.37*10.764</f>
        <v>918.92268000000001</v>
      </c>
      <c r="G26" s="598" t="s">
        <v>512</v>
      </c>
      <c r="H26" s="591"/>
      <c r="I26" s="596"/>
      <c r="J26" s="596"/>
      <c r="K26" s="600"/>
      <c r="L26" s="600"/>
      <c r="M26" s="573"/>
    </row>
    <row r="27" spans="1:13" ht="15.6">
      <c r="A27" s="853" t="s">
        <v>518</v>
      </c>
      <c r="B27" s="854"/>
      <c r="C27" s="854"/>
      <c r="D27" s="854"/>
      <c r="E27" s="854"/>
      <c r="F27" s="597">
        <f>133.61*10.764</f>
        <v>1438.17804</v>
      </c>
      <c r="G27" s="598" t="s">
        <v>512</v>
      </c>
      <c r="H27" s="591"/>
      <c r="I27" s="596"/>
      <c r="J27" s="596"/>
      <c r="K27" s="600"/>
      <c r="L27" s="600"/>
      <c r="M27" s="573"/>
    </row>
    <row r="28" spans="1:13" ht="15.6">
      <c r="A28" s="853" t="s">
        <v>519</v>
      </c>
      <c r="B28" s="854"/>
      <c r="C28" s="854"/>
      <c r="D28" s="854"/>
      <c r="E28" s="854"/>
      <c r="F28" s="597">
        <f>10*10.764</f>
        <v>107.63999999999999</v>
      </c>
      <c r="G28" s="598" t="s">
        <v>512</v>
      </c>
      <c r="H28" s="591"/>
      <c r="I28" s="596"/>
      <c r="J28" s="596"/>
      <c r="K28" s="600"/>
      <c r="L28" s="600"/>
      <c r="M28" s="573"/>
    </row>
    <row r="29" spans="1:13" ht="15.6">
      <c r="A29" s="853" t="s">
        <v>520</v>
      </c>
      <c r="B29" s="854"/>
      <c r="C29" s="854"/>
      <c r="D29" s="854"/>
      <c r="E29" s="854"/>
      <c r="F29" s="601">
        <f>67.86*10.764</f>
        <v>730.44503999999995</v>
      </c>
      <c r="G29" s="598" t="s">
        <v>512</v>
      </c>
      <c r="H29" s="591"/>
      <c r="I29" s="596"/>
      <c r="J29" s="596"/>
      <c r="K29" s="600"/>
      <c r="L29" s="600"/>
      <c r="M29" s="573"/>
    </row>
    <row r="30" spans="1:13" ht="15.6">
      <c r="A30" s="853" t="s">
        <v>521</v>
      </c>
      <c r="B30" s="854"/>
      <c r="C30" s="854"/>
      <c r="D30" s="854"/>
      <c r="E30" s="854"/>
      <c r="F30" s="601">
        <f>17.48*10.764</f>
        <v>188.15472</v>
      </c>
      <c r="G30" s="598" t="s">
        <v>512</v>
      </c>
      <c r="H30" s="591"/>
      <c r="I30" s="596"/>
      <c r="J30" s="596"/>
      <c r="K30" s="600"/>
      <c r="L30" s="600"/>
      <c r="M30" s="573"/>
    </row>
    <row r="31" spans="1:13" ht="15.6">
      <c r="A31" s="853" t="s">
        <v>522</v>
      </c>
      <c r="B31" s="854"/>
      <c r="C31" s="854"/>
      <c r="D31" s="854"/>
      <c r="E31" s="854"/>
      <c r="F31" s="601">
        <f>118.23*10.764</f>
        <v>1272.62772</v>
      </c>
      <c r="G31" s="598" t="s">
        <v>512</v>
      </c>
      <c r="H31" s="591"/>
      <c r="I31" s="596"/>
      <c r="J31" s="596"/>
      <c r="K31" s="600"/>
      <c r="L31" s="600"/>
      <c r="M31" s="573"/>
    </row>
    <row r="32" spans="1:13" ht="15.6">
      <c r="A32" s="853" t="s">
        <v>523</v>
      </c>
      <c r="B32" s="854"/>
      <c r="C32" s="854"/>
      <c r="D32" s="854"/>
      <c r="E32" s="854"/>
      <c r="F32" s="601">
        <f>25.8*10.764</f>
        <v>277.71119999999996</v>
      </c>
      <c r="G32" s="598" t="s">
        <v>512</v>
      </c>
      <c r="H32" s="591"/>
      <c r="I32" s="596"/>
      <c r="J32" s="596"/>
      <c r="K32" s="600"/>
      <c r="L32" s="600"/>
      <c r="M32" s="573"/>
    </row>
    <row r="33" spans="1:13" ht="15.6">
      <c r="A33" s="853" t="s">
        <v>524</v>
      </c>
      <c r="B33" s="854"/>
      <c r="C33" s="854"/>
      <c r="D33" s="854"/>
      <c r="E33" s="854"/>
      <c r="F33" s="601">
        <f>32.64*2*10.764</f>
        <v>702.67391999999995</v>
      </c>
      <c r="G33" s="598" t="s">
        <v>512</v>
      </c>
      <c r="H33" s="591"/>
      <c r="I33" s="596"/>
      <c r="J33" s="596"/>
      <c r="K33" s="600"/>
      <c r="L33" s="600"/>
      <c r="M33" s="573"/>
    </row>
    <row r="34" spans="1:13" ht="15.6">
      <c r="A34" s="853" t="s">
        <v>525</v>
      </c>
      <c r="B34" s="854"/>
      <c r="C34" s="854"/>
      <c r="D34" s="854"/>
      <c r="E34" s="854"/>
      <c r="F34" s="601">
        <f>54.75*10.764</f>
        <v>589.32899999999995</v>
      </c>
      <c r="G34" s="598" t="s">
        <v>512</v>
      </c>
      <c r="H34" s="591"/>
      <c r="I34" s="596"/>
      <c r="J34" s="596"/>
      <c r="K34" s="600"/>
      <c r="L34" s="600"/>
      <c r="M34" s="573"/>
    </row>
    <row r="35" spans="1:13" ht="15.6">
      <c r="A35" s="853" t="s">
        <v>526</v>
      </c>
      <c r="B35" s="854"/>
      <c r="C35" s="854"/>
      <c r="D35" s="854"/>
      <c r="E35" s="854"/>
      <c r="F35" s="601">
        <f>61.04*10.764</f>
        <v>657.03455999999994</v>
      </c>
      <c r="G35" s="598" t="s">
        <v>512</v>
      </c>
      <c r="H35" s="591"/>
      <c r="I35" s="596"/>
      <c r="J35" s="596"/>
      <c r="K35" s="600"/>
      <c r="L35" s="600"/>
      <c r="M35" s="573"/>
    </row>
    <row r="36" spans="1:13" ht="16.2" thickBot="1">
      <c r="A36" s="853" t="s">
        <v>527</v>
      </c>
      <c r="B36" s="854"/>
      <c r="C36" s="854"/>
      <c r="D36" s="854"/>
      <c r="E36" s="854"/>
      <c r="F36" s="601">
        <f>3*10.764</f>
        <v>32.292000000000002</v>
      </c>
      <c r="G36" s="598" t="s">
        <v>512</v>
      </c>
      <c r="H36" s="591"/>
      <c r="I36" s="596"/>
      <c r="J36" s="596"/>
      <c r="K36" s="600"/>
      <c r="L36" s="600"/>
      <c r="M36" s="573"/>
    </row>
    <row r="37" spans="1:13" ht="21" customHeight="1" thickBot="1">
      <c r="A37" s="855" t="s">
        <v>528</v>
      </c>
      <c r="B37" s="856"/>
      <c r="C37" s="856"/>
      <c r="D37" s="856"/>
      <c r="E37" s="856"/>
      <c r="F37" s="602">
        <f>F21+F22+F23+F24+F25*8+F26+F27+F28+F29+F30+F31+F32+F33+F34+F35+F36</f>
        <v>21490.756560000002</v>
      </c>
      <c r="G37" s="603" t="s">
        <v>512</v>
      </c>
      <c r="H37" s="591"/>
      <c r="I37" s="596"/>
      <c r="J37" s="596"/>
      <c r="K37" s="600"/>
      <c r="L37" s="600"/>
      <c r="M37" s="573"/>
    </row>
    <row r="38" spans="1:13" ht="15.6">
      <c r="A38" s="857" t="s">
        <v>529</v>
      </c>
      <c r="B38" s="858"/>
      <c r="C38" s="858"/>
      <c r="D38" s="858"/>
      <c r="E38" s="858"/>
      <c r="F38" s="604">
        <f>F37/G19</f>
        <v>0.34232069908059315</v>
      </c>
      <c r="G38" s="604">
        <f>F37/(G19+F37)</f>
        <v>0.25502154538409616</v>
      </c>
      <c r="H38" s="596"/>
      <c r="I38" s="596"/>
      <c r="J38" s="600"/>
      <c r="K38" s="600"/>
      <c r="L38" s="600"/>
      <c r="M38" s="573"/>
    </row>
    <row r="39" spans="1:13">
      <c r="A39" s="590"/>
      <c r="B39" s="591"/>
      <c r="C39" s="591"/>
      <c r="D39" s="591"/>
      <c r="E39" s="591"/>
      <c r="F39" s="591"/>
      <c r="G39" s="591"/>
      <c r="H39" s="591"/>
      <c r="I39" s="591"/>
      <c r="J39" s="596"/>
      <c r="K39" s="596"/>
      <c r="L39" s="596"/>
      <c r="M39" s="573"/>
    </row>
    <row r="40" spans="1:13">
      <c r="A40" s="590"/>
      <c r="B40" s="591"/>
      <c r="C40" s="591"/>
      <c r="D40" s="591"/>
      <c r="E40" s="591"/>
      <c r="F40" s="591"/>
      <c r="G40" s="591"/>
      <c r="H40" s="591"/>
      <c r="I40" s="591"/>
      <c r="J40" s="596"/>
      <c r="K40" s="596"/>
      <c r="L40" s="596"/>
      <c r="M40" s="573"/>
    </row>
    <row r="41" spans="1:13">
      <c r="A41" s="590"/>
      <c r="B41" s="591"/>
      <c r="C41" s="591"/>
      <c r="D41" s="591"/>
      <c r="E41" s="591"/>
      <c r="F41" s="591"/>
      <c r="G41" s="591"/>
      <c r="H41" s="591"/>
      <c r="I41" s="591"/>
      <c r="J41" s="596"/>
      <c r="K41" s="596"/>
      <c r="L41" s="596"/>
      <c r="M41" s="573"/>
    </row>
    <row r="42" spans="1:13">
      <c r="A42" s="590"/>
      <c r="B42" s="591"/>
      <c r="C42" s="591"/>
      <c r="D42" s="591"/>
      <c r="E42" s="591"/>
      <c r="F42" s="591"/>
      <c r="G42" s="591"/>
      <c r="H42" s="591"/>
      <c r="I42" s="591"/>
      <c r="J42" s="596"/>
      <c r="K42" s="596"/>
      <c r="L42" s="596"/>
      <c r="M42" s="573"/>
    </row>
  </sheetData>
  <mergeCells count="21">
    <mergeCell ref="A29:E29"/>
    <mergeCell ref="A10:G10"/>
    <mergeCell ref="H10:K10"/>
    <mergeCell ref="E19:F19"/>
    <mergeCell ref="A21:E21"/>
    <mergeCell ref="A22:E22"/>
    <mergeCell ref="A23:E23"/>
    <mergeCell ref="A24:E24"/>
    <mergeCell ref="A25:E25"/>
    <mergeCell ref="A26:E26"/>
    <mergeCell ref="A27:E27"/>
    <mergeCell ref="A28:E28"/>
    <mergeCell ref="A36:E36"/>
    <mergeCell ref="A37:E37"/>
    <mergeCell ref="A38:E38"/>
    <mergeCell ref="A30:E30"/>
    <mergeCell ref="A31:E31"/>
    <mergeCell ref="A32:E32"/>
    <mergeCell ref="A33:E33"/>
    <mergeCell ref="A34:E34"/>
    <mergeCell ref="A35:E3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pane ySplit="1" topLeftCell="A2" activePane="bottomLeft" state="frozen"/>
      <selection pane="bottomLeft" activeCell="M1" sqref="M1"/>
    </sheetView>
  </sheetViews>
  <sheetFormatPr defaultRowHeight="13.2"/>
  <cols>
    <col min="2" max="2" width="12.5546875" customWidth="1"/>
    <col min="3" max="3" width="13.33203125" customWidth="1"/>
    <col min="5" max="5" width="0" hidden="1" customWidth="1"/>
    <col min="6" max="6" width="15.33203125" customWidth="1"/>
    <col min="7" max="7" width="17.109375" hidden="1" customWidth="1"/>
    <col min="8" max="8" width="14.44140625" hidden="1" customWidth="1"/>
    <col min="9" max="9" width="14" customWidth="1"/>
    <col min="10" max="10" width="0" hidden="1" customWidth="1"/>
    <col min="11" max="11" width="15.88671875" customWidth="1"/>
    <col min="12" max="12" width="9.109375" hidden="1" customWidth="1"/>
    <col min="13" max="13" width="14" customWidth="1"/>
    <col min="14" max="14" width="12.5546875" customWidth="1"/>
    <col min="15" max="15" width="11.33203125" bestFit="1" customWidth="1"/>
    <col min="18" max="18" width="12.109375" customWidth="1"/>
    <col min="19" max="19" width="12.44140625" bestFit="1" customWidth="1"/>
  </cols>
  <sheetData>
    <row r="1" spans="1:19" ht="30.75" customHeight="1">
      <c r="A1" s="611" t="s">
        <v>471</v>
      </c>
      <c r="B1" s="611" t="s">
        <v>472</v>
      </c>
      <c r="C1" s="611" t="s">
        <v>64</v>
      </c>
      <c r="D1" s="620" t="s">
        <v>473</v>
      </c>
      <c r="E1" s="611" t="s">
        <v>474</v>
      </c>
      <c r="F1" s="620" t="s">
        <v>594</v>
      </c>
      <c r="G1" s="611" t="s">
        <v>479</v>
      </c>
      <c r="H1" s="611" t="s">
        <v>480</v>
      </c>
      <c r="I1" s="620" t="s">
        <v>476</v>
      </c>
      <c r="J1" s="611" t="s">
        <v>477</v>
      </c>
      <c r="K1" s="620" t="s">
        <v>478</v>
      </c>
      <c r="L1" s="611" t="s">
        <v>481</v>
      </c>
      <c r="M1" s="620" t="s">
        <v>595</v>
      </c>
      <c r="N1" s="611" t="s">
        <v>596</v>
      </c>
      <c r="O1" s="611" t="s">
        <v>597</v>
      </c>
      <c r="P1" s="611" t="s">
        <v>598</v>
      </c>
      <c r="Q1" s="611" t="s">
        <v>599</v>
      </c>
      <c r="R1" s="611" t="s">
        <v>600</v>
      </c>
      <c r="S1" s="611" t="s">
        <v>10</v>
      </c>
    </row>
    <row r="2" spans="1:19">
      <c r="A2" s="612">
        <v>1</v>
      </c>
      <c r="B2" s="613" t="s">
        <v>482</v>
      </c>
      <c r="C2" s="612" t="s">
        <v>483</v>
      </c>
      <c r="D2" s="612">
        <v>1</v>
      </c>
      <c r="E2" s="612" t="s">
        <v>485</v>
      </c>
      <c r="F2" s="614">
        <v>893.96</v>
      </c>
      <c r="G2" s="614">
        <v>38.869999999999997</v>
      </c>
      <c r="H2" s="614">
        <v>22.07</v>
      </c>
      <c r="I2" s="614">
        <v>1063.33</v>
      </c>
      <c r="J2" s="614">
        <f t="shared" ref="J2:J65" si="0">(I2/$I$68)*$F$89</f>
        <v>0</v>
      </c>
      <c r="K2" s="614">
        <f t="shared" ref="K2:K65" si="1">I2+J2</f>
        <v>1063.33</v>
      </c>
      <c r="L2" s="614">
        <v>0</v>
      </c>
      <c r="M2" s="614">
        <f t="shared" ref="M2:M65" si="2">SUM(K2:L2)</f>
        <v>1063.33</v>
      </c>
      <c r="N2" s="614">
        <v>6000</v>
      </c>
      <c r="O2" s="614">
        <v>600000</v>
      </c>
      <c r="P2" s="614">
        <v>100</v>
      </c>
      <c r="Q2" s="614">
        <f t="shared" ref="Q2:Q65" si="3">(25*D2)-25</f>
        <v>0</v>
      </c>
      <c r="R2" s="614">
        <v>250</v>
      </c>
      <c r="S2" s="614">
        <f t="shared" ref="S2:S65" si="4">(N2+P2+Q2+R2)*M2+O2</f>
        <v>7352145.5</v>
      </c>
    </row>
    <row r="3" spans="1:19">
      <c r="A3" s="612">
        <v>2</v>
      </c>
      <c r="B3" s="613" t="s">
        <v>486</v>
      </c>
      <c r="C3" s="612" t="s">
        <v>483</v>
      </c>
      <c r="D3" s="612">
        <v>1</v>
      </c>
      <c r="E3" s="612" t="s">
        <v>487</v>
      </c>
      <c r="F3" s="614">
        <v>842.45</v>
      </c>
      <c r="G3" s="614">
        <v>35.520000000000003</v>
      </c>
      <c r="H3" s="614">
        <v>22.44</v>
      </c>
      <c r="I3" s="614">
        <v>992.01</v>
      </c>
      <c r="J3" s="614">
        <f t="shared" si="0"/>
        <v>0</v>
      </c>
      <c r="K3" s="614">
        <f t="shared" si="1"/>
        <v>992.01</v>
      </c>
      <c r="L3" s="614">
        <v>100</v>
      </c>
      <c r="M3" s="614">
        <f t="shared" si="2"/>
        <v>1092.01</v>
      </c>
      <c r="N3" s="614">
        <v>6000</v>
      </c>
      <c r="O3" s="614">
        <v>600000</v>
      </c>
      <c r="P3" s="614">
        <f t="shared" ref="P3:P4" si="5">IF(E3="South",50,0)</f>
        <v>0</v>
      </c>
      <c r="Q3" s="614">
        <f t="shared" si="3"/>
        <v>0</v>
      </c>
      <c r="R3" s="614">
        <v>250</v>
      </c>
      <c r="S3" s="614">
        <f t="shared" si="4"/>
        <v>7425062.5</v>
      </c>
    </row>
    <row r="4" spans="1:19">
      <c r="A4" s="612">
        <v>3</v>
      </c>
      <c r="B4" s="613" t="s">
        <v>488</v>
      </c>
      <c r="C4" s="612" t="s">
        <v>489</v>
      </c>
      <c r="D4" s="612">
        <v>1</v>
      </c>
      <c r="E4" s="612" t="s">
        <v>485</v>
      </c>
      <c r="F4" s="614">
        <v>821.68</v>
      </c>
      <c r="G4" s="614">
        <v>67.81</v>
      </c>
      <c r="H4" s="614">
        <v>0</v>
      </c>
      <c r="I4" s="614">
        <v>982.07</v>
      </c>
      <c r="J4" s="614">
        <f t="shared" si="0"/>
        <v>0</v>
      </c>
      <c r="K4" s="614">
        <f t="shared" si="1"/>
        <v>982.07</v>
      </c>
      <c r="L4" s="614">
        <v>404</v>
      </c>
      <c r="M4" s="614">
        <f>SUM(K4:L4)</f>
        <v>1386.0700000000002</v>
      </c>
      <c r="N4" s="614">
        <v>6000</v>
      </c>
      <c r="O4" s="614">
        <v>600000</v>
      </c>
      <c r="P4" s="614">
        <f t="shared" si="5"/>
        <v>50</v>
      </c>
      <c r="Q4" s="614">
        <f t="shared" si="3"/>
        <v>0</v>
      </c>
      <c r="R4" s="614">
        <v>250</v>
      </c>
      <c r="S4" s="614">
        <f t="shared" si="4"/>
        <v>9332241.0000000019</v>
      </c>
    </row>
    <row r="5" spans="1:19">
      <c r="A5" s="612">
        <v>4</v>
      </c>
      <c r="B5" s="613" t="s">
        <v>490</v>
      </c>
      <c r="C5" s="612" t="s">
        <v>483</v>
      </c>
      <c r="D5" s="612">
        <v>1</v>
      </c>
      <c r="E5" s="612" t="s">
        <v>485</v>
      </c>
      <c r="F5" s="614">
        <v>863.83</v>
      </c>
      <c r="G5" s="614">
        <v>84.43</v>
      </c>
      <c r="H5" s="614">
        <v>24.56</v>
      </c>
      <c r="I5" s="614">
        <v>1068.71</v>
      </c>
      <c r="J5" s="614">
        <f t="shared" si="0"/>
        <v>0</v>
      </c>
      <c r="K5" s="614">
        <f t="shared" si="1"/>
        <v>1068.71</v>
      </c>
      <c r="L5" s="614">
        <v>100</v>
      </c>
      <c r="M5" s="614">
        <f t="shared" si="2"/>
        <v>1168.71</v>
      </c>
      <c r="N5" s="614">
        <v>6000</v>
      </c>
      <c r="O5" s="614">
        <v>600000</v>
      </c>
      <c r="P5" s="614">
        <v>100</v>
      </c>
      <c r="Q5" s="614">
        <f t="shared" si="3"/>
        <v>0</v>
      </c>
      <c r="R5" s="614">
        <v>250</v>
      </c>
      <c r="S5" s="614">
        <f t="shared" si="4"/>
        <v>8021308.5</v>
      </c>
    </row>
    <row r="6" spans="1:19">
      <c r="A6" s="612">
        <v>5</v>
      </c>
      <c r="B6" s="613" t="s">
        <v>491</v>
      </c>
      <c r="C6" s="612" t="s">
        <v>483</v>
      </c>
      <c r="D6" s="612">
        <v>2</v>
      </c>
      <c r="E6" s="612" t="s">
        <v>485</v>
      </c>
      <c r="F6" s="614">
        <v>893.96</v>
      </c>
      <c r="G6" s="614">
        <v>38.869999999999997</v>
      </c>
      <c r="H6" s="614">
        <v>22.07</v>
      </c>
      <c r="I6" s="614">
        <v>1063.33</v>
      </c>
      <c r="J6" s="614">
        <f t="shared" si="0"/>
        <v>0</v>
      </c>
      <c r="K6" s="614">
        <f t="shared" si="1"/>
        <v>1063.33</v>
      </c>
      <c r="L6" s="614">
        <v>0</v>
      </c>
      <c r="M6" s="614">
        <f t="shared" si="2"/>
        <v>1063.33</v>
      </c>
      <c r="N6" s="614">
        <v>6000</v>
      </c>
      <c r="O6" s="614">
        <v>600000</v>
      </c>
      <c r="P6" s="614">
        <v>100</v>
      </c>
      <c r="Q6" s="614">
        <f t="shared" si="3"/>
        <v>25</v>
      </c>
      <c r="R6" s="614">
        <v>250</v>
      </c>
      <c r="S6" s="614">
        <f t="shared" si="4"/>
        <v>7378728.75</v>
      </c>
    </row>
    <row r="7" spans="1:19">
      <c r="A7" s="612">
        <v>6</v>
      </c>
      <c r="B7" s="613" t="s">
        <v>493</v>
      </c>
      <c r="C7" s="612" t="s">
        <v>483</v>
      </c>
      <c r="D7" s="612">
        <v>2</v>
      </c>
      <c r="E7" s="612" t="s">
        <v>487</v>
      </c>
      <c r="F7" s="614">
        <v>842.45</v>
      </c>
      <c r="G7" s="614">
        <v>35.520000000000003</v>
      </c>
      <c r="H7" s="614">
        <v>22.44</v>
      </c>
      <c r="I7" s="614">
        <v>992.01</v>
      </c>
      <c r="J7" s="614">
        <f t="shared" si="0"/>
        <v>0</v>
      </c>
      <c r="K7" s="614">
        <f t="shared" si="1"/>
        <v>992.01</v>
      </c>
      <c r="L7" s="614">
        <v>0</v>
      </c>
      <c r="M7" s="614">
        <f t="shared" si="2"/>
        <v>992.01</v>
      </c>
      <c r="N7" s="614">
        <v>6000</v>
      </c>
      <c r="O7" s="614">
        <v>600000</v>
      </c>
      <c r="P7" s="614">
        <f t="shared" ref="P7:P8" si="6">IF(E7="South",50,0)</f>
        <v>0</v>
      </c>
      <c r="Q7" s="614">
        <f t="shared" si="3"/>
        <v>25</v>
      </c>
      <c r="R7" s="614">
        <v>250</v>
      </c>
      <c r="S7" s="614">
        <f t="shared" si="4"/>
        <v>6824862.75</v>
      </c>
    </row>
    <row r="8" spans="1:19">
      <c r="A8" s="612">
        <v>7</v>
      </c>
      <c r="B8" s="613" t="s">
        <v>494</v>
      </c>
      <c r="C8" s="612" t="s">
        <v>489</v>
      </c>
      <c r="D8" s="612">
        <v>2</v>
      </c>
      <c r="E8" s="612" t="s">
        <v>485</v>
      </c>
      <c r="F8" s="614">
        <v>821.68</v>
      </c>
      <c r="G8" s="614">
        <v>67.81</v>
      </c>
      <c r="H8" s="614">
        <v>0</v>
      </c>
      <c r="I8" s="614">
        <v>982.07</v>
      </c>
      <c r="J8" s="614">
        <f t="shared" si="0"/>
        <v>0</v>
      </c>
      <c r="K8" s="614">
        <f t="shared" si="1"/>
        <v>982.07</v>
      </c>
      <c r="L8" s="614">
        <v>0</v>
      </c>
      <c r="M8" s="614">
        <f t="shared" si="2"/>
        <v>982.07</v>
      </c>
      <c r="N8" s="614">
        <v>6000</v>
      </c>
      <c r="O8" s="614">
        <v>600000</v>
      </c>
      <c r="P8" s="614">
        <f t="shared" si="6"/>
        <v>50</v>
      </c>
      <c r="Q8" s="614">
        <f t="shared" si="3"/>
        <v>25</v>
      </c>
      <c r="R8" s="614">
        <v>250</v>
      </c>
      <c r="S8" s="614">
        <f t="shared" si="4"/>
        <v>6811592.75</v>
      </c>
    </row>
    <row r="9" spans="1:19">
      <c r="A9" s="612">
        <v>8</v>
      </c>
      <c r="B9" s="613" t="s">
        <v>495</v>
      </c>
      <c r="C9" s="612" t="s">
        <v>483</v>
      </c>
      <c r="D9" s="612">
        <v>2</v>
      </c>
      <c r="E9" s="612" t="s">
        <v>485</v>
      </c>
      <c r="F9" s="614">
        <v>863.83</v>
      </c>
      <c r="G9" s="614">
        <v>84.43</v>
      </c>
      <c r="H9" s="614">
        <v>24.56</v>
      </c>
      <c r="I9" s="614">
        <v>1068.71</v>
      </c>
      <c r="J9" s="614">
        <f t="shared" si="0"/>
        <v>0</v>
      </c>
      <c r="K9" s="614">
        <f t="shared" si="1"/>
        <v>1068.71</v>
      </c>
      <c r="L9" s="614">
        <v>0</v>
      </c>
      <c r="M9" s="614">
        <f t="shared" si="2"/>
        <v>1068.71</v>
      </c>
      <c r="N9" s="614">
        <v>6000</v>
      </c>
      <c r="O9" s="614">
        <v>600000</v>
      </c>
      <c r="P9" s="614">
        <v>100</v>
      </c>
      <c r="Q9" s="614">
        <f t="shared" si="3"/>
        <v>25</v>
      </c>
      <c r="R9" s="614">
        <v>250</v>
      </c>
      <c r="S9" s="614">
        <f t="shared" si="4"/>
        <v>7413026.25</v>
      </c>
    </row>
    <row r="10" spans="1:19">
      <c r="A10" s="612">
        <v>9</v>
      </c>
      <c r="B10" s="613" t="s">
        <v>601</v>
      </c>
      <c r="C10" s="612" t="s">
        <v>498</v>
      </c>
      <c r="D10" s="612">
        <v>3</v>
      </c>
      <c r="E10" s="612" t="s">
        <v>485</v>
      </c>
      <c r="F10" s="614">
        <v>1099.05</v>
      </c>
      <c r="G10" s="614">
        <v>50.86</v>
      </c>
      <c r="H10" s="614">
        <v>23.17</v>
      </c>
      <c r="I10" s="614">
        <v>1293.53</v>
      </c>
      <c r="J10" s="614">
        <f t="shared" si="0"/>
        <v>0</v>
      </c>
      <c r="K10" s="614">
        <f t="shared" si="1"/>
        <v>1293.53</v>
      </c>
      <c r="L10" s="614">
        <v>0</v>
      </c>
      <c r="M10" s="614">
        <f t="shared" si="2"/>
        <v>1293.53</v>
      </c>
      <c r="N10" s="614">
        <v>6000</v>
      </c>
      <c r="O10" s="614">
        <v>600000</v>
      </c>
      <c r="P10" s="614">
        <v>100</v>
      </c>
      <c r="Q10" s="614">
        <f t="shared" si="3"/>
        <v>50</v>
      </c>
      <c r="R10" s="614">
        <v>250</v>
      </c>
      <c r="S10" s="614">
        <f t="shared" si="4"/>
        <v>8878592</v>
      </c>
    </row>
    <row r="11" spans="1:19">
      <c r="A11" s="612">
        <v>10</v>
      </c>
      <c r="B11" s="613" t="s">
        <v>602</v>
      </c>
      <c r="C11" s="612" t="s">
        <v>502</v>
      </c>
      <c r="D11" s="612">
        <v>3</v>
      </c>
      <c r="E11" s="612" t="s">
        <v>485</v>
      </c>
      <c r="F11" s="614">
        <v>893.96</v>
      </c>
      <c r="G11" s="614">
        <v>38.869999999999997</v>
      </c>
      <c r="H11" s="614">
        <v>22.07</v>
      </c>
      <c r="I11" s="614">
        <v>1060.96</v>
      </c>
      <c r="J11" s="614">
        <f t="shared" si="0"/>
        <v>0</v>
      </c>
      <c r="K11" s="614">
        <f t="shared" si="1"/>
        <v>1060.96</v>
      </c>
      <c r="L11" s="614">
        <v>0</v>
      </c>
      <c r="M11" s="614">
        <f t="shared" si="2"/>
        <v>1060.96</v>
      </c>
      <c r="N11" s="614">
        <v>6000</v>
      </c>
      <c r="O11" s="614">
        <v>600000</v>
      </c>
      <c r="P11" s="614">
        <v>100</v>
      </c>
      <c r="Q11" s="614">
        <f t="shared" si="3"/>
        <v>50</v>
      </c>
      <c r="R11" s="614">
        <v>250</v>
      </c>
      <c r="S11" s="614">
        <f t="shared" si="4"/>
        <v>7390144</v>
      </c>
    </row>
    <row r="12" spans="1:19">
      <c r="A12" s="612">
        <v>11</v>
      </c>
      <c r="B12" s="613" t="s">
        <v>603</v>
      </c>
      <c r="C12" s="612" t="s">
        <v>504</v>
      </c>
      <c r="D12" s="612">
        <v>3</v>
      </c>
      <c r="E12" s="612" t="s">
        <v>487</v>
      </c>
      <c r="F12" s="614">
        <v>595.91999999999996</v>
      </c>
      <c r="G12" s="614">
        <v>32.020000000000003</v>
      </c>
      <c r="H12" s="614">
        <v>0</v>
      </c>
      <c r="I12" s="614">
        <v>708.43</v>
      </c>
      <c r="J12" s="614">
        <f t="shared" si="0"/>
        <v>0</v>
      </c>
      <c r="K12" s="614">
        <f t="shared" si="1"/>
        <v>708.43</v>
      </c>
      <c r="L12" s="614">
        <v>0</v>
      </c>
      <c r="M12" s="614">
        <f t="shared" si="2"/>
        <v>708.43</v>
      </c>
      <c r="N12" s="614">
        <v>6000</v>
      </c>
      <c r="O12" s="614">
        <v>600000</v>
      </c>
      <c r="P12" s="614">
        <f t="shared" ref="P12:P15" si="7">IF(E12="South",50,0)</f>
        <v>0</v>
      </c>
      <c r="Q12" s="614">
        <f t="shared" si="3"/>
        <v>50</v>
      </c>
      <c r="R12" s="614">
        <v>250</v>
      </c>
      <c r="S12" s="614">
        <f t="shared" si="4"/>
        <v>5063109</v>
      </c>
    </row>
    <row r="13" spans="1:19">
      <c r="A13" s="612">
        <v>12</v>
      </c>
      <c r="B13" s="613" t="s">
        <v>604</v>
      </c>
      <c r="C13" s="612" t="s">
        <v>483</v>
      </c>
      <c r="D13" s="612">
        <v>3</v>
      </c>
      <c r="E13" s="612" t="s">
        <v>487</v>
      </c>
      <c r="F13" s="614">
        <v>842.45</v>
      </c>
      <c r="G13" s="614">
        <v>35.520000000000003</v>
      </c>
      <c r="H13" s="614">
        <v>22.44</v>
      </c>
      <c r="I13" s="614">
        <v>992.01</v>
      </c>
      <c r="J13" s="614">
        <f t="shared" si="0"/>
        <v>0</v>
      </c>
      <c r="K13" s="614">
        <f t="shared" si="1"/>
        <v>992.01</v>
      </c>
      <c r="L13" s="614">
        <v>0</v>
      </c>
      <c r="M13" s="614">
        <f t="shared" si="2"/>
        <v>992.01</v>
      </c>
      <c r="N13" s="614">
        <v>6000</v>
      </c>
      <c r="O13" s="614">
        <v>600000</v>
      </c>
      <c r="P13" s="614">
        <f t="shared" si="7"/>
        <v>0</v>
      </c>
      <c r="Q13" s="614">
        <f t="shared" si="3"/>
        <v>50</v>
      </c>
      <c r="R13" s="614">
        <v>250</v>
      </c>
      <c r="S13" s="614">
        <f t="shared" si="4"/>
        <v>6849663</v>
      </c>
    </row>
    <row r="14" spans="1:19">
      <c r="A14" s="612">
        <v>13</v>
      </c>
      <c r="B14" s="613" t="s">
        <v>605</v>
      </c>
      <c r="C14" s="612" t="s">
        <v>489</v>
      </c>
      <c r="D14" s="612">
        <v>3</v>
      </c>
      <c r="E14" s="612" t="s">
        <v>485</v>
      </c>
      <c r="F14" s="614">
        <v>821.68</v>
      </c>
      <c r="G14" s="614">
        <v>67.81</v>
      </c>
      <c r="H14" s="614">
        <v>0</v>
      </c>
      <c r="I14" s="614">
        <v>982.07</v>
      </c>
      <c r="J14" s="614">
        <f t="shared" si="0"/>
        <v>0</v>
      </c>
      <c r="K14" s="614">
        <f t="shared" si="1"/>
        <v>982.07</v>
      </c>
      <c r="L14" s="614">
        <v>0</v>
      </c>
      <c r="M14" s="614">
        <f t="shared" si="2"/>
        <v>982.07</v>
      </c>
      <c r="N14" s="614">
        <v>6000</v>
      </c>
      <c r="O14" s="614">
        <v>600000</v>
      </c>
      <c r="P14" s="614">
        <f t="shared" si="7"/>
        <v>50</v>
      </c>
      <c r="Q14" s="614">
        <f t="shared" si="3"/>
        <v>50</v>
      </c>
      <c r="R14" s="614">
        <v>250</v>
      </c>
      <c r="S14" s="614">
        <f t="shared" si="4"/>
        <v>6836144.5</v>
      </c>
    </row>
    <row r="15" spans="1:19">
      <c r="A15" s="612">
        <v>14</v>
      </c>
      <c r="B15" s="613" t="s">
        <v>606</v>
      </c>
      <c r="C15" s="612" t="s">
        <v>508</v>
      </c>
      <c r="D15" s="612">
        <v>3</v>
      </c>
      <c r="E15" s="612" t="s">
        <v>487</v>
      </c>
      <c r="F15" s="614">
        <v>622.17999999999995</v>
      </c>
      <c r="G15" s="614">
        <v>34.47</v>
      </c>
      <c r="H15" s="614">
        <v>0</v>
      </c>
      <c r="I15" s="614">
        <v>720.11</v>
      </c>
      <c r="J15" s="614">
        <f t="shared" si="0"/>
        <v>0</v>
      </c>
      <c r="K15" s="614">
        <f t="shared" si="1"/>
        <v>720.11</v>
      </c>
      <c r="L15" s="614">
        <v>0</v>
      </c>
      <c r="M15" s="614">
        <f t="shared" si="2"/>
        <v>720.11</v>
      </c>
      <c r="N15" s="614">
        <v>6000</v>
      </c>
      <c r="O15" s="614">
        <v>600000</v>
      </c>
      <c r="P15" s="614">
        <f t="shared" si="7"/>
        <v>0</v>
      </c>
      <c r="Q15" s="614">
        <f t="shared" si="3"/>
        <v>50</v>
      </c>
      <c r="R15" s="614">
        <v>250</v>
      </c>
      <c r="S15" s="614">
        <f t="shared" si="4"/>
        <v>5136693</v>
      </c>
    </row>
    <row r="16" spans="1:19">
      <c r="A16" s="612">
        <v>15</v>
      </c>
      <c r="B16" s="613" t="s">
        <v>607</v>
      </c>
      <c r="C16" s="612" t="s">
        <v>502</v>
      </c>
      <c r="D16" s="612">
        <v>3</v>
      </c>
      <c r="E16" s="612" t="s">
        <v>485</v>
      </c>
      <c r="F16" s="614">
        <v>863.83</v>
      </c>
      <c r="G16" s="614">
        <v>84.43</v>
      </c>
      <c r="H16" s="614">
        <v>24.56</v>
      </c>
      <c r="I16" s="614">
        <v>1063.81</v>
      </c>
      <c r="J16" s="614">
        <f t="shared" si="0"/>
        <v>0</v>
      </c>
      <c r="K16" s="614">
        <f t="shared" si="1"/>
        <v>1063.81</v>
      </c>
      <c r="L16" s="614">
        <v>0</v>
      </c>
      <c r="M16" s="614">
        <f t="shared" si="2"/>
        <v>1063.81</v>
      </c>
      <c r="N16" s="614">
        <v>6000</v>
      </c>
      <c r="O16" s="614">
        <v>600000</v>
      </c>
      <c r="P16" s="614">
        <v>100</v>
      </c>
      <c r="Q16" s="614">
        <f t="shared" si="3"/>
        <v>50</v>
      </c>
      <c r="R16" s="614">
        <v>250</v>
      </c>
      <c r="S16" s="614">
        <f t="shared" si="4"/>
        <v>7408384</v>
      </c>
    </row>
    <row r="17" spans="1:19">
      <c r="A17" s="612">
        <v>16</v>
      </c>
      <c r="B17" s="613" t="s">
        <v>608</v>
      </c>
      <c r="C17" s="612" t="s">
        <v>498</v>
      </c>
      <c r="D17" s="612">
        <v>4</v>
      </c>
      <c r="E17" s="612" t="s">
        <v>485</v>
      </c>
      <c r="F17" s="614">
        <v>1099.05</v>
      </c>
      <c r="G17" s="614">
        <v>50.86</v>
      </c>
      <c r="H17" s="614">
        <v>23.17</v>
      </c>
      <c r="I17" s="614">
        <v>1293.53</v>
      </c>
      <c r="J17" s="614">
        <f t="shared" si="0"/>
        <v>0</v>
      </c>
      <c r="K17" s="614">
        <f t="shared" si="1"/>
        <v>1293.53</v>
      </c>
      <c r="L17" s="614">
        <v>0</v>
      </c>
      <c r="M17" s="614">
        <f t="shared" si="2"/>
        <v>1293.53</v>
      </c>
      <c r="N17" s="614">
        <v>6000</v>
      </c>
      <c r="O17" s="614">
        <v>600000</v>
      </c>
      <c r="P17" s="614">
        <v>100</v>
      </c>
      <c r="Q17" s="614">
        <f t="shared" si="3"/>
        <v>75</v>
      </c>
      <c r="R17" s="614">
        <v>250</v>
      </c>
      <c r="S17" s="614">
        <f t="shared" si="4"/>
        <v>8910930.25</v>
      </c>
    </row>
    <row r="18" spans="1:19">
      <c r="A18" s="612">
        <v>17</v>
      </c>
      <c r="B18" s="613" t="s">
        <v>609</v>
      </c>
      <c r="C18" s="612" t="s">
        <v>502</v>
      </c>
      <c r="D18" s="612">
        <v>4</v>
      </c>
      <c r="E18" s="612" t="s">
        <v>485</v>
      </c>
      <c r="F18" s="614">
        <v>893.96</v>
      </c>
      <c r="G18" s="614">
        <v>38.869999999999997</v>
      </c>
      <c r="H18" s="614">
        <v>22.07</v>
      </c>
      <c r="I18" s="614">
        <v>1060.96</v>
      </c>
      <c r="J18" s="614">
        <f t="shared" si="0"/>
        <v>0</v>
      </c>
      <c r="K18" s="614">
        <f t="shared" si="1"/>
        <v>1060.96</v>
      </c>
      <c r="L18" s="614">
        <v>0</v>
      </c>
      <c r="M18" s="614">
        <f t="shared" si="2"/>
        <v>1060.96</v>
      </c>
      <c r="N18" s="614">
        <v>6000</v>
      </c>
      <c r="O18" s="614">
        <v>600000</v>
      </c>
      <c r="P18" s="614">
        <v>100</v>
      </c>
      <c r="Q18" s="614">
        <f t="shared" si="3"/>
        <v>75</v>
      </c>
      <c r="R18" s="614">
        <v>250</v>
      </c>
      <c r="S18" s="614">
        <f t="shared" si="4"/>
        <v>7416668</v>
      </c>
    </row>
    <row r="19" spans="1:19">
      <c r="A19" s="612">
        <v>18</v>
      </c>
      <c r="B19" s="613" t="s">
        <v>610</v>
      </c>
      <c r="C19" s="612" t="s">
        <v>504</v>
      </c>
      <c r="D19" s="612">
        <v>4</v>
      </c>
      <c r="E19" s="612" t="s">
        <v>487</v>
      </c>
      <c r="F19" s="614">
        <v>595.91999999999996</v>
      </c>
      <c r="G19" s="614">
        <v>32.020000000000003</v>
      </c>
      <c r="H19" s="614">
        <v>0</v>
      </c>
      <c r="I19" s="614">
        <v>708.43</v>
      </c>
      <c r="J19" s="614">
        <f t="shared" si="0"/>
        <v>0</v>
      </c>
      <c r="K19" s="614">
        <f t="shared" si="1"/>
        <v>708.43</v>
      </c>
      <c r="L19" s="614">
        <v>0</v>
      </c>
      <c r="M19" s="614">
        <f t="shared" si="2"/>
        <v>708.43</v>
      </c>
      <c r="N19" s="614">
        <v>6000</v>
      </c>
      <c r="O19" s="614">
        <v>600000</v>
      </c>
      <c r="P19" s="614">
        <f t="shared" ref="P19:P22" si="8">IF(E19="South",50,0)</f>
        <v>0</v>
      </c>
      <c r="Q19" s="614">
        <f t="shared" si="3"/>
        <v>75</v>
      </c>
      <c r="R19" s="614">
        <v>250</v>
      </c>
      <c r="S19" s="614">
        <f t="shared" si="4"/>
        <v>5080819.75</v>
      </c>
    </row>
    <row r="20" spans="1:19">
      <c r="A20" s="612">
        <v>19</v>
      </c>
      <c r="B20" s="613" t="s">
        <v>611</v>
      </c>
      <c r="C20" s="612" t="s">
        <v>483</v>
      </c>
      <c r="D20" s="612">
        <v>4</v>
      </c>
      <c r="E20" s="612" t="s">
        <v>487</v>
      </c>
      <c r="F20" s="614">
        <v>842.45</v>
      </c>
      <c r="G20" s="614">
        <v>35.520000000000003</v>
      </c>
      <c r="H20" s="614">
        <v>22.44</v>
      </c>
      <c r="I20" s="614">
        <v>992.01</v>
      </c>
      <c r="J20" s="614">
        <f t="shared" si="0"/>
        <v>0</v>
      </c>
      <c r="K20" s="614">
        <f t="shared" si="1"/>
        <v>992.01</v>
      </c>
      <c r="L20" s="614">
        <v>0</v>
      </c>
      <c r="M20" s="614">
        <f t="shared" si="2"/>
        <v>992.01</v>
      </c>
      <c r="N20" s="614">
        <v>6000</v>
      </c>
      <c r="O20" s="614">
        <v>600000</v>
      </c>
      <c r="P20" s="614">
        <f t="shared" si="8"/>
        <v>0</v>
      </c>
      <c r="Q20" s="614">
        <f t="shared" si="3"/>
        <v>75</v>
      </c>
      <c r="R20" s="614">
        <v>250</v>
      </c>
      <c r="S20" s="614">
        <f t="shared" si="4"/>
        <v>6874463.25</v>
      </c>
    </row>
    <row r="21" spans="1:19">
      <c r="A21" s="612">
        <v>20</v>
      </c>
      <c r="B21" s="613" t="s">
        <v>612</v>
      </c>
      <c r="C21" s="612" t="s">
        <v>489</v>
      </c>
      <c r="D21" s="612">
        <v>4</v>
      </c>
      <c r="E21" s="612" t="s">
        <v>485</v>
      </c>
      <c r="F21" s="614">
        <v>821.68</v>
      </c>
      <c r="G21" s="614">
        <v>67.81</v>
      </c>
      <c r="H21" s="614">
        <v>0</v>
      </c>
      <c r="I21" s="614">
        <v>982.07</v>
      </c>
      <c r="J21" s="614">
        <f t="shared" si="0"/>
        <v>0</v>
      </c>
      <c r="K21" s="614">
        <f t="shared" si="1"/>
        <v>982.07</v>
      </c>
      <c r="L21" s="614">
        <v>0</v>
      </c>
      <c r="M21" s="614">
        <f t="shared" si="2"/>
        <v>982.07</v>
      </c>
      <c r="N21" s="614">
        <v>6000</v>
      </c>
      <c r="O21" s="614">
        <v>600000</v>
      </c>
      <c r="P21" s="614">
        <f t="shared" si="8"/>
        <v>50</v>
      </c>
      <c r="Q21" s="614">
        <f t="shared" si="3"/>
        <v>75</v>
      </c>
      <c r="R21" s="614">
        <v>250</v>
      </c>
      <c r="S21" s="614">
        <f t="shared" si="4"/>
        <v>6860696.25</v>
      </c>
    </row>
    <row r="22" spans="1:19">
      <c r="A22" s="612">
        <v>21</v>
      </c>
      <c r="B22" s="613" t="s">
        <v>613</v>
      </c>
      <c r="C22" s="612" t="s">
        <v>508</v>
      </c>
      <c r="D22" s="612">
        <v>4</v>
      </c>
      <c r="E22" s="612" t="s">
        <v>487</v>
      </c>
      <c r="F22" s="614">
        <v>622.17999999999995</v>
      </c>
      <c r="G22" s="614">
        <v>34.47</v>
      </c>
      <c r="H22" s="614">
        <v>0</v>
      </c>
      <c r="I22" s="614">
        <v>720.11</v>
      </c>
      <c r="J22" s="614">
        <f t="shared" si="0"/>
        <v>0</v>
      </c>
      <c r="K22" s="614">
        <f t="shared" si="1"/>
        <v>720.11</v>
      </c>
      <c r="L22" s="614">
        <v>0</v>
      </c>
      <c r="M22" s="614">
        <f t="shared" si="2"/>
        <v>720.11</v>
      </c>
      <c r="N22" s="614">
        <v>6000</v>
      </c>
      <c r="O22" s="614">
        <v>600000</v>
      </c>
      <c r="P22" s="614">
        <f t="shared" si="8"/>
        <v>0</v>
      </c>
      <c r="Q22" s="614">
        <f t="shared" si="3"/>
        <v>75</v>
      </c>
      <c r="R22" s="614">
        <v>250</v>
      </c>
      <c r="S22" s="614">
        <f t="shared" si="4"/>
        <v>5154695.75</v>
      </c>
    </row>
    <row r="23" spans="1:19">
      <c r="A23" s="612">
        <v>22</v>
      </c>
      <c r="B23" s="613" t="s">
        <v>614</v>
      </c>
      <c r="C23" s="612" t="s">
        <v>502</v>
      </c>
      <c r="D23" s="612">
        <v>4</v>
      </c>
      <c r="E23" s="612" t="s">
        <v>485</v>
      </c>
      <c r="F23" s="614">
        <v>863.83</v>
      </c>
      <c r="G23" s="614">
        <v>84.43</v>
      </c>
      <c r="H23" s="614">
        <v>24.56</v>
      </c>
      <c r="I23" s="614">
        <v>1063.81</v>
      </c>
      <c r="J23" s="614">
        <f t="shared" si="0"/>
        <v>0</v>
      </c>
      <c r="K23" s="614">
        <f t="shared" si="1"/>
        <v>1063.81</v>
      </c>
      <c r="L23" s="614">
        <v>0</v>
      </c>
      <c r="M23" s="614">
        <f t="shared" si="2"/>
        <v>1063.81</v>
      </c>
      <c r="N23" s="614">
        <v>6000</v>
      </c>
      <c r="O23" s="614">
        <v>600000</v>
      </c>
      <c r="P23" s="614">
        <v>100</v>
      </c>
      <c r="Q23" s="614">
        <f t="shared" si="3"/>
        <v>75</v>
      </c>
      <c r="R23" s="614">
        <v>250</v>
      </c>
      <c r="S23" s="614">
        <f t="shared" si="4"/>
        <v>7434979.25</v>
      </c>
    </row>
    <row r="24" spans="1:19">
      <c r="A24" s="612">
        <v>23</v>
      </c>
      <c r="B24" s="613" t="s">
        <v>615</v>
      </c>
      <c r="C24" s="612" t="s">
        <v>498</v>
      </c>
      <c r="D24" s="612">
        <v>5</v>
      </c>
      <c r="E24" s="612" t="s">
        <v>485</v>
      </c>
      <c r="F24" s="614">
        <v>1099.05</v>
      </c>
      <c r="G24" s="614">
        <v>50.86</v>
      </c>
      <c r="H24" s="614">
        <v>23.17</v>
      </c>
      <c r="I24" s="614">
        <v>1293.53</v>
      </c>
      <c r="J24" s="614">
        <f t="shared" si="0"/>
        <v>0</v>
      </c>
      <c r="K24" s="614">
        <f t="shared" si="1"/>
        <v>1293.53</v>
      </c>
      <c r="L24" s="614">
        <v>0</v>
      </c>
      <c r="M24" s="614">
        <f t="shared" si="2"/>
        <v>1293.53</v>
      </c>
      <c r="N24" s="614">
        <v>6000</v>
      </c>
      <c r="O24" s="614">
        <v>600000</v>
      </c>
      <c r="P24" s="614">
        <v>100</v>
      </c>
      <c r="Q24" s="614">
        <f t="shared" si="3"/>
        <v>100</v>
      </c>
      <c r="R24" s="614">
        <v>250</v>
      </c>
      <c r="S24" s="614">
        <f t="shared" si="4"/>
        <v>8943268.5</v>
      </c>
    </row>
    <row r="25" spans="1:19">
      <c r="A25" s="612">
        <v>24</v>
      </c>
      <c r="B25" s="613" t="s">
        <v>616</v>
      </c>
      <c r="C25" s="612" t="s">
        <v>502</v>
      </c>
      <c r="D25" s="612">
        <v>5</v>
      </c>
      <c r="E25" s="612" t="s">
        <v>485</v>
      </c>
      <c r="F25" s="614">
        <v>893.96</v>
      </c>
      <c r="G25" s="614">
        <v>38.869999999999997</v>
      </c>
      <c r="H25" s="614">
        <v>22.07</v>
      </c>
      <c r="I25" s="614">
        <v>1060.96</v>
      </c>
      <c r="J25" s="614">
        <f t="shared" si="0"/>
        <v>0</v>
      </c>
      <c r="K25" s="614">
        <f t="shared" si="1"/>
        <v>1060.96</v>
      </c>
      <c r="L25" s="614">
        <v>0</v>
      </c>
      <c r="M25" s="614">
        <f t="shared" si="2"/>
        <v>1060.96</v>
      </c>
      <c r="N25" s="614">
        <v>6000</v>
      </c>
      <c r="O25" s="614">
        <v>600000</v>
      </c>
      <c r="P25" s="614">
        <v>100</v>
      </c>
      <c r="Q25" s="614">
        <f t="shared" si="3"/>
        <v>100</v>
      </c>
      <c r="R25" s="614">
        <v>250</v>
      </c>
      <c r="S25" s="614">
        <f t="shared" si="4"/>
        <v>7443192</v>
      </c>
    </row>
    <row r="26" spans="1:19">
      <c r="A26" s="612">
        <v>25</v>
      </c>
      <c r="B26" s="613" t="s">
        <v>617</v>
      </c>
      <c r="C26" s="612" t="s">
        <v>504</v>
      </c>
      <c r="D26" s="612">
        <v>5</v>
      </c>
      <c r="E26" s="612" t="s">
        <v>487</v>
      </c>
      <c r="F26" s="614">
        <v>595.91999999999996</v>
      </c>
      <c r="G26" s="614">
        <v>32.020000000000003</v>
      </c>
      <c r="H26" s="614">
        <v>0</v>
      </c>
      <c r="I26" s="614">
        <v>708.43</v>
      </c>
      <c r="J26" s="614">
        <f t="shared" si="0"/>
        <v>0</v>
      </c>
      <c r="K26" s="614">
        <f t="shared" si="1"/>
        <v>708.43</v>
      </c>
      <c r="L26" s="614">
        <v>0</v>
      </c>
      <c r="M26" s="614">
        <f t="shared" si="2"/>
        <v>708.43</v>
      </c>
      <c r="N26" s="614">
        <v>6000</v>
      </c>
      <c r="O26" s="614">
        <v>600000</v>
      </c>
      <c r="P26" s="614">
        <f t="shared" ref="P26:P29" si="9">IF(E26="South",50,0)</f>
        <v>0</v>
      </c>
      <c r="Q26" s="614">
        <f t="shared" si="3"/>
        <v>100</v>
      </c>
      <c r="R26" s="614">
        <v>250</v>
      </c>
      <c r="S26" s="614">
        <f t="shared" si="4"/>
        <v>5098530.5</v>
      </c>
    </row>
    <row r="27" spans="1:19">
      <c r="A27" s="612">
        <v>26</v>
      </c>
      <c r="B27" s="613" t="s">
        <v>618</v>
      </c>
      <c r="C27" s="612" t="s">
        <v>483</v>
      </c>
      <c r="D27" s="612">
        <v>5</v>
      </c>
      <c r="E27" s="612" t="s">
        <v>487</v>
      </c>
      <c r="F27" s="614">
        <v>842.45</v>
      </c>
      <c r="G27" s="614">
        <v>35.520000000000003</v>
      </c>
      <c r="H27" s="614">
        <v>22.44</v>
      </c>
      <c r="I27" s="614">
        <v>992.01</v>
      </c>
      <c r="J27" s="614">
        <f t="shared" si="0"/>
        <v>0</v>
      </c>
      <c r="K27" s="614">
        <f t="shared" si="1"/>
        <v>992.01</v>
      </c>
      <c r="L27" s="614">
        <v>0</v>
      </c>
      <c r="M27" s="614">
        <f t="shared" si="2"/>
        <v>992.01</v>
      </c>
      <c r="N27" s="614">
        <v>6000</v>
      </c>
      <c r="O27" s="614">
        <v>600000</v>
      </c>
      <c r="P27" s="614">
        <f t="shared" si="9"/>
        <v>0</v>
      </c>
      <c r="Q27" s="614">
        <f t="shared" si="3"/>
        <v>100</v>
      </c>
      <c r="R27" s="614">
        <v>250</v>
      </c>
      <c r="S27" s="614">
        <f t="shared" si="4"/>
        <v>6899263.5</v>
      </c>
    </row>
    <row r="28" spans="1:19">
      <c r="A28" s="612">
        <v>27</v>
      </c>
      <c r="B28" s="613" t="s">
        <v>619</v>
      </c>
      <c r="C28" s="612" t="s">
        <v>489</v>
      </c>
      <c r="D28" s="612">
        <v>5</v>
      </c>
      <c r="E28" s="612" t="s">
        <v>485</v>
      </c>
      <c r="F28" s="614">
        <v>821.68</v>
      </c>
      <c r="G28" s="614">
        <v>67.81</v>
      </c>
      <c r="H28" s="614">
        <v>0</v>
      </c>
      <c r="I28" s="614">
        <v>982.07</v>
      </c>
      <c r="J28" s="614">
        <f t="shared" si="0"/>
        <v>0</v>
      </c>
      <c r="K28" s="614">
        <f t="shared" si="1"/>
        <v>982.07</v>
      </c>
      <c r="L28" s="614">
        <v>0</v>
      </c>
      <c r="M28" s="614">
        <f t="shared" si="2"/>
        <v>982.07</v>
      </c>
      <c r="N28" s="614">
        <v>6000</v>
      </c>
      <c r="O28" s="614">
        <v>600000</v>
      </c>
      <c r="P28" s="614">
        <f t="shared" si="9"/>
        <v>50</v>
      </c>
      <c r="Q28" s="614">
        <f t="shared" si="3"/>
        <v>100</v>
      </c>
      <c r="R28" s="614">
        <v>250</v>
      </c>
      <c r="S28" s="614">
        <f t="shared" si="4"/>
        <v>6885248</v>
      </c>
    </row>
    <row r="29" spans="1:19">
      <c r="A29" s="612">
        <v>28</v>
      </c>
      <c r="B29" s="613" t="s">
        <v>620</v>
      </c>
      <c r="C29" s="612" t="s">
        <v>508</v>
      </c>
      <c r="D29" s="612">
        <v>5</v>
      </c>
      <c r="E29" s="612" t="s">
        <v>487</v>
      </c>
      <c r="F29" s="614">
        <v>622.17999999999995</v>
      </c>
      <c r="G29" s="614">
        <v>34.47</v>
      </c>
      <c r="H29" s="614">
        <v>0</v>
      </c>
      <c r="I29" s="614">
        <v>720.11</v>
      </c>
      <c r="J29" s="614">
        <f t="shared" si="0"/>
        <v>0</v>
      </c>
      <c r="K29" s="614">
        <f t="shared" si="1"/>
        <v>720.11</v>
      </c>
      <c r="L29" s="614">
        <v>0</v>
      </c>
      <c r="M29" s="614">
        <f t="shared" si="2"/>
        <v>720.11</v>
      </c>
      <c r="N29" s="614">
        <v>6000</v>
      </c>
      <c r="O29" s="614">
        <v>600000</v>
      </c>
      <c r="P29" s="614">
        <f t="shared" si="9"/>
        <v>0</v>
      </c>
      <c r="Q29" s="614">
        <f t="shared" si="3"/>
        <v>100</v>
      </c>
      <c r="R29" s="614">
        <v>250</v>
      </c>
      <c r="S29" s="614">
        <f t="shared" si="4"/>
        <v>5172698.5</v>
      </c>
    </row>
    <row r="30" spans="1:19">
      <c r="A30" s="612">
        <v>29</v>
      </c>
      <c r="B30" s="613" t="s">
        <v>621</v>
      </c>
      <c r="C30" s="612" t="s">
        <v>502</v>
      </c>
      <c r="D30" s="612">
        <v>5</v>
      </c>
      <c r="E30" s="612" t="s">
        <v>485</v>
      </c>
      <c r="F30" s="614">
        <v>863.83</v>
      </c>
      <c r="G30" s="614">
        <v>84.43</v>
      </c>
      <c r="H30" s="614">
        <v>24.56</v>
      </c>
      <c r="I30" s="614">
        <v>1063.81</v>
      </c>
      <c r="J30" s="614">
        <f t="shared" si="0"/>
        <v>0</v>
      </c>
      <c r="K30" s="614">
        <f t="shared" si="1"/>
        <v>1063.81</v>
      </c>
      <c r="L30" s="614">
        <v>0</v>
      </c>
      <c r="M30" s="614">
        <f t="shared" si="2"/>
        <v>1063.81</v>
      </c>
      <c r="N30" s="614">
        <v>6000</v>
      </c>
      <c r="O30" s="614">
        <v>600000</v>
      </c>
      <c r="P30" s="614">
        <v>100</v>
      </c>
      <c r="Q30" s="614">
        <f t="shared" si="3"/>
        <v>100</v>
      </c>
      <c r="R30" s="614">
        <v>250</v>
      </c>
      <c r="S30" s="614">
        <f t="shared" si="4"/>
        <v>7461574.5</v>
      </c>
    </row>
    <row r="31" spans="1:19">
      <c r="A31" s="612">
        <v>30</v>
      </c>
      <c r="B31" s="613" t="s">
        <v>622</v>
      </c>
      <c r="C31" s="612" t="s">
        <v>498</v>
      </c>
      <c r="D31" s="612">
        <v>6</v>
      </c>
      <c r="E31" s="612" t="s">
        <v>485</v>
      </c>
      <c r="F31" s="614">
        <v>1099.05</v>
      </c>
      <c r="G31" s="614">
        <v>50.86</v>
      </c>
      <c r="H31" s="614">
        <v>23.17</v>
      </c>
      <c r="I31" s="614">
        <v>1293.53</v>
      </c>
      <c r="J31" s="614">
        <f t="shared" si="0"/>
        <v>0</v>
      </c>
      <c r="K31" s="614">
        <f t="shared" si="1"/>
        <v>1293.53</v>
      </c>
      <c r="L31" s="614">
        <v>0</v>
      </c>
      <c r="M31" s="614">
        <f t="shared" si="2"/>
        <v>1293.53</v>
      </c>
      <c r="N31" s="614">
        <v>6000</v>
      </c>
      <c r="O31" s="614">
        <v>600000</v>
      </c>
      <c r="P31" s="614">
        <v>100</v>
      </c>
      <c r="Q31" s="614">
        <f t="shared" si="3"/>
        <v>125</v>
      </c>
      <c r="R31" s="614">
        <v>250</v>
      </c>
      <c r="S31" s="614">
        <f t="shared" si="4"/>
        <v>8975606.75</v>
      </c>
    </row>
    <row r="32" spans="1:19">
      <c r="A32" s="612">
        <v>31</v>
      </c>
      <c r="B32" s="613" t="s">
        <v>623</v>
      </c>
      <c r="C32" s="612" t="s">
        <v>502</v>
      </c>
      <c r="D32" s="612">
        <v>6</v>
      </c>
      <c r="E32" s="612" t="s">
        <v>485</v>
      </c>
      <c r="F32" s="614">
        <v>893.96</v>
      </c>
      <c r="G32" s="614">
        <v>38.869999999999997</v>
      </c>
      <c r="H32" s="614">
        <v>22.07</v>
      </c>
      <c r="I32" s="614">
        <v>1060.96</v>
      </c>
      <c r="J32" s="614">
        <f t="shared" si="0"/>
        <v>0</v>
      </c>
      <c r="K32" s="614">
        <f t="shared" si="1"/>
        <v>1060.96</v>
      </c>
      <c r="L32" s="614">
        <v>0</v>
      </c>
      <c r="M32" s="614">
        <f t="shared" si="2"/>
        <v>1060.96</v>
      </c>
      <c r="N32" s="614">
        <v>6000</v>
      </c>
      <c r="O32" s="614">
        <v>600000</v>
      </c>
      <c r="P32" s="614">
        <v>100</v>
      </c>
      <c r="Q32" s="614">
        <f t="shared" si="3"/>
        <v>125</v>
      </c>
      <c r="R32" s="614">
        <v>250</v>
      </c>
      <c r="S32" s="614">
        <f t="shared" si="4"/>
        <v>7469716</v>
      </c>
    </row>
    <row r="33" spans="1:19">
      <c r="A33" s="612">
        <v>32</v>
      </c>
      <c r="B33" s="613" t="s">
        <v>624</v>
      </c>
      <c r="C33" s="612" t="s">
        <v>504</v>
      </c>
      <c r="D33" s="612">
        <v>6</v>
      </c>
      <c r="E33" s="612" t="s">
        <v>487</v>
      </c>
      <c r="F33" s="614">
        <v>595.91999999999996</v>
      </c>
      <c r="G33" s="614">
        <v>32.020000000000003</v>
      </c>
      <c r="H33" s="614">
        <v>0</v>
      </c>
      <c r="I33" s="614">
        <v>708.43</v>
      </c>
      <c r="J33" s="614">
        <f t="shared" si="0"/>
        <v>0</v>
      </c>
      <c r="K33" s="614">
        <f t="shared" si="1"/>
        <v>708.43</v>
      </c>
      <c r="L33" s="614">
        <v>0</v>
      </c>
      <c r="M33" s="614">
        <f t="shared" si="2"/>
        <v>708.43</v>
      </c>
      <c r="N33" s="614">
        <v>6000</v>
      </c>
      <c r="O33" s="614">
        <v>600000</v>
      </c>
      <c r="P33" s="614">
        <f t="shared" ref="P33:P36" si="10">IF(E33="South",50,0)</f>
        <v>0</v>
      </c>
      <c r="Q33" s="614">
        <f t="shared" si="3"/>
        <v>125</v>
      </c>
      <c r="R33" s="614">
        <v>250</v>
      </c>
      <c r="S33" s="614">
        <f t="shared" si="4"/>
        <v>5116241.25</v>
      </c>
    </row>
    <row r="34" spans="1:19">
      <c r="A34" s="612">
        <v>33</v>
      </c>
      <c r="B34" s="613" t="s">
        <v>625</v>
      </c>
      <c r="C34" s="612" t="s">
        <v>483</v>
      </c>
      <c r="D34" s="612">
        <v>6</v>
      </c>
      <c r="E34" s="612" t="s">
        <v>487</v>
      </c>
      <c r="F34" s="614">
        <v>842.45</v>
      </c>
      <c r="G34" s="614">
        <v>35.520000000000003</v>
      </c>
      <c r="H34" s="614">
        <v>22.44</v>
      </c>
      <c r="I34" s="614">
        <v>992.01</v>
      </c>
      <c r="J34" s="614">
        <f t="shared" si="0"/>
        <v>0</v>
      </c>
      <c r="K34" s="614">
        <f t="shared" si="1"/>
        <v>992.01</v>
      </c>
      <c r="L34" s="614">
        <v>0</v>
      </c>
      <c r="M34" s="614">
        <f t="shared" si="2"/>
        <v>992.01</v>
      </c>
      <c r="N34" s="614">
        <v>6000</v>
      </c>
      <c r="O34" s="614">
        <v>600000</v>
      </c>
      <c r="P34" s="614">
        <f t="shared" si="10"/>
        <v>0</v>
      </c>
      <c r="Q34" s="614">
        <f t="shared" si="3"/>
        <v>125</v>
      </c>
      <c r="R34" s="614">
        <v>250</v>
      </c>
      <c r="S34" s="614">
        <f t="shared" si="4"/>
        <v>6924063.75</v>
      </c>
    </row>
    <row r="35" spans="1:19">
      <c r="A35" s="612">
        <v>34</v>
      </c>
      <c r="B35" s="613" t="s">
        <v>626</v>
      </c>
      <c r="C35" s="612" t="s">
        <v>489</v>
      </c>
      <c r="D35" s="612">
        <v>6</v>
      </c>
      <c r="E35" s="612" t="s">
        <v>485</v>
      </c>
      <c r="F35" s="614">
        <v>821.68</v>
      </c>
      <c r="G35" s="614">
        <v>67.81</v>
      </c>
      <c r="H35" s="614">
        <v>0</v>
      </c>
      <c r="I35" s="614">
        <v>982.07</v>
      </c>
      <c r="J35" s="614">
        <f t="shared" si="0"/>
        <v>0</v>
      </c>
      <c r="K35" s="614">
        <f t="shared" si="1"/>
        <v>982.07</v>
      </c>
      <c r="L35" s="614">
        <v>0</v>
      </c>
      <c r="M35" s="614">
        <f t="shared" si="2"/>
        <v>982.07</v>
      </c>
      <c r="N35" s="614">
        <v>6000</v>
      </c>
      <c r="O35" s="614">
        <v>600000</v>
      </c>
      <c r="P35" s="614">
        <f t="shared" si="10"/>
        <v>50</v>
      </c>
      <c r="Q35" s="614">
        <f t="shared" si="3"/>
        <v>125</v>
      </c>
      <c r="R35" s="614">
        <v>250</v>
      </c>
      <c r="S35" s="614">
        <f t="shared" si="4"/>
        <v>6909799.75</v>
      </c>
    </row>
    <row r="36" spans="1:19">
      <c r="A36" s="612">
        <v>35</v>
      </c>
      <c r="B36" s="613" t="s">
        <v>627</v>
      </c>
      <c r="C36" s="612" t="s">
        <v>508</v>
      </c>
      <c r="D36" s="612">
        <v>6</v>
      </c>
      <c r="E36" s="612" t="s">
        <v>487</v>
      </c>
      <c r="F36" s="614">
        <v>622.17999999999995</v>
      </c>
      <c r="G36" s="614">
        <v>34.47</v>
      </c>
      <c r="H36" s="614">
        <v>0</v>
      </c>
      <c r="I36" s="614">
        <v>720.11</v>
      </c>
      <c r="J36" s="614">
        <f t="shared" si="0"/>
        <v>0</v>
      </c>
      <c r="K36" s="614">
        <f t="shared" si="1"/>
        <v>720.11</v>
      </c>
      <c r="L36" s="614">
        <v>0</v>
      </c>
      <c r="M36" s="614">
        <f t="shared" si="2"/>
        <v>720.11</v>
      </c>
      <c r="N36" s="614">
        <v>6000</v>
      </c>
      <c r="O36" s="614">
        <v>600000</v>
      </c>
      <c r="P36" s="614">
        <f t="shared" si="10"/>
        <v>0</v>
      </c>
      <c r="Q36" s="614">
        <f t="shared" si="3"/>
        <v>125</v>
      </c>
      <c r="R36" s="614">
        <v>250</v>
      </c>
      <c r="S36" s="614">
        <f t="shared" si="4"/>
        <v>5190701.25</v>
      </c>
    </row>
    <row r="37" spans="1:19">
      <c r="A37" s="612">
        <v>36</v>
      </c>
      <c r="B37" s="613" t="s">
        <v>628</v>
      </c>
      <c r="C37" s="612" t="s">
        <v>502</v>
      </c>
      <c r="D37" s="612">
        <v>6</v>
      </c>
      <c r="E37" s="612" t="s">
        <v>485</v>
      </c>
      <c r="F37" s="614">
        <v>863.83</v>
      </c>
      <c r="G37" s="614">
        <v>84.43</v>
      </c>
      <c r="H37" s="614">
        <v>24.56</v>
      </c>
      <c r="I37" s="614">
        <v>1063.81</v>
      </c>
      <c r="J37" s="614">
        <f t="shared" si="0"/>
        <v>0</v>
      </c>
      <c r="K37" s="614">
        <f t="shared" si="1"/>
        <v>1063.81</v>
      </c>
      <c r="L37" s="614">
        <v>0</v>
      </c>
      <c r="M37" s="614">
        <f t="shared" si="2"/>
        <v>1063.81</v>
      </c>
      <c r="N37" s="614">
        <v>6000</v>
      </c>
      <c r="O37" s="614">
        <v>600000</v>
      </c>
      <c r="P37" s="614">
        <v>100</v>
      </c>
      <c r="Q37" s="614">
        <f t="shared" si="3"/>
        <v>125</v>
      </c>
      <c r="R37" s="614">
        <v>250</v>
      </c>
      <c r="S37" s="614">
        <f t="shared" si="4"/>
        <v>7488169.75</v>
      </c>
    </row>
    <row r="38" spans="1:19">
      <c r="A38" s="612">
        <v>37</v>
      </c>
      <c r="B38" s="613" t="s">
        <v>629</v>
      </c>
      <c r="C38" s="612" t="s">
        <v>498</v>
      </c>
      <c r="D38" s="612">
        <v>7</v>
      </c>
      <c r="E38" s="612" t="s">
        <v>485</v>
      </c>
      <c r="F38" s="614">
        <v>1099.05</v>
      </c>
      <c r="G38" s="614">
        <v>50.86</v>
      </c>
      <c r="H38" s="614">
        <v>23.17</v>
      </c>
      <c r="I38" s="614">
        <v>1293.53</v>
      </c>
      <c r="J38" s="614">
        <f t="shared" si="0"/>
        <v>0</v>
      </c>
      <c r="K38" s="614">
        <f t="shared" si="1"/>
        <v>1293.53</v>
      </c>
      <c r="L38" s="614">
        <v>0</v>
      </c>
      <c r="M38" s="614">
        <f t="shared" si="2"/>
        <v>1293.53</v>
      </c>
      <c r="N38" s="614">
        <v>6000</v>
      </c>
      <c r="O38" s="614">
        <v>600000</v>
      </c>
      <c r="P38" s="614">
        <v>100</v>
      </c>
      <c r="Q38" s="614">
        <f t="shared" si="3"/>
        <v>150</v>
      </c>
      <c r="R38" s="614">
        <v>250</v>
      </c>
      <c r="S38" s="614">
        <f t="shared" si="4"/>
        <v>9007945</v>
      </c>
    </row>
    <row r="39" spans="1:19">
      <c r="A39" s="612">
        <v>38</v>
      </c>
      <c r="B39" s="613" t="s">
        <v>630</v>
      </c>
      <c r="C39" s="612" t="s">
        <v>502</v>
      </c>
      <c r="D39" s="612">
        <v>7</v>
      </c>
      <c r="E39" s="612" t="s">
        <v>485</v>
      </c>
      <c r="F39" s="614">
        <v>893.96</v>
      </c>
      <c r="G39" s="614">
        <v>38.869999999999997</v>
      </c>
      <c r="H39" s="614">
        <v>22.07</v>
      </c>
      <c r="I39" s="614">
        <v>1060.96</v>
      </c>
      <c r="J39" s="614">
        <f t="shared" si="0"/>
        <v>0</v>
      </c>
      <c r="K39" s="614">
        <f t="shared" si="1"/>
        <v>1060.96</v>
      </c>
      <c r="L39" s="614">
        <v>0</v>
      </c>
      <c r="M39" s="614">
        <f t="shared" si="2"/>
        <v>1060.96</v>
      </c>
      <c r="N39" s="614">
        <v>6000</v>
      </c>
      <c r="O39" s="614">
        <v>600000</v>
      </c>
      <c r="P39" s="614">
        <v>100</v>
      </c>
      <c r="Q39" s="614">
        <f t="shared" si="3"/>
        <v>150</v>
      </c>
      <c r="R39" s="614">
        <v>250</v>
      </c>
      <c r="S39" s="614">
        <f t="shared" si="4"/>
        <v>7496240</v>
      </c>
    </row>
    <row r="40" spans="1:19">
      <c r="A40" s="612">
        <v>39</v>
      </c>
      <c r="B40" s="613" t="s">
        <v>631</v>
      </c>
      <c r="C40" s="612" t="s">
        <v>504</v>
      </c>
      <c r="D40" s="612">
        <v>7</v>
      </c>
      <c r="E40" s="612" t="s">
        <v>487</v>
      </c>
      <c r="F40" s="614">
        <v>595.91999999999996</v>
      </c>
      <c r="G40" s="614">
        <v>32.020000000000003</v>
      </c>
      <c r="H40" s="614">
        <v>0</v>
      </c>
      <c r="I40" s="614">
        <v>708.43</v>
      </c>
      <c r="J40" s="614">
        <f t="shared" si="0"/>
        <v>0</v>
      </c>
      <c r="K40" s="614">
        <f t="shared" si="1"/>
        <v>708.43</v>
      </c>
      <c r="L40" s="614">
        <v>0</v>
      </c>
      <c r="M40" s="614">
        <f t="shared" si="2"/>
        <v>708.43</v>
      </c>
      <c r="N40" s="614">
        <v>6000</v>
      </c>
      <c r="O40" s="614">
        <v>600000</v>
      </c>
      <c r="P40" s="614">
        <f t="shared" ref="P40:P43" si="11">IF(E40="South",50,0)</f>
        <v>0</v>
      </c>
      <c r="Q40" s="614">
        <f t="shared" si="3"/>
        <v>150</v>
      </c>
      <c r="R40" s="614">
        <v>250</v>
      </c>
      <c r="S40" s="614">
        <f t="shared" si="4"/>
        <v>5133952</v>
      </c>
    </row>
    <row r="41" spans="1:19">
      <c r="A41" s="612">
        <v>40</v>
      </c>
      <c r="B41" s="613" t="s">
        <v>632</v>
      </c>
      <c r="C41" s="612" t="s">
        <v>483</v>
      </c>
      <c r="D41" s="612">
        <v>7</v>
      </c>
      <c r="E41" s="612" t="s">
        <v>487</v>
      </c>
      <c r="F41" s="614">
        <v>842.45</v>
      </c>
      <c r="G41" s="614">
        <v>35.520000000000003</v>
      </c>
      <c r="H41" s="614">
        <v>22.44</v>
      </c>
      <c r="I41" s="614">
        <v>992.01</v>
      </c>
      <c r="J41" s="614">
        <f t="shared" si="0"/>
        <v>0</v>
      </c>
      <c r="K41" s="614">
        <f t="shared" si="1"/>
        <v>992.01</v>
      </c>
      <c r="L41" s="614">
        <v>0</v>
      </c>
      <c r="M41" s="614">
        <f t="shared" si="2"/>
        <v>992.01</v>
      </c>
      <c r="N41" s="614">
        <v>6000</v>
      </c>
      <c r="O41" s="614">
        <v>600000</v>
      </c>
      <c r="P41" s="614">
        <f t="shared" si="11"/>
        <v>0</v>
      </c>
      <c r="Q41" s="614">
        <f t="shared" si="3"/>
        <v>150</v>
      </c>
      <c r="R41" s="614">
        <v>250</v>
      </c>
      <c r="S41" s="614">
        <f t="shared" si="4"/>
        <v>6948864</v>
      </c>
    </row>
    <row r="42" spans="1:19">
      <c r="A42" s="612">
        <v>41</v>
      </c>
      <c r="B42" s="613" t="s">
        <v>633</v>
      </c>
      <c r="C42" s="612" t="s">
        <v>489</v>
      </c>
      <c r="D42" s="612">
        <v>7</v>
      </c>
      <c r="E42" s="612" t="s">
        <v>485</v>
      </c>
      <c r="F42" s="614">
        <v>821.68</v>
      </c>
      <c r="G42" s="614">
        <v>67.81</v>
      </c>
      <c r="H42" s="614">
        <v>0</v>
      </c>
      <c r="I42" s="614">
        <v>982.07</v>
      </c>
      <c r="J42" s="614">
        <f t="shared" si="0"/>
        <v>0</v>
      </c>
      <c r="K42" s="614">
        <f t="shared" si="1"/>
        <v>982.07</v>
      </c>
      <c r="L42" s="614">
        <v>0</v>
      </c>
      <c r="M42" s="614">
        <f t="shared" si="2"/>
        <v>982.07</v>
      </c>
      <c r="N42" s="614">
        <v>6000</v>
      </c>
      <c r="O42" s="614">
        <v>600000</v>
      </c>
      <c r="P42" s="614">
        <f t="shared" si="11"/>
        <v>50</v>
      </c>
      <c r="Q42" s="614">
        <f t="shared" si="3"/>
        <v>150</v>
      </c>
      <c r="R42" s="614">
        <v>250</v>
      </c>
      <c r="S42" s="614">
        <f t="shared" si="4"/>
        <v>6934351.5</v>
      </c>
    </row>
    <row r="43" spans="1:19">
      <c r="A43" s="612">
        <v>42</v>
      </c>
      <c r="B43" s="613" t="s">
        <v>634</v>
      </c>
      <c r="C43" s="612" t="s">
        <v>508</v>
      </c>
      <c r="D43" s="612">
        <v>7</v>
      </c>
      <c r="E43" s="612" t="s">
        <v>487</v>
      </c>
      <c r="F43" s="614">
        <v>622.17999999999995</v>
      </c>
      <c r="G43" s="614">
        <v>34.47</v>
      </c>
      <c r="H43" s="614">
        <v>0</v>
      </c>
      <c r="I43" s="614">
        <v>720.11</v>
      </c>
      <c r="J43" s="614">
        <f t="shared" si="0"/>
        <v>0</v>
      </c>
      <c r="K43" s="614">
        <f t="shared" si="1"/>
        <v>720.11</v>
      </c>
      <c r="L43" s="614">
        <v>0</v>
      </c>
      <c r="M43" s="614">
        <f t="shared" si="2"/>
        <v>720.11</v>
      </c>
      <c r="N43" s="614">
        <v>6000</v>
      </c>
      <c r="O43" s="614">
        <v>600000</v>
      </c>
      <c r="P43" s="614">
        <f t="shared" si="11"/>
        <v>0</v>
      </c>
      <c r="Q43" s="614">
        <f t="shared" si="3"/>
        <v>150</v>
      </c>
      <c r="R43" s="614">
        <v>250</v>
      </c>
      <c r="S43" s="614">
        <f t="shared" si="4"/>
        <v>5208704</v>
      </c>
    </row>
    <row r="44" spans="1:19">
      <c r="A44" s="612">
        <v>43</v>
      </c>
      <c r="B44" s="613" t="s">
        <v>635</v>
      </c>
      <c r="C44" s="612" t="s">
        <v>502</v>
      </c>
      <c r="D44" s="612">
        <v>7</v>
      </c>
      <c r="E44" s="612" t="s">
        <v>485</v>
      </c>
      <c r="F44" s="614">
        <v>863.83</v>
      </c>
      <c r="G44" s="614">
        <v>84.43</v>
      </c>
      <c r="H44" s="614">
        <v>24.56</v>
      </c>
      <c r="I44" s="614">
        <v>1063.81</v>
      </c>
      <c r="J44" s="614">
        <f t="shared" si="0"/>
        <v>0</v>
      </c>
      <c r="K44" s="614">
        <f t="shared" si="1"/>
        <v>1063.81</v>
      </c>
      <c r="L44" s="614">
        <v>0</v>
      </c>
      <c r="M44" s="614">
        <f t="shared" si="2"/>
        <v>1063.81</v>
      </c>
      <c r="N44" s="614">
        <v>6000</v>
      </c>
      <c r="O44" s="614">
        <v>600000</v>
      </c>
      <c r="P44" s="614">
        <v>100</v>
      </c>
      <c r="Q44" s="614">
        <f t="shared" si="3"/>
        <v>150</v>
      </c>
      <c r="R44" s="614">
        <v>250</v>
      </c>
      <c r="S44" s="614">
        <f t="shared" si="4"/>
        <v>7514765</v>
      </c>
    </row>
    <row r="45" spans="1:19">
      <c r="A45" s="612">
        <v>44</v>
      </c>
      <c r="B45" s="613" t="s">
        <v>636</v>
      </c>
      <c r="C45" s="612" t="s">
        <v>498</v>
      </c>
      <c r="D45" s="612">
        <v>8</v>
      </c>
      <c r="E45" s="612" t="s">
        <v>485</v>
      </c>
      <c r="F45" s="614">
        <v>1099.05</v>
      </c>
      <c r="G45" s="614">
        <v>50.86</v>
      </c>
      <c r="H45" s="614">
        <v>23.17</v>
      </c>
      <c r="I45" s="614">
        <v>1293.53</v>
      </c>
      <c r="J45" s="614">
        <f t="shared" si="0"/>
        <v>0</v>
      </c>
      <c r="K45" s="614">
        <f t="shared" si="1"/>
        <v>1293.53</v>
      </c>
      <c r="L45" s="614">
        <v>0</v>
      </c>
      <c r="M45" s="614">
        <f t="shared" si="2"/>
        <v>1293.53</v>
      </c>
      <c r="N45" s="614">
        <v>6000</v>
      </c>
      <c r="O45" s="614">
        <v>600000</v>
      </c>
      <c r="P45" s="614">
        <v>100</v>
      </c>
      <c r="Q45" s="614">
        <f t="shared" si="3"/>
        <v>175</v>
      </c>
      <c r="R45" s="614">
        <v>250</v>
      </c>
      <c r="S45" s="614">
        <f t="shared" si="4"/>
        <v>9040283.25</v>
      </c>
    </row>
    <row r="46" spans="1:19">
      <c r="A46" s="612">
        <v>45</v>
      </c>
      <c r="B46" s="613" t="s">
        <v>637</v>
      </c>
      <c r="C46" s="612" t="s">
        <v>502</v>
      </c>
      <c r="D46" s="612">
        <v>8</v>
      </c>
      <c r="E46" s="612" t="s">
        <v>485</v>
      </c>
      <c r="F46" s="614">
        <v>893.96</v>
      </c>
      <c r="G46" s="614">
        <v>38.869999999999997</v>
      </c>
      <c r="H46" s="614">
        <v>22.07</v>
      </c>
      <c r="I46" s="614">
        <v>1060.96</v>
      </c>
      <c r="J46" s="614">
        <f t="shared" si="0"/>
        <v>0</v>
      </c>
      <c r="K46" s="614">
        <f t="shared" si="1"/>
        <v>1060.96</v>
      </c>
      <c r="L46" s="614">
        <v>0</v>
      </c>
      <c r="M46" s="614">
        <f t="shared" si="2"/>
        <v>1060.96</v>
      </c>
      <c r="N46" s="614">
        <v>6000</v>
      </c>
      <c r="O46" s="614">
        <v>600000</v>
      </c>
      <c r="P46" s="614">
        <v>100</v>
      </c>
      <c r="Q46" s="614">
        <f t="shared" si="3"/>
        <v>175</v>
      </c>
      <c r="R46" s="614">
        <v>250</v>
      </c>
      <c r="S46" s="614">
        <f t="shared" si="4"/>
        <v>7522764</v>
      </c>
    </row>
    <row r="47" spans="1:19">
      <c r="A47" s="612">
        <v>46</v>
      </c>
      <c r="B47" s="613" t="s">
        <v>638</v>
      </c>
      <c r="C47" s="612" t="s">
        <v>504</v>
      </c>
      <c r="D47" s="612">
        <v>8</v>
      </c>
      <c r="E47" s="612" t="s">
        <v>487</v>
      </c>
      <c r="F47" s="614">
        <v>595.91999999999996</v>
      </c>
      <c r="G47" s="614">
        <v>32.020000000000003</v>
      </c>
      <c r="H47" s="614">
        <v>0</v>
      </c>
      <c r="I47" s="614">
        <v>708.43</v>
      </c>
      <c r="J47" s="614">
        <f t="shared" si="0"/>
        <v>0</v>
      </c>
      <c r="K47" s="614">
        <f t="shared" si="1"/>
        <v>708.43</v>
      </c>
      <c r="L47" s="614">
        <v>0</v>
      </c>
      <c r="M47" s="614">
        <f t="shared" si="2"/>
        <v>708.43</v>
      </c>
      <c r="N47" s="614">
        <v>6000</v>
      </c>
      <c r="O47" s="614">
        <v>600000</v>
      </c>
      <c r="P47" s="614">
        <f t="shared" ref="P47:P50" si="12">IF(E47="South",50,0)</f>
        <v>0</v>
      </c>
      <c r="Q47" s="614">
        <f t="shared" si="3"/>
        <v>175</v>
      </c>
      <c r="R47" s="614">
        <v>250</v>
      </c>
      <c r="S47" s="614">
        <f t="shared" si="4"/>
        <v>5151662.75</v>
      </c>
    </row>
    <row r="48" spans="1:19">
      <c r="A48" s="612">
        <v>47</v>
      </c>
      <c r="B48" s="613" t="s">
        <v>639</v>
      </c>
      <c r="C48" s="612" t="s">
        <v>483</v>
      </c>
      <c r="D48" s="612">
        <v>8</v>
      </c>
      <c r="E48" s="612" t="s">
        <v>487</v>
      </c>
      <c r="F48" s="614">
        <v>842.45</v>
      </c>
      <c r="G48" s="614">
        <v>35.520000000000003</v>
      </c>
      <c r="H48" s="614">
        <v>22.44</v>
      </c>
      <c r="I48" s="614">
        <v>992.01</v>
      </c>
      <c r="J48" s="614">
        <f t="shared" si="0"/>
        <v>0</v>
      </c>
      <c r="K48" s="614">
        <f t="shared" si="1"/>
        <v>992.01</v>
      </c>
      <c r="L48" s="614">
        <v>0</v>
      </c>
      <c r="M48" s="614">
        <f t="shared" si="2"/>
        <v>992.01</v>
      </c>
      <c r="N48" s="614">
        <v>6000</v>
      </c>
      <c r="O48" s="614">
        <v>600000</v>
      </c>
      <c r="P48" s="614">
        <f t="shared" si="12"/>
        <v>0</v>
      </c>
      <c r="Q48" s="614">
        <f t="shared" si="3"/>
        <v>175</v>
      </c>
      <c r="R48" s="614">
        <v>250</v>
      </c>
      <c r="S48" s="614">
        <f t="shared" si="4"/>
        <v>6973664.25</v>
      </c>
    </row>
    <row r="49" spans="1:19">
      <c r="A49" s="612">
        <v>48</v>
      </c>
      <c r="B49" s="613" t="s">
        <v>640</v>
      </c>
      <c r="C49" s="612" t="s">
        <v>489</v>
      </c>
      <c r="D49" s="612">
        <v>8</v>
      </c>
      <c r="E49" s="612" t="s">
        <v>485</v>
      </c>
      <c r="F49" s="614">
        <v>821.68</v>
      </c>
      <c r="G49" s="614">
        <v>67.81</v>
      </c>
      <c r="H49" s="614">
        <v>0</v>
      </c>
      <c r="I49" s="614">
        <v>982.07</v>
      </c>
      <c r="J49" s="614">
        <f t="shared" si="0"/>
        <v>0</v>
      </c>
      <c r="K49" s="614">
        <f t="shared" si="1"/>
        <v>982.07</v>
      </c>
      <c r="L49" s="614">
        <v>0</v>
      </c>
      <c r="M49" s="614">
        <f t="shared" si="2"/>
        <v>982.07</v>
      </c>
      <c r="N49" s="614">
        <v>6000</v>
      </c>
      <c r="O49" s="614">
        <v>600000</v>
      </c>
      <c r="P49" s="614">
        <f t="shared" si="12"/>
        <v>50</v>
      </c>
      <c r="Q49" s="614">
        <f t="shared" si="3"/>
        <v>175</v>
      </c>
      <c r="R49" s="614">
        <v>250</v>
      </c>
      <c r="S49" s="614">
        <f t="shared" si="4"/>
        <v>6958903.25</v>
      </c>
    </row>
    <row r="50" spans="1:19">
      <c r="A50" s="612">
        <v>49</v>
      </c>
      <c r="B50" s="613" t="s">
        <v>641</v>
      </c>
      <c r="C50" s="612" t="s">
        <v>508</v>
      </c>
      <c r="D50" s="612">
        <v>8</v>
      </c>
      <c r="E50" s="612" t="s">
        <v>487</v>
      </c>
      <c r="F50" s="614">
        <v>622.17999999999995</v>
      </c>
      <c r="G50" s="614">
        <v>34.47</v>
      </c>
      <c r="H50" s="614">
        <v>0</v>
      </c>
      <c r="I50" s="614">
        <v>720.11</v>
      </c>
      <c r="J50" s="614">
        <f t="shared" si="0"/>
        <v>0</v>
      </c>
      <c r="K50" s="614">
        <f t="shared" si="1"/>
        <v>720.11</v>
      </c>
      <c r="L50" s="614">
        <v>0</v>
      </c>
      <c r="M50" s="614">
        <f t="shared" si="2"/>
        <v>720.11</v>
      </c>
      <c r="N50" s="614">
        <v>6000</v>
      </c>
      <c r="O50" s="614">
        <v>600000</v>
      </c>
      <c r="P50" s="614">
        <f t="shared" si="12"/>
        <v>0</v>
      </c>
      <c r="Q50" s="614">
        <f t="shared" si="3"/>
        <v>175</v>
      </c>
      <c r="R50" s="614">
        <v>250</v>
      </c>
      <c r="S50" s="614">
        <f t="shared" si="4"/>
        <v>5226706.75</v>
      </c>
    </row>
    <row r="51" spans="1:19">
      <c r="A51" s="612">
        <v>50</v>
      </c>
      <c r="B51" s="613" t="s">
        <v>642</v>
      </c>
      <c r="C51" s="612" t="s">
        <v>502</v>
      </c>
      <c r="D51" s="612">
        <v>8</v>
      </c>
      <c r="E51" s="612" t="s">
        <v>485</v>
      </c>
      <c r="F51" s="614">
        <v>863.83</v>
      </c>
      <c r="G51" s="614">
        <v>84.43</v>
      </c>
      <c r="H51" s="614">
        <v>24.56</v>
      </c>
      <c r="I51" s="614">
        <v>1063.81</v>
      </c>
      <c r="J51" s="614">
        <f t="shared" si="0"/>
        <v>0</v>
      </c>
      <c r="K51" s="614">
        <f t="shared" si="1"/>
        <v>1063.81</v>
      </c>
      <c r="L51" s="614">
        <v>0</v>
      </c>
      <c r="M51" s="614">
        <f t="shared" si="2"/>
        <v>1063.81</v>
      </c>
      <c r="N51" s="614">
        <v>6000</v>
      </c>
      <c r="O51" s="614">
        <v>600000</v>
      </c>
      <c r="P51" s="614">
        <v>100</v>
      </c>
      <c r="Q51" s="614">
        <f t="shared" si="3"/>
        <v>175</v>
      </c>
      <c r="R51" s="614">
        <v>250</v>
      </c>
      <c r="S51" s="614">
        <f t="shared" si="4"/>
        <v>7541360.25</v>
      </c>
    </row>
    <row r="52" spans="1:19">
      <c r="A52" s="612">
        <v>51</v>
      </c>
      <c r="B52" s="613" t="s">
        <v>643</v>
      </c>
      <c r="C52" s="612" t="s">
        <v>498</v>
      </c>
      <c r="D52" s="612">
        <v>9</v>
      </c>
      <c r="E52" s="612" t="s">
        <v>485</v>
      </c>
      <c r="F52" s="614">
        <v>1099.05</v>
      </c>
      <c r="G52" s="614">
        <v>50.86</v>
      </c>
      <c r="H52" s="614">
        <v>23.17</v>
      </c>
      <c r="I52" s="614">
        <v>1293.53</v>
      </c>
      <c r="J52" s="614">
        <f t="shared" si="0"/>
        <v>0</v>
      </c>
      <c r="K52" s="614">
        <f t="shared" si="1"/>
        <v>1293.53</v>
      </c>
      <c r="L52" s="614">
        <v>0</v>
      </c>
      <c r="M52" s="614">
        <f t="shared" si="2"/>
        <v>1293.53</v>
      </c>
      <c r="N52" s="614">
        <v>6000</v>
      </c>
      <c r="O52" s="614">
        <v>600000</v>
      </c>
      <c r="P52" s="614">
        <v>100</v>
      </c>
      <c r="Q52" s="614">
        <f t="shared" si="3"/>
        <v>200</v>
      </c>
      <c r="R52" s="614">
        <v>250</v>
      </c>
      <c r="S52" s="614">
        <f t="shared" si="4"/>
        <v>9072621.5</v>
      </c>
    </row>
    <row r="53" spans="1:19">
      <c r="A53" s="612">
        <v>52</v>
      </c>
      <c r="B53" s="613" t="s">
        <v>644</v>
      </c>
      <c r="C53" s="612" t="s">
        <v>502</v>
      </c>
      <c r="D53" s="612">
        <v>9</v>
      </c>
      <c r="E53" s="612" t="s">
        <v>485</v>
      </c>
      <c r="F53" s="614">
        <v>893.96</v>
      </c>
      <c r="G53" s="614">
        <v>38.869999999999997</v>
      </c>
      <c r="H53" s="614">
        <v>22.07</v>
      </c>
      <c r="I53" s="614">
        <v>1060.96</v>
      </c>
      <c r="J53" s="614">
        <f t="shared" si="0"/>
        <v>0</v>
      </c>
      <c r="K53" s="614">
        <f t="shared" si="1"/>
        <v>1060.96</v>
      </c>
      <c r="L53" s="614">
        <v>0</v>
      </c>
      <c r="M53" s="614">
        <f t="shared" si="2"/>
        <v>1060.96</v>
      </c>
      <c r="N53" s="614">
        <v>6000</v>
      </c>
      <c r="O53" s="614">
        <v>600000</v>
      </c>
      <c r="P53" s="614">
        <v>100</v>
      </c>
      <c r="Q53" s="614">
        <f t="shared" si="3"/>
        <v>200</v>
      </c>
      <c r="R53" s="614">
        <v>250</v>
      </c>
      <c r="S53" s="614">
        <f t="shared" si="4"/>
        <v>7549288</v>
      </c>
    </row>
    <row r="54" spans="1:19">
      <c r="A54" s="612">
        <v>53</v>
      </c>
      <c r="B54" s="613" t="s">
        <v>645</v>
      </c>
      <c r="C54" s="612" t="s">
        <v>504</v>
      </c>
      <c r="D54" s="612">
        <v>9</v>
      </c>
      <c r="E54" s="612" t="s">
        <v>487</v>
      </c>
      <c r="F54" s="614">
        <v>595.91999999999996</v>
      </c>
      <c r="G54" s="614">
        <v>32.020000000000003</v>
      </c>
      <c r="H54" s="614">
        <v>0</v>
      </c>
      <c r="I54" s="614">
        <v>708.43</v>
      </c>
      <c r="J54" s="614">
        <f t="shared" si="0"/>
        <v>0</v>
      </c>
      <c r="K54" s="614">
        <f t="shared" si="1"/>
        <v>708.43</v>
      </c>
      <c r="L54" s="614">
        <v>0</v>
      </c>
      <c r="M54" s="614">
        <f t="shared" si="2"/>
        <v>708.43</v>
      </c>
      <c r="N54" s="614">
        <v>6000</v>
      </c>
      <c r="O54" s="614">
        <v>600000</v>
      </c>
      <c r="P54" s="614">
        <f t="shared" ref="P54:P57" si="13">IF(E54="South",50,0)</f>
        <v>0</v>
      </c>
      <c r="Q54" s="614">
        <f t="shared" si="3"/>
        <v>200</v>
      </c>
      <c r="R54" s="614">
        <v>250</v>
      </c>
      <c r="S54" s="614">
        <f t="shared" si="4"/>
        <v>5169373.5</v>
      </c>
    </row>
    <row r="55" spans="1:19">
      <c r="A55" s="612">
        <v>54</v>
      </c>
      <c r="B55" s="613" t="s">
        <v>646</v>
      </c>
      <c r="C55" s="612" t="s">
        <v>483</v>
      </c>
      <c r="D55" s="612">
        <v>9</v>
      </c>
      <c r="E55" s="612" t="s">
        <v>487</v>
      </c>
      <c r="F55" s="614">
        <v>842.45</v>
      </c>
      <c r="G55" s="614">
        <v>35.520000000000003</v>
      </c>
      <c r="H55" s="614">
        <v>22.44</v>
      </c>
      <c r="I55" s="614">
        <v>992.01</v>
      </c>
      <c r="J55" s="614">
        <f t="shared" si="0"/>
        <v>0</v>
      </c>
      <c r="K55" s="614">
        <f t="shared" si="1"/>
        <v>992.01</v>
      </c>
      <c r="L55" s="614">
        <v>0</v>
      </c>
      <c r="M55" s="614">
        <f t="shared" si="2"/>
        <v>992.01</v>
      </c>
      <c r="N55" s="614">
        <v>6000</v>
      </c>
      <c r="O55" s="614">
        <v>600000</v>
      </c>
      <c r="P55" s="614">
        <f t="shared" si="13"/>
        <v>0</v>
      </c>
      <c r="Q55" s="614">
        <f t="shared" si="3"/>
        <v>200</v>
      </c>
      <c r="R55" s="614">
        <v>250</v>
      </c>
      <c r="S55" s="614">
        <f t="shared" si="4"/>
        <v>6998464.5</v>
      </c>
    </row>
    <row r="56" spans="1:19">
      <c r="A56" s="612">
        <v>55</v>
      </c>
      <c r="B56" s="613" t="s">
        <v>647</v>
      </c>
      <c r="C56" s="612" t="s">
        <v>489</v>
      </c>
      <c r="D56" s="612">
        <v>9</v>
      </c>
      <c r="E56" s="612" t="s">
        <v>485</v>
      </c>
      <c r="F56" s="614">
        <v>821.68</v>
      </c>
      <c r="G56" s="614">
        <v>67.81</v>
      </c>
      <c r="H56" s="614">
        <v>0</v>
      </c>
      <c r="I56" s="614">
        <v>982.07</v>
      </c>
      <c r="J56" s="614">
        <f t="shared" si="0"/>
        <v>0</v>
      </c>
      <c r="K56" s="614">
        <f t="shared" si="1"/>
        <v>982.07</v>
      </c>
      <c r="L56" s="614">
        <v>0</v>
      </c>
      <c r="M56" s="614">
        <f t="shared" si="2"/>
        <v>982.07</v>
      </c>
      <c r="N56" s="614">
        <v>6000</v>
      </c>
      <c r="O56" s="614">
        <v>600000</v>
      </c>
      <c r="P56" s="614">
        <f t="shared" si="13"/>
        <v>50</v>
      </c>
      <c r="Q56" s="614">
        <f t="shared" si="3"/>
        <v>200</v>
      </c>
      <c r="R56" s="614">
        <v>250</v>
      </c>
      <c r="S56" s="614">
        <f t="shared" si="4"/>
        <v>6983455</v>
      </c>
    </row>
    <row r="57" spans="1:19">
      <c r="A57" s="612">
        <v>56</v>
      </c>
      <c r="B57" s="613" t="s">
        <v>648</v>
      </c>
      <c r="C57" s="612" t="s">
        <v>508</v>
      </c>
      <c r="D57" s="612">
        <v>9</v>
      </c>
      <c r="E57" s="612" t="s">
        <v>487</v>
      </c>
      <c r="F57" s="614">
        <v>622.17999999999995</v>
      </c>
      <c r="G57" s="614">
        <v>34.47</v>
      </c>
      <c r="H57" s="614">
        <v>0</v>
      </c>
      <c r="I57" s="614">
        <v>720.11</v>
      </c>
      <c r="J57" s="614">
        <f t="shared" si="0"/>
        <v>0</v>
      </c>
      <c r="K57" s="614">
        <f t="shared" si="1"/>
        <v>720.11</v>
      </c>
      <c r="L57" s="614">
        <v>0</v>
      </c>
      <c r="M57" s="614">
        <f t="shared" si="2"/>
        <v>720.11</v>
      </c>
      <c r="N57" s="614">
        <v>6000</v>
      </c>
      <c r="O57" s="614">
        <v>600000</v>
      </c>
      <c r="P57" s="614">
        <f t="shared" si="13"/>
        <v>0</v>
      </c>
      <c r="Q57" s="614">
        <f t="shared" si="3"/>
        <v>200</v>
      </c>
      <c r="R57" s="614">
        <v>250</v>
      </c>
      <c r="S57" s="614">
        <f t="shared" si="4"/>
        <v>5244709.5</v>
      </c>
    </row>
    <row r="58" spans="1:19">
      <c r="A58" s="612">
        <v>57</v>
      </c>
      <c r="B58" s="613" t="s">
        <v>649</v>
      </c>
      <c r="C58" s="612" t="s">
        <v>502</v>
      </c>
      <c r="D58" s="612">
        <v>9</v>
      </c>
      <c r="E58" s="612" t="s">
        <v>485</v>
      </c>
      <c r="F58" s="614">
        <v>863.83</v>
      </c>
      <c r="G58" s="614">
        <v>84.43</v>
      </c>
      <c r="H58" s="614">
        <v>24.56</v>
      </c>
      <c r="I58" s="614">
        <v>1063.81</v>
      </c>
      <c r="J58" s="614">
        <f t="shared" si="0"/>
        <v>0</v>
      </c>
      <c r="K58" s="614">
        <f t="shared" si="1"/>
        <v>1063.81</v>
      </c>
      <c r="L58" s="614">
        <v>0</v>
      </c>
      <c r="M58" s="614">
        <f t="shared" si="2"/>
        <v>1063.81</v>
      </c>
      <c r="N58" s="614">
        <v>6000</v>
      </c>
      <c r="O58" s="614">
        <v>600000</v>
      </c>
      <c r="P58" s="614">
        <v>100</v>
      </c>
      <c r="Q58" s="614">
        <f t="shared" si="3"/>
        <v>200</v>
      </c>
      <c r="R58" s="614">
        <v>250</v>
      </c>
      <c r="S58" s="614">
        <f t="shared" si="4"/>
        <v>7567955.5</v>
      </c>
    </row>
    <row r="59" spans="1:19">
      <c r="A59" s="612">
        <v>58</v>
      </c>
      <c r="B59" s="613" t="s">
        <v>650</v>
      </c>
      <c r="C59" s="612" t="s">
        <v>498</v>
      </c>
      <c r="D59" s="612">
        <v>10</v>
      </c>
      <c r="E59" s="612" t="s">
        <v>485</v>
      </c>
      <c r="F59" s="614">
        <v>1099.05</v>
      </c>
      <c r="G59" s="614">
        <v>50.86</v>
      </c>
      <c r="H59" s="614">
        <v>23.17</v>
      </c>
      <c r="I59" s="614">
        <v>1293.53</v>
      </c>
      <c r="J59" s="614">
        <f t="shared" si="0"/>
        <v>0</v>
      </c>
      <c r="K59" s="614">
        <f t="shared" si="1"/>
        <v>1293.53</v>
      </c>
      <c r="L59" s="614">
        <v>0</v>
      </c>
      <c r="M59" s="614">
        <f t="shared" si="2"/>
        <v>1293.53</v>
      </c>
      <c r="N59" s="614">
        <v>6000</v>
      </c>
      <c r="O59" s="614">
        <v>600000</v>
      </c>
      <c r="P59" s="614">
        <v>100</v>
      </c>
      <c r="Q59" s="614">
        <f t="shared" si="3"/>
        <v>225</v>
      </c>
      <c r="R59" s="614">
        <v>250</v>
      </c>
      <c r="S59" s="614">
        <f t="shared" si="4"/>
        <v>9104959.75</v>
      </c>
    </row>
    <row r="60" spans="1:19">
      <c r="A60" s="612">
        <v>59</v>
      </c>
      <c r="B60" s="613" t="s">
        <v>651</v>
      </c>
      <c r="C60" s="612" t="s">
        <v>502</v>
      </c>
      <c r="D60" s="612">
        <v>10</v>
      </c>
      <c r="E60" s="612" t="s">
        <v>485</v>
      </c>
      <c r="F60" s="614">
        <v>893.96</v>
      </c>
      <c r="G60" s="614">
        <v>38.869999999999997</v>
      </c>
      <c r="H60" s="614">
        <v>22.07</v>
      </c>
      <c r="I60" s="614">
        <v>1060.96</v>
      </c>
      <c r="J60" s="614">
        <f t="shared" si="0"/>
        <v>0</v>
      </c>
      <c r="K60" s="614">
        <f t="shared" si="1"/>
        <v>1060.96</v>
      </c>
      <c r="L60" s="614">
        <v>0</v>
      </c>
      <c r="M60" s="614">
        <f t="shared" si="2"/>
        <v>1060.96</v>
      </c>
      <c r="N60" s="614">
        <v>6000</v>
      </c>
      <c r="O60" s="614">
        <v>600000</v>
      </c>
      <c r="P60" s="614">
        <v>100</v>
      </c>
      <c r="Q60" s="614">
        <f t="shared" si="3"/>
        <v>225</v>
      </c>
      <c r="R60" s="614">
        <v>250</v>
      </c>
      <c r="S60" s="614">
        <f t="shared" si="4"/>
        <v>7575812</v>
      </c>
    </row>
    <row r="61" spans="1:19">
      <c r="A61" s="612">
        <v>60</v>
      </c>
      <c r="B61" s="613" t="s">
        <v>652</v>
      </c>
      <c r="C61" s="612" t="s">
        <v>504</v>
      </c>
      <c r="D61" s="612">
        <v>10</v>
      </c>
      <c r="E61" s="612" t="s">
        <v>487</v>
      </c>
      <c r="F61" s="614">
        <v>595.91999999999996</v>
      </c>
      <c r="G61" s="614">
        <v>32.020000000000003</v>
      </c>
      <c r="H61" s="614">
        <v>0</v>
      </c>
      <c r="I61" s="614">
        <v>708.43</v>
      </c>
      <c r="J61" s="614">
        <f t="shared" si="0"/>
        <v>0</v>
      </c>
      <c r="K61" s="614">
        <f t="shared" si="1"/>
        <v>708.43</v>
      </c>
      <c r="L61" s="614">
        <v>0</v>
      </c>
      <c r="M61" s="614">
        <f t="shared" si="2"/>
        <v>708.43</v>
      </c>
      <c r="N61" s="614">
        <v>6000</v>
      </c>
      <c r="O61" s="614">
        <v>600000</v>
      </c>
      <c r="P61" s="614">
        <f t="shared" ref="P61:P64" si="14">IF(E61="South",50,0)</f>
        <v>0</v>
      </c>
      <c r="Q61" s="614">
        <f t="shared" si="3"/>
        <v>225</v>
      </c>
      <c r="R61" s="614">
        <v>250</v>
      </c>
      <c r="S61" s="614">
        <f t="shared" si="4"/>
        <v>5187084.25</v>
      </c>
    </row>
    <row r="62" spans="1:19">
      <c r="A62" s="612">
        <v>61</v>
      </c>
      <c r="B62" s="613" t="s">
        <v>653</v>
      </c>
      <c r="C62" s="612" t="s">
        <v>483</v>
      </c>
      <c r="D62" s="612">
        <v>10</v>
      </c>
      <c r="E62" s="612" t="s">
        <v>487</v>
      </c>
      <c r="F62" s="614">
        <v>842.45</v>
      </c>
      <c r="G62" s="614">
        <v>35.520000000000003</v>
      </c>
      <c r="H62" s="614">
        <v>22.44</v>
      </c>
      <c r="I62" s="614">
        <v>992.01</v>
      </c>
      <c r="J62" s="614">
        <f t="shared" si="0"/>
        <v>0</v>
      </c>
      <c r="K62" s="614">
        <f t="shared" si="1"/>
        <v>992.01</v>
      </c>
      <c r="L62" s="614">
        <v>0</v>
      </c>
      <c r="M62" s="614">
        <f t="shared" si="2"/>
        <v>992.01</v>
      </c>
      <c r="N62" s="614">
        <v>6000</v>
      </c>
      <c r="O62" s="614">
        <v>600000</v>
      </c>
      <c r="P62" s="614">
        <f t="shared" si="14"/>
        <v>0</v>
      </c>
      <c r="Q62" s="614">
        <f t="shared" si="3"/>
        <v>225</v>
      </c>
      <c r="R62" s="614">
        <v>250</v>
      </c>
      <c r="S62" s="614">
        <f t="shared" si="4"/>
        <v>7023264.75</v>
      </c>
    </row>
    <row r="63" spans="1:19">
      <c r="A63" s="612">
        <v>62</v>
      </c>
      <c r="B63" s="613" t="s">
        <v>654</v>
      </c>
      <c r="C63" s="612" t="s">
        <v>489</v>
      </c>
      <c r="D63" s="612">
        <v>10</v>
      </c>
      <c r="E63" s="612" t="s">
        <v>485</v>
      </c>
      <c r="F63" s="614">
        <v>821.68</v>
      </c>
      <c r="G63" s="614">
        <v>67.81</v>
      </c>
      <c r="H63" s="614">
        <v>0</v>
      </c>
      <c r="I63" s="614">
        <v>982.07</v>
      </c>
      <c r="J63" s="614">
        <f t="shared" si="0"/>
        <v>0</v>
      </c>
      <c r="K63" s="614">
        <f t="shared" si="1"/>
        <v>982.07</v>
      </c>
      <c r="L63" s="614">
        <v>0</v>
      </c>
      <c r="M63" s="614">
        <f t="shared" si="2"/>
        <v>982.07</v>
      </c>
      <c r="N63" s="614">
        <v>6000</v>
      </c>
      <c r="O63" s="614">
        <v>600000</v>
      </c>
      <c r="P63" s="614">
        <f t="shared" si="14"/>
        <v>50</v>
      </c>
      <c r="Q63" s="614">
        <f t="shared" si="3"/>
        <v>225</v>
      </c>
      <c r="R63" s="614">
        <v>250</v>
      </c>
      <c r="S63" s="614">
        <f t="shared" si="4"/>
        <v>7008006.75</v>
      </c>
    </row>
    <row r="64" spans="1:19">
      <c r="A64" s="612">
        <v>63</v>
      </c>
      <c r="B64" s="613" t="s">
        <v>655</v>
      </c>
      <c r="C64" s="612" t="s">
        <v>508</v>
      </c>
      <c r="D64" s="612">
        <v>10</v>
      </c>
      <c r="E64" s="612" t="s">
        <v>487</v>
      </c>
      <c r="F64" s="614">
        <v>622.17999999999995</v>
      </c>
      <c r="G64" s="614">
        <v>34.47</v>
      </c>
      <c r="H64" s="614">
        <v>0</v>
      </c>
      <c r="I64" s="614">
        <v>720.11</v>
      </c>
      <c r="J64" s="614">
        <f t="shared" si="0"/>
        <v>0</v>
      </c>
      <c r="K64" s="614">
        <f t="shared" si="1"/>
        <v>720.11</v>
      </c>
      <c r="L64" s="614">
        <v>0</v>
      </c>
      <c r="M64" s="614">
        <f t="shared" si="2"/>
        <v>720.11</v>
      </c>
      <c r="N64" s="614">
        <v>6000</v>
      </c>
      <c r="O64" s="614">
        <v>600000</v>
      </c>
      <c r="P64" s="614">
        <f t="shared" si="14"/>
        <v>0</v>
      </c>
      <c r="Q64" s="614">
        <f t="shared" si="3"/>
        <v>225</v>
      </c>
      <c r="R64" s="614">
        <v>250</v>
      </c>
      <c r="S64" s="614">
        <f t="shared" si="4"/>
        <v>5262712.25</v>
      </c>
    </row>
    <row r="65" spans="1:19">
      <c r="A65" s="612">
        <v>64</v>
      </c>
      <c r="B65" s="613" t="s">
        <v>656</v>
      </c>
      <c r="C65" s="612" t="s">
        <v>502</v>
      </c>
      <c r="D65" s="612">
        <v>10</v>
      </c>
      <c r="E65" s="612" t="s">
        <v>485</v>
      </c>
      <c r="F65" s="614">
        <v>863.83</v>
      </c>
      <c r="G65" s="614">
        <v>84.43</v>
      </c>
      <c r="H65" s="614">
        <v>24.56</v>
      </c>
      <c r="I65" s="614">
        <v>1063.81</v>
      </c>
      <c r="J65" s="614">
        <f t="shared" si="0"/>
        <v>0</v>
      </c>
      <c r="K65" s="614">
        <f t="shared" si="1"/>
        <v>1063.81</v>
      </c>
      <c r="L65" s="614">
        <v>0</v>
      </c>
      <c r="M65" s="614">
        <f t="shared" si="2"/>
        <v>1063.81</v>
      </c>
      <c r="N65" s="614">
        <v>6000</v>
      </c>
      <c r="O65" s="614">
        <v>600000</v>
      </c>
      <c r="P65" s="614">
        <v>100</v>
      </c>
      <c r="Q65" s="614">
        <f t="shared" si="3"/>
        <v>225</v>
      </c>
      <c r="R65" s="614">
        <v>250</v>
      </c>
      <c r="S65" s="614">
        <f t="shared" si="4"/>
        <v>7594550.75</v>
      </c>
    </row>
    <row r="66" spans="1:19">
      <c r="A66" s="615"/>
      <c r="B66" s="616"/>
      <c r="C66" s="616"/>
      <c r="D66" s="616"/>
      <c r="E66" s="616"/>
      <c r="F66" s="616"/>
      <c r="G66" s="616"/>
      <c r="H66" s="616"/>
      <c r="I66" s="616"/>
      <c r="J66" s="616"/>
      <c r="K66" s="616"/>
      <c r="L66" s="616"/>
      <c r="M66" s="616"/>
      <c r="N66" s="616"/>
      <c r="O66" s="616"/>
      <c r="P66" s="616"/>
      <c r="Q66" s="616"/>
      <c r="R66" s="616"/>
      <c r="S66" s="616"/>
    </row>
    <row r="67" spans="1:19">
      <c r="A67" s="616"/>
      <c r="B67" s="616"/>
      <c r="C67" s="616"/>
      <c r="D67" s="616"/>
      <c r="E67" s="616"/>
      <c r="F67" s="616"/>
      <c r="G67" s="616"/>
      <c r="H67" s="616"/>
      <c r="I67" s="616"/>
      <c r="J67" s="616"/>
      <c r="K67" s="616"/>
      <c r="L67" s="616"/>
      <c r="M67" s="616"/>
      <c r="N67" s="616"/>
      <c r="O67" s="616"/>
      <c r="P67" s="616"/>
      <c r="Q67" s="616"/>
      <c r="R67" s="616"/>
      <c r="S67" s="616"/>
    </row>
    <row r="68" spans="1:19" ht="13.8">
      <c r="A68" s="865" t="s">
        <v>100</v>
      </c>
      <c r="B68" s="866"/>
      <c r="C68" s="866"/>
      <c r="D68" s="866"/>
      <c r="E68" s="866"/>
      <c r="F68" s="617">
        <f t="shared" ref="F68:M68" si="15">SUM(F2:F65)</f>
        <v>52756.4</v>
      </c>
      <c r="G68" s="618">
        <f t="shared" si="15"/>
        <v>3205.0999999999976</v>
      </c>
      <c r="H68" s="618">
        <f t="shared" si="15"/>
        <v>876.06000000000006</v>
      </c>
      <c r="I68" s="618">
        <f t="shared" si="15"/>
        <v>62779.599999999991</v>
      </c>
      <c r="J68" s="618">
        <f t="shared" si="15"/>
        <v>0</v>
      </c>
      <c r="K68" s="618">
        <f t="shared" si="15"/>
        <v>62779.599999999991</v>
      </c>
      <c r="L68" s="618">
        <f t="shared" si="15"/>
        <v>604</v>
      </c>
      <c r="M68" s="618">
        <f t="shared" si="15"/>
        <v>63383.599999999991</v>
      </c>
      <c r="N68" s="619"/>
      <c r="O68" s="618">
        <f>SUM(O2:O65)</f>
        <v>38400000</v>
      </c>
      <c r="P68" s="619"/>
      <c r="Q68" s="619"/>
      <c r="R68" s="619"/>
      <c r="S68" s="618">
        <f>SUM(S2:S65)</f>
        <v>445835448</v>
      </c>
    </row>
    <row r="71" spans="1:19">
      <c r="R71" s="621"/>
    </row>
  </sheetData>
  <autoFilter ref="A1:S65"/>
  <mergeCells count="1">
    <mergeCell ref="A68:E6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RowHeight="13.2"/>
  <cols>
    <col min="1" max="1" width="16.109375" bestFit="1" customWidth="1"/>
    <col min="2" max="2" width="29.109375" bestFit="1" customWidth="1"/>
    <col min="3" max="3" width="20.33203125" bestFit="1" customWidth="1"/>
    <col min="5" max="5" width="14.33203125" bestFit="1" customWidth="1"/>
    <col min="6" max="6" width="59.88671875" bestFit="1" customWidth="1"/>
    <col min="7" max="7" width="12.88671875" customWidth="1"/>
  </cols>
  <sheetData>
    <row r="1" spans="1:4">
      <c r="A1" s="605" t="s">
        <v>376</v>
      </c>
      <c r="B1" s="606">
        <v>43882</v>
      </c>
    </row>
    <row r="2" spans="1:4">
      <c r="A2" s="605" t="s">
        <v>533</v>
      </c>
      <c r="B2" s="605" t="s">
        <v>531</v>
      </c>
      <c r="C2" s="605" t="s">
        <v>532</v>
      </c>
      <c r="D2" s="607">
        <v>0.33329999999999999</v>
      </c>
    </row>
    <row r="3" spans="1:4">
      <c r="B3" s="605" t="s">
        <v>534</v>
      </c>
      <c r="C3" s="605" t="s">
        <v>535</v>
      </c>
      <c r="D3" s="607">
        <v>0.33329999999999999</v>
      </c>
    </row>
    <row r="4" spans="1:4">
      <c r="B4" s="605" t="s">
        <v>536</v>
      </c>
      <c r="C4" s="605" t="s">
        <v>537</v>
      </c>
      <c r="D4" s="607">
        <v>0.33339999999999997</v>
      </c>
    </row>
    <row r="7" spans="1:4">
      <c r="A7" s="605" t="s">
        <v>538</v>
      </c>
      <c r="B7" s="605" t="s">
        <v>530</v>
      </c>
      <c r="C7" s="605" t="s">
        <v>539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A13" sqref="A13"/>
    </sheetView>
  </sheetViews>
  <sheetFormatPr defaultRowHeight="13.2"/>
  <cols>
    <col min="1" max="1" width="23.109375" bestFit="1" customWidth="1"/>
    <col min="2" max="2" width="27.33203125" customWidth="1"/>
    <col min="3" max="3" width="20.33203125" bestFit="1" customWidth="1"/>
    <col min="4" max="4" width="17.33203125" bestFit="1" customWidth="1"/>
    <col min="5" max="5" width="29.6640625" bestFit="1" customWidth="1"/>
    <col min="6" max="6" width="39.109375" customWidth="1"/>
    <col min="7" max="7" width="11" bestFit="1" customWidth="1"/>
    <col min="8" max="8" width="12.44140625" bestFit="1" customWidth="1"/>
  </cols>
  <sheetData>
    <row r="2" spans="1:8">
      <c r="A2" s="605" t="s">
        <v>538</v>
      </c>
      <c r="B2" s="605" t="s">
        <v>530</v>
      </c>
      <c r="D2" t="s">
        <v>575</v>
      </c>
      <c r="E2" t="s">
        <v>576</v>
      </c>
    </row>
    <row r="3" spans="1:8" ht="39.6">
      <c r="A3" s="605" t="s">
        <v>541</v>
      </c>
      <c r="B3" s="609" t="s">
        <v>540</v>
      </c>
      <c r="D3" t="s">
        <v>533</v>
      </c>
      <c r="E3" t="s">
        <v>577</v>
      </c>
    </row>
    <row r="4" spans="1:8">
      <c r="A4" s="605" t="s">
        <v>542</v>
      </c>
      <c r="B4" s="605" t="s">
        <v>539</v>
      </c>
    </row>
    <row r="5" spans="1:8">
      <c r="A5" s="605" t="s">
        <v>543</v>
      </c>
      <c r="B5" s="608">
        <v>41971</v>
      </c>
    </row>
    <row r="6" spans="1:8">
      <c r="A6" s="605" t="s">
        <v>544</v>
      </c>
      <c r="B6" s="605" t="s">
        <v>545</v>
      </c>
    </row>
    <row r="7" spans="1:8">
      <c r="A7" s="605" t="s">
        <v>546</v>
      </c>
      <c r="B7" s="605" t="s">
        <v>547</v>
      </c>
    </row>
    <row r="9" spans="1:8">
      <c r="A9" t="s">
        <v>549</v>
      </c>
      <c r="B9" t="s">
        <v>542</v>
      </c>
      <c r="C9" t="s">
        <v>550</v>
      </c>
      <c r="D9" t="s">
        <v>551</v>
      </c>
      <c r="E9" t="s">
        <v>553</v>
      </c>
      <c r="F9" t="s">
        <v>541</v>
      </c>
      <c r="G9" t="s">
        <v>560</v>
      </c>
      <c r="H9" t="s">
        <v>571</v>
      </c>
    </row>
    <row r="10" spans="1:8" ht="26.4">
      <c r="A10" t="s">
        <v>532</v>
      </c>
      <c r="B10" t="s">
        <v>548</v>
      </c>
      <c r="C10" t="s">
        <v>552</v>
      </c>
      <c r="D10" s="608">
        <v>30862</v>
      </c>
      <c r="E10" t="s">
        <v>554</v>
      </c>
      <c r="F10" s="610" t="s">
        <v>555</v>
      </c>
      <c r="H10" t="s">
        <v>572</v>
      </c>
    </row>
    <row r="12" spans="1:8" ht="26.4">
      <c r="A12" t="s">
        <v>535</v>
      </c>
      <c r="B12" t="s">
        <v>556</v>
      </c>
      <c r="C12" t="s">
        <v>557</v>
      </c>
      <c r="D12" s="608">
        <v>28569</v>
      </c>
      <c r="E12" t="s">
        <v>558</v>
      </c>
      <c r="F12" s="610" t="s">
        <v>559</v>
      </c>
      <c r="G12">
        <v>9830027049</v>
      </c>
      <c r="H12" t="s">
        <v>573</v>
      </c>
    </row>
    <row r="14" spans="1:8" ht="26.4">
      <c r="A14" t="s">
        <v>537</v>
      </c>
      <c r="B14" t="s">
        <v>561</v>
      </c>
      <c r="C14" t="s">
        <v>562</v>
      </c>
      <c r="D14" s="608">
        <v>30990</v>
      </c>
      <c r="E14" t="s">
        <v>563</v>
      </c>
      <c r="F14" s="610" t="s">
        <v>564</v>
      </c>
      <c r="G14">
        <v>9830430909</v>
      </c>
      <c r="H14" t="s">
        <v>574</v>
      </c>
    </row>
    <row r="17" spans="1:1">
      <c r="A17" t="s">
        <v>565</v>
      </c>
    </row>
    <row r="18" spans="1:1">
      <c r="A18" t="s">
        <v>566</v>
      </c>
    </row>
    <row r="19" spans="1:1">
      <c r="A19" t="s">
        <v>567</v>
      </c>
    </row>
    <row r="20" spans="1:1">
      <c r="A20" t="s">
        <v>568</v>
      </c>
    </row>
    <row r="21" spans="1:1">
      <c r="A21" t="s">
        <v>569</v>
      </c>
    </row>
    <row r="22" spans="1:1">
      <c r="A22" t="s">
        <v>570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H4" sqref="H4"/>
    </sheetView>
  </sheetViews>
  <sheetFormatPr defaultRowHeight="13.2"/>
  <cols>
    <col min="1" max="1" width="13.6640625" customWidth="1"/>
    <col min="2" max="2" width="12.5546875" customWidth="1"/>
    <col min="5" max="5" width="18.6640625" customWidth="1"/>
    <col min="6" max="6" width="48" customWidth="1"/>
    <col min="8" max="8" width="16.77734375" bestFit="1" customWidth="1"/>
    <col min="10" max="10" width="13.88671875" customWidth="1"/>
  </cols>
  <sheetData>
    <row r="1" spans="1:10">
      <c r="A1" t="s">
        <v>590</v>
      </c>
      <c r="B1" t="s">
        <v>589</v>
      </c>
      <c r="C1" t="s">
        <v>376</v>
      </c>
      <c r="D1" t="s">
        <v>588</v>
      </c>
      <c r="E1" t="s">
        <v>84</v>
      </c>
      <c r="F1" t="s">
        <v>541</v>
      </c>
      <c r="G1" s="867" t="s">
        <v>587</v>
      </c>
      <c r="H1" s="867"/>
      <c r="J1" t="s">
        <v>90</v>
      </c>
    </row>
    <row r="2" spans="1:10" ht="39.6">
      <c r="A2" s="610" t="s">
        <v>586</v>
      </c>
      <c r="B2" s="610" t="s">
        <v>530</v>
      </c>
      <c r="C2" s="610" t="s">
        <v>585</v>
      </c>
      <c r="D2" s="610" t="s">
        <v>584</v>
      </c>
      <c r="E2" s="610" t="s">
        <v>583</v>
      </c>
      <c r="F2" s="610" t="s">
        <v>582</v>
      </c>
      <c r="G2">
        <v>14100000</v>
      </c>
      <c r="H2" s="610" t="s">
        <v>581</v>
      </c>
      <c r="J2" s="610" t="s">
        <v>580</v>
      </c>
    </row>
    <row r="3" spans="1:10">
      <c r="G3">
        <v>3400000</v>
      </c>
      <c r="H3" t="s">
        <v>579</v>
      </c>
    </row>
    <row r="4" spans="1:10">
      <c r="G4">
        <f>G2+G3</f>
        <v>17500000</v>
      </c>
      <c r="H4" t="s">
        <v>10</v>
      </c>
    </row>
  </sheetData>
  <mergeCells count="1">
    <mergeCell ref="G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pane ySplit="9" topLeftCell="A37" activePane="bottomLeft" state="frozen"/>
      <selection pane="bottomLeft" activeCell="A42" sqref="A42"/>
    </sheetView>
  </sheetViews>
  <sheetFormatPr defaultRowHeight="13.2"/>
  <cols>
    <col min="1" max="1" width="58.44140625" bestFit="1" customWidth="1"/>
    <col min="2" max="2" width="18.109375" bestFit="1" customWidth="1"/>
    <col min="3" max="3" width="14.21875" bestFit="1" customWidth="1"/>
    <col min="4" max="4" width="15.44140625" bestFit="1" customWidth="1"/>
    <col min="5" max="5" width="17.88671875" customWidth="1"/>
    <col min="6" max="7" width="12.44140625" customWidth="1"/>
    <col min="8" max="8" width="15.109375" customWidth="1"/>
    <col min="9" max="9" width="12.6640625" customWidth="1"/>
    <col min="10" max="10" width="13.5546875" customWidth="1"/>
    <col min="11" max="11" width="13.6640625" customWidth="1"/>
    <col min="12" max="12" width="13.33203125" customWidth="1"/>
  </cols>
  <sheetData>
    <row r="1" spans="1:12">
      <c r="A1" s="868" t="s">
        <v>666</v>
      </c>
      <c r="B1" s="868"/>
    </row>
    <row r="2" spans="1:12">
      <c r="A2" s="868" t="s">
        <v>667</v>
      </c>
      <c r="B2" s="868"/>
    </row>
    <row r="3" spans="1:12">
      <c r="A3" s="868" t="s">
        <v>668</v>
      </c>
      <c r="B3" s="868"/>
    </row>
    <row r="4" spans="1:12" ht="15.6">
      <c r="A4" s="869" t="s">
        <v>669</v>
      </c>
      <c r="B4" s="869"/>
    </row>
    <row r="5" spans="1:12">
      <c r="A5" s="868" t="s">
        <v>670</v>
      </c>
      <c r="B5" s="868"/>
    </row>
    <row r="6" spans="1:12">
      <c r="A6" s="868" t="s">
        <v>671</v>
      </c>
      <c r="B6" s="868"/>
    </row>
    <row r="7" spans="1:12" ht="31.2">
      <c r="A7" s="626" t="s">
        <v>672</v>
      </c>
      <c r="B7" s="627" t="s">
        <v>669</v>
      </c>
    </row>
    <row r="8" spans="1:12" ht="31.2">
      <c r="A8" s="628" t="s">
        <v>672</v>
      </c>
      <c r="B8" s="629" t="s">
        <v>673</v>
      </c>
    </row>
    <row r="9" spans="1:12" ht="57.6">
      <c r="A9" s="628" t="s">
        <v>1</v>
      </c>
      <c r="B9" s="630" t="s">
        <v>671</v>
      </c>
      <c r="E9" s="625" t="s">
        <v>451</v>
      </c>
      <c r="F9" s="625" t="s">
        <v>174</v>
      </c>
      <c r="G9" s="625" t="s">
        <v>674</v>
      </c>
      <c r="H9" s="625" t="s">
        <v>675</v>
      </c>
      <c r="I9" s="625" t="s">
        <v>676</v>
      </c>
      <c r="J9" s="625" t="s">
        <v>677</v>
      </c>
      <c r="K9" s="625" t="s">
        <v>678</v>
      </c>
      <c r="L9" s="625" t="s">
        <v>679</v>
      </c>
    </row>
    <row r="10" spans="1:12" ht="15.6">
      <c r="A10" s="631" t="s">
        <v>672</v>
      </c>
      <c r="B10" s="632" t="s">
        <v>104</v>
      </c>
      <c r="E10" s="633"/>
      <c r="F10" s="633"/>
      <c r="G10" s="633"/>
      <c r="H10" s="633"/>
      <c r="I10" s="633"/>
      <c r="J10" s="633"/>
      <c r="K10" s="633"/>
      <c r="L10" s="633"/>
    </row>
    <row r="11" spans="1:12" ht="15">
      <c r="A11" s="634" t="s">
        <v>592</v>
      </c>
      <c r="B11" s="635">
        <v>14100000</v>
      </c>
      <c r="E11" s="460">
        <f>B11</f>
        <v>14100000</v>
      </c>
      <c r="F11" s="460"/>
      <c r="G11" s="460"/>
      <c r="H11" s="460"/>
      <c r="I11" s="460"/>
      <c r="J11" s="460"/>
      <c r="K11" s="460"/>
      <c r="L11" s="460"/>
    </row>
    <row r="12" spans="1:12" ht="15">
      <c r="A12" s="634" t="s">
        <v>680</v>
      </c>
      <c r="B12" s="635">
        <v>270704</v>
      </c>
      <c r="D12" s="462"/>
      <c r="E12" s="460"/>
      <c r="F12" s="460"/>
      <c r="G12" s="460"/>
      <c r="H12" s="460"/>
      <c r="I12" s="460"/>
      <c r="J12" s="460"/>
      <c r="K12" s="460"/>
      <c r="L12" s="460">
        <f>B12</f>
        <v>270704</v>
      </c>
    </row>
    <row r="13" spans="1:12" ht="15">
      <c r="A13" s="634" t="s">
        <v>681</v>
      </c>
      <c r="B13" s="635">
        <v>890000</v>
      </c>
      <c r="E13" s="460"/>
      <c r="F13" s="460"/>
      <c r="G13" s="460"/>
      <c r="H13" s="460">
        <f>B13</f>
        <v>890000</v>
      </c>
      <c r="I13" s="460"/>
      <c r="J13" s="460"/>
      <c r="K13" s="460"/>
      <c r="L13" s="460"/>
    </row>
    <row r="14" spans="1:12" ht="15">
      <c r="A14" s="634" t="s">
        <v>682</v>
      </c>
      <c r="B14" s="635">
        <v>16705</v>
      </c>
      <c r="E14" s="460"/>
      <c r="F14" s="460"/>
      <c r="G14" s="460"/>
      <c r="H14" s="460"/>
      <c r="I14" s="460"/>
      <c r="J14" s="460">
        <f>B14</f>
        <v>16705</v>
      </c>
      <c r="K14" s="460"/>
      <c r="L14" s="460"/>
    </row>
    <row r="15" spans="1:12" ht="15">
      <c r="A15" s="634" t="s">
        <v>683</v>
      </c>
      <c r="B15" s="635">
        <v>123736</v>
      </c>
      <c r="E15" s="460"/>
      <c r="F15" s="460"/>
      <c r="G15" s="460"/>
      <c r="H15" s="460"/>
      <c r="I15" s="460"/>
      <c r="J15" s="460"/>
      <c r="K15" s="460">
        <f>B15</f>
        <v>123736</v>
      </c>
      <c r="L15" s="460"/>
    </row>
    <row r="16" spans="1:12" ht="15">
      <c r="A16" s="634" t="s">
        <v>684</v>
      </c>
      <c r="B16" s="635">
        <f>120950+15000+500000+4720</f>
        <v>640670</v>
      </c>
      <c r="E16" s="460"/>
      <c r="F16" s="460"/>
      <c r="G16" s="460"/>
      <c r="H16" s="460"/>
      <c r="I16" s="460"/>
      <c r="J16" s="460"/>
      <c r="K16" s="460"/>
      <c r="L16" s="460">
        <f>B16</f>
        <v>640670</v>
      </c>
    </row>
    <row r="17" spans="1:12" ht="15">
      <c r="A17" s="634" t="s">
        <v>685</v>
      </c>
      <c r="B17" s="635">
        <v>264846</v>
      </c>
      <c r="E17" s="460"/>
      <c r="F17" s="460">
        <f>B17</f>
        <v>264846</v>
      </c>
      <c r="G17" s="460"/>
      <c r="H17" s="460"/>
      <c r="I17" s="460"/>
      <c r="J17" s="460"/>
      <c r="K17" s="460"/>
      <c r="L17" s="460"/>
    </row>
    <row r="18" spans="1:12" ht="15">
      <c r="A18" s="634" t="s">
        <v>686</v>
      </c>
      <c r="B18" s="635">
        <v>6140</v>
      </c>
      <c r="E18" s="460"/>
      <c r="F18" s="460"/>
      <c r="G18" s="460"/>
      <c r="H18" s="460"/>
      <c r="I18" s="460"/>
      <c r="J18" s="460">
        <f>B18</f>
        <v>6140</v>
      </c>
      <c r="K18" s="460"/>
      <c r="L18" s="460"/>
    </row>
    <row r="19" spans="1:12" ht="15">
      <c r="A19" s="634" t="s">
        <v>687</v>
      </c>
      <c r="B19" s="635">
        <f>211640+37063</f>
        <v>248703</v>
      </c>
      <c r="E19" s="460"/>
      <c r="F19" s="460"/>
      <c r="G19" s="460"/>
      <c r="H19" s="460"/>
      <c r="I19" s="460">
        <f>B19</f>
        <v>248703</v>
      </c>
      <c r="J19" s="460"/>
      <c r="K19" s="460"/>
      <c r="L19" s="460"/>
    </row>
    <row r="20" spans="1:12" ht="15">
      <c r="A20" s="634" t="s">
        <v>688</v>
      </c>
      <c r="B20" s="635">
        <f>219731+211639</f>
        <v>431370</v>
      </c>
      <c r="E20" s="460"/>
      <c r="F20" s="460"/>
      <c r="G20" s="460"/>
      <c r="H20" s="460"/>
      <c r="I20" s="460"/>
      <c r="J20" s="460">
        <f>B20</f>
        <v>431370</v>
      </c>
      <c r="K20" s="460"/>
      <c r="L20" s="460"/>
    </row>
    <row r="21" spans="1:12" ht="15">
      <c r="A21" s="634" t="s">
        <v>689</v>
      </c>
      <c r="B21" s="635">
        <v>165200</v>
      </c>
      <c r="E21" s="460"/>
      <c r="F21" s="460"/>
      <c r="G21" s="460"/>
      <c r="H21" s="460"/>
      <c r="I21" s="460">
        <f>B21</f>
        <v>165200</v>
      </c>
      <c r="J21" s="460"/>
      <c r="K21" s="460"/>
      <c r="L21" s="460"/>
    </row>
    <row r="22" spans="1:12" ht="15">
      <c r="A22" s="634" t="s">
        <v>690</v>
      </c>
      <c r="B22" s="635">
        <v>41000</v>
      </c>
      <c r="E22" s="460"/>
      <c r="F22" s="460"/>
      <c r="G22" s="460"/>
      <c r="H22" s="460"/>
      <c r="I22" s="460"/>
      <c r="J22" s="460">
        <f>B22</f>
        <v>41000</v>
      </c>
      <c r="K22" s="460"/>
      <c r="L22" s="460"/>
    </row>
    <row r="23" spans="1:12" ht="15">
      <c r="A23" s="634" t="s">
        <v>691</v>
      </c>
      <c r="B23" s="635">
        <v>1700000</v>
      </c>
      <c r="E23" s="460"/>
      <c r="F23" s="460"/>
      <c r="G23" s="460"/>
      <c r="H23" s="460"/>
      <c r="I23" s="460">
        <f>B23</f>
        <v>1700000</v>
      </c>
      <c r="J23" s="460"/>
      <c r="K23" s="460"/>
      <c r="L23" s="460"/>
    </row>
    <row r="24" spans="1:12" ht="15">
      <c r="A24" s="634" t="s">
        <v>692</v>
      </c>
      <c r="B24" s="635">
        <v>1100000</v>
      </c>
      <c r="E24" s="460"/>
      <c r="F24" s="460"/>
      <c r="G24" s="460"/>
      <c r="H24" s="460"/>
      <c r="I24" s="460"/>
      <c r="J24" s="460"/>
      <c r="K24" s="460">
        <f>B24</f>
        <v>1100000</v>
      </c>
      <c r="L24" s="460"/>
    </row>
    <row r="25" spans="1:12" ht="15">
      <c r="A25" s="634" t="s">
        <v>693</v>
      </c>
      <c r="B25" s="635">
        <v>117508</v>
      </c>
      <c r="E25" s="460"/>
      <c r="F25" s="460"/>
      <c r="G25" s="460"/>
      <c r="H25" s="460"/>
      <c r="I25" s="460"/>
      <c r="J25" s="460"/>
      <c r="K25" s="460">
        <f>B25</f>
        <v>117508</v>
      </c>
      <c r="L25" s="460"/>
    </row>
    <row r="26" spans="1:12" ht="15">
      <c r="A26" s="634" t="s">
        <v>694</v>
      </c>
      <c r="B26" s="635">
        <v>254511</v>
      </c>
      <c r="E26" s="460"/>
      <c r="F26" s="460"/>
      <c r="G26" s="460"/>
      <c r="H26" s="460"/>
      <c r="I26" s="460"/>
      <c r="J26" s="460"/>
      <c r="K26" s="460"/>
      <c r="L26" s="460">
        <f>B26</f>
        <v>254511</v>
      </c>
    </row>
    <row r="27" spans="1:12" ht="15">
      <c r="A27" s="634" t="s">
        <v>695</v>
      </c>
      <c r="B27" s="635">
        <v>15450</v>
      </c>
      <c r="E27" s="460"/>
      <c r="F27" s="460">
        <f>B27</f>
        <v>15450</v>
      </c>
      <c r="G27" s="460"/>
      <c r="H27" s="460"/>
      <c r="I27" s="460"/>
      <c r="J27" s="460"/>
      <c r="K27" s="460"/>
      <c r="L27" s="460"/>
    </row>
    <row r="28" spans="1:12" ht="15">
      <c r="A28" s="634" t="s">
        <v>696</v>
      </c>
      <c r="B28" s="635">
        <v>4380</v>
      </c>
      <c r="E28" s="460"/>
      <c r="F28" s="460"/>
      <c r="G28" s="460"/>
      <c r="H28" s="460"/>
      <c r="I28" s="460"/>
      <c r="J28" s="460"/>
      <c r="K28" s="460">
        <f>B28</f>
        <v>4380</v>
      </c>
      <c r="L28" s="460"/>
    </row>
    <row r="29" spans="1:12" ht="15">
      <c r="A29" s="634" t="s">
        <v>697</v>
      </c>
      <c r="B29" s="635">
        <v>16693</v>
      </c>
      <c r="E29" s="460"/>
      <c r="F29" s="460"/>
      <c r="G29" s="460"/>
      <c r="H29" s="460"/>
      <c r="I29" s="460"/>
      <c r="J29" s="460">
        <f>B29</f>
        <v>16693</v>
      </c>
      <c r="K29" s="460"/>
      <c r="L29" s="460"/>
    </row>
    <row r="30" spans="1:12" ht="15">
      <c r="A30" s="634" t="s">
        <v>698</v>
      </c>
      <c r="B30" s="635">
        <v>3324523</v>
      </c>
      <c r="E30" s="460"/>
      <c r="F30" s="460"/>
      <c r="G30" s="460"/>
      <c r="H30" s="460"/>
      <c r="I30" s="460"/>
      <c r="J30" s="460">
        <f>B30</f>
        <v>3324523</v>
      </c>
      <c r="K30" s="460"/>
      <c r="L30" s="460"/>
    </row>
    <row r="31" spans="1:12" ht="15">
      <c r="A31" s="634" t="s">
        <v>699</v>
      </c>
      <c r="B31" s="635">
        <v>175021</v>
      </c>
      <c r="E31" s="460"/>
      <c r="F31" s="460"/>
      <c r="G31" s="460"/>
      <c r="H31" s="460"/>
      <c r="I31" s="460"/>
      <c r="J31" s="460"/>
      <c r="K31" s="460">
        <f>B31</f>
        <v>175021</v>
      </c>
      <c r="L31" s="460"/>
    </row>
    <row r="32" spans="1:12" ht="15">
      <c r="A32" s="634" t="s">
        <v>700</v>
      </c>
      <c r="B32" s="635">
        <v>100000</v>
      </c>
      <c r="E32" s="460"/>
      <c r="F32" s="460"/>
      <c r="G32" s="460">
        <f>B32</f>
        <v>100000</v>
      </c>
      <c r="H32" s="460"/>
      <c r="I32" s="460"/>
      <c r="J32" s="460"/>
      <c r="K32" s="460"/>
      <c r="L32" s="460"/>
    </row>
    <row r="33" spans="1:12" ht="15">
      <c r="A33" s="634" t="s">
        <v>701</v>
      </c>
      <c r="B33" s="635">
        <v>88893</v>
      </c>
      <c r="E33" s="460"/>
      <c r="F33" s="460"/>
      <c r="G33" s="460"/>
      <c r="H33" s="460"/>
      <c r="I33" s="460"/>
      <c r="J33" s="460">
        <f>B33</f>
        <v>88893</v>
      </c>
      <c r="K33" s="460"/>
      <c r="L33" s="460"/>
    </row>
    <row r="34" spans="1:12" ht="15">
      <c r="A34" s="634" t="s">
        <v>702</v>
      </c>
      <c r="B34" s="635">
        <v>75021</v>
      </c>
      <c r="E34" s="460"/>
      <c r="F34" s="460"/>
      <c r="G34" s="460"/>
      <c r="H34" s="460"/>
      <c r="I34" s="460"/>
      <c r="J34" s="460"/>
      <c r="K34" s="460">
        <f>B34</f>
        <v>75021</v>
      </c>
      <c r="L34" s="460"/>
    </row>
    <row r="35" spans="1:12" ht="15">
      <c r="A35" s="634" t="s">
        <v>703</v>
      </c>
      <c r="B35" s="635">
        <v>1180000</v>
      </c>
      <c r="E35" s="460"/>
      <c r="F35" s="460"/>
      <c r="G35" s="460"/>
      <c r="H35" s="460"/>
      <c r="I35" s="460"/>
      <c r="J35" s="460">
        <f>B35</f>
        <v>1180000</v>
      </c>
      <c r="K35" s="460"/>
      <c r="L35" s="460"/>
    </row>
    <row r="36" spans="1:12" ht="15">
      <c r="A36" s="634" t="s">
        <v>704</v>
      </c>
      <c r="B36" s="635">
        <v>197297</v>
      </c>
      <c r="E36" s="460"/>
      <c r="F36" s="460">
        <f>B36</f>
        <v>197297</v>
      </c>
      <c r="G36" s="460"/>
      <c r="H36" s="460"/>
      <c r="I36" s="460"/>
      <c r="J36" s="460"/>
      <c r="K36" s="460"/>
      <c r="L36" s="460"/>
    </row>
    <row r="37" spans="1:12" ht="15.6">
      <c r="A37" s="636" t="s">
        <v>109</v>
      </c>
      <c r="B37" s="637">
        <f>SUM(B11:B36)</f>
        <v>25548371</v>
      </c>
      <c r="E37" s="649">
        <f>SUM(E11:E36)</f>
        <v>14100000</v>
      </c>
      <c r="F37" s="649">
        <f t="shared" ref="F37:L37" si="0">SUM(F11:F36)</f>
        <v>477593</v>
      </c>
      <c r="G37" s="649">
        <f t="shared" si="0"/>
        <v>100000</v>
      </c>
      <c r="H37" s="649">
        <f t="shared" si="0"/>
        <v>890000</v>
      </c>
      <c r="I37" s="649">
        <f t="shared" si="0"/>
        <v>2113903</v>
      </c>
      <c r="J37" s="649">
        <f t="shared" si="0"/>
        <v>5105324</v>
      </c>
      <c r="K37" s="649">
        <f t="shared" si="0"/>
        <v>1595666</v>
      </c>
      <c r="L37" s="649">
        <f t="shared" si="0"/>
        <v>1165885</v>
      </c>
    </row>
    <row r="38" spans="1:12" ht="15.6">
      <c r="A38" s="639"/>
      <c r="B38" s="640"/>
    </row>
    <row r="39" spans="1:12" ht="14.4">
      <c r="E39" s="638">
        <f>E37/10^7</f>
        <v>1.41</v>
      </c>
      <c r="F39" s="638">
        <f t="shared" ref="F39:L39" si="1">F37/10^7</f>
        <v>4.7759299999999998E-2</v>
      </c>
      <c r="G39" s="638">
        <f t="shared" si="1"/>
        <v>0.01</v>
      </c>
      <c r="H39" s="638">
        <f t="shared" si="1"/>
        <v>8.8999999999999996E-2</v>
      </c>
      <c r="I39" s="638">
        <f t="shared" si="1"/>
        <v>0.2113903</v>
      </c>
      <c r="J39" s="638">
        <f t="shared" si="1"/>
        <v>0.5105324</v>
      </c>
      <c r="K39" s="638">
        <f t="shared" si="1"/>
        <v>0.1595666</v>
      </c>
      <c r="L39" s="638">
        <f t="shared" si="1"/>
        <v>0.1165885</v>
      </c>
    </row>
    <row r="40" spans="1:12" ht="15">
      <c r="A40" s="641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</row>
    <row r="41" spans="1:12" ht="15.6">
      <c r="A41" s="642" t="s">
        <v>705</v>
      </c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</row>
    <row r="42" spans="1:12" ht="15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</row>
    <row r="43" spans="1:12" ht="15.6">
      <c r="A43" s="643" t="s">
        <v>1</v>
      </c>
      <c r="B43" s="643" t="s">
        <v>10</v>
      </c>
      <c r="C43" s="643" t="s">
        <v>408</v>
      </c>
      <c r="D43" s="643" t="s">
        <v>706</v>
      </c>
      <c r="E43" s="641"/>
      <c r="F43" s="641"/>
      <c r="G43" s="641"/>
      <c r="H43" s="641"/>
      <c r="I43" s="641"/>
      <c r="J43" s="641"/>
      <c r="K43" s="641"/>
      <c r="L43" s="641"/>
    </row>
    <row r="44" spans="1:12" ht="15">
      <c r="A44" s="644" t="s">
        <v>707</v>
      </c>
      <c r="B44" s="645">
        <v>17500000</v>
      </c>
      <c r="C44" s="645">
        <v>14100000</v>
      </c>
      <c r="D44" s="645">
        <f>B44-C44</f>
        <v>3400000</v>
      </c>
      <c r="E44" s="641"/>
      <c r="F44" s="641"/>
      <c r="G44" s="641"/>
      <c r="H44" s="641"/>
      <c r="I44" s="641"/>
      <c r="J44" s="641"/>
      <c r="K44" s="641"/>
      <c r="L44" s="641"/>
    </row>
    <row r="45" spans="1:12" ht="15">
      <c r="A45" s="644" t="s">
        <v>174</v>
      </c>
      <c r="B45" s="645">
        <f>1900*85000</f>
        <v>161500000</v>
      </c>
      <c r="C45" s="645">
        <v>2502333</v>
      </c>
      <c r="D45" s="645">
        <f>B45-C45</f>
        <v>158997667</v>
      </c>
      <c r="E45" s="641"/>
      <c r="F45" s="641"/>
      <c r="G45" s="641"/>
      <c r="H45" s="641"/>
      <c r="I45" s="641"/>
      <c r="J45" s="641"/>
      <c r="K45" s="641"/>
      <c r="L45" s="641"/>
    </row>
    <row r="46" spans="1:12" ht="15">
      <c r="A46" s="644" t="s">
        <v>708</v>
      </c>
      <c r="B46" s="645">
        <f>50*85000</f>
        <v>4250000</v>
      </c>
      <c r="C46" s="645">
        <f>B19+B21+B22</f>
        <v>454903</v>
      </c>
      <c r="D46" s="645">
        <f>B46-C46</f>
        <v>3795097</v>
      </c>
      <c r="E46" s="641"/>
      <c r="F46" s="641"/>
      <c r="G46" s="641"/>
      <c r="H46" s="641"/>
      <c r="I46" s="641"/>
      <c r="J46" s="641"/>
      <c r="K46" s="641"/>
      <c r="L46" s="641"/>
    </row>
    <row r="47" spans="1:12" ht="15">
      <c r="A47" s="644" t="s">
        <v>709</v>
      </c>
      <c r="B47" s="645">
        <f>550*85000</f>
        <v>46750000</v>
      </c>
      <c r="C47" s="645">
        <v>4361991</v>
      </c>
      <c r="D47" s="645">
        <f t="shared" ref="D47:D49" si="2">B47-C47</f>
        <v>42388009</v>
      </c>
      <c r="E47" s="641"/>
      <c r="F47" s="641"/>
      <c r="G47" s="641"/>
      <c r="H47" s="641"/>
      <c r="I47" s="641"/>
      <c r="J47" s="641"/>
      <c r="K47" s="641"/>
      <c r="L47" s="641"/>
    </row>
    <row r="48" spans="1:12" ht="15">
      <c r="A48" s="644" t="s">
        <v>710</v>
      </c>
      <c r="B48" s="645">
        <f>300*85000</f>
        <v>25500000</v>
      </c>
      <c r="C48" s="645">
        <f>440682+85013+B15</f>
        <v>649431</v>
      </c>
      <c r="D48" s="645">
        <f t="shared" si="2"/>
        <v>24850569</v>
      </c>
      <c r="E48" s="641"/>
      <c r="F48" s="641"/>
      <c r="G48" s="641"/>
      <c r="H48" s="641"/>
      <c r="I48" s="641"/>
      <c r="J48" s="641"/>
      <c r="K48" s="641"/>
      <c r="L48" s="641"/>
    </row>
    <row r="49" spans="1:12" ht="15">
      <c r="A49" s="644" t="s">
        <v>711</v>
      </c>
      <c r="B49" s="645"/>
      <c r="C49" s="645"/>
      <c r="D49" s="645">
        <f t="shared" si="2"/>
        <v>0</v>
      </c>
      <c r="E49" s="641"/>
      <c r="F49" s="641"/>
      <c r="G49" s="641"/>
      <c r="H49" s="641"/>
      <c r="I49" s="641"/>
      <c r="J49" s="641"/>
      <c r="K49" s="641"/>
      <c r="L49" s="641"/>
    </row>
    <row r="50" spans="1:12" ht="16.2" thickBot="1">
      <c r="A50" s="644"/>
      <c r="B50" s="646">
        <f>SUM(B44:B49)</f>
        <v>255500000</v>
      </c>
      <c r="C50" s="646">
        <f>SUM(C44:C49)</f>
        <v>22068658</v>
      </c>
      <c r="D50" s="646">
        <f>SUM(D44:D49)</f>
        <v>233431342</v>
      </c>
      <c r="E50" s="641"/>
      <c r="F50" s="641"/>
      <c r="G50" s="641"/>
      <c r="H50" s="641"/>
      <c r="I50" s="641"/>
      <c r="J50" s="641"/>
      <c r="K50" s="641"/>
      <c r="L50" s="641"/>
    </row>
    <row r="51" spans="1:12" ht="15.6" thickTop="1">
      <c r="A51" s="641"/>
      <c r="B51" s="647"/>
      <c r="C51" s="647"/>
      <c r="D51" s="647"/>
      <c r="E51" s="641"/>
      <c r="F51" s="641"/>
      <c r="G51" s="641"/>
      <c r="H51" s="641"/>
      <c r="I51" s="641"/>
      <c r="J51" s="641"/>
      <c r="K51" s="641"/>
      <c r="L51" s="641"/>
    </row>
    <row r="52" spans="1:12" ht="15">
      <c r="A52" s="641"/>
      <c r="B52" s="641"/>
      <c r="C52" s="648"/>
      <c r="D52" s="641"/>
      <c r="E52" s="641"/>
      <c r="F52" s="641"/>
      <c r="G52" s="641"/>
      <c r="H52" s="641"/>
      <c r="I52" s="641"/>
      <c r="J52" s="641"/>
      <c r="K52" s="641"/>
      <c r="L52" s="641"/>
    </row>
    <row r="53" spans="1:12" ht="15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</row>
    <row r="54" spans="1:12" ht="15">
      <c r="A54" s="641"/>
      <c r="B54" s="641"/>
      <c r="C54" s="641"/>
      <c r="D54" s="641"/>
      <c r="E54" s="641"/>
      <c r="F54" s="641"/>
      <c r="G54" s="641"/>
      <c r="H54" s="641"/>
      <c r="I54" s="641"/>
      <c r="J54" s="641"/>
      <c r="K54" s="641"/>
      <c r="L54" s="641"/>
    </row>
    <row r="55" spans="1:12" ht="15">
      <c r="A55" s="641"/>
      <c r="B55" s="641"/>
      <c r="C55" s="641"/>
      <c r="D55" s="641"/>
      <c r="E55" s="641"/>
      <c r="F55" s="641"/>
      <c r="G55" s="641"/>
      <c r="H55" s="641"/>
      <c r="I55" s="641"/>
      <c r="J55" s="641"/>
      <c r="K55" s="641"/>
      <c r="L55" s="641"/>
    </row>
    <row r="56" spans="1:12" ht="15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</row>
    <row r="57" spans="1:12" ht="15">
      <c r="A57" s="641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</row>
  </sheetData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Past project</vt:lpstr>
      <vt:lpstr>Ongoing</vt:lpstr>
      <vt:lpstr>Project</vt:lpstr>
      <vt:lpstr>Interest</vt:lpstr>
      <vt:lpstr>Cash Flow-Normal</vt:lpstr>
      <vt:lpstr>Income</vt:lpstr>
      <vt:lpstr>Financials</vt:lpstr>
      <vt:lpstr>Cash Flow</vt:lpstr>
      <vt:lpstr>Cash Flow@90% sales</vt:lpstr>
      <vt:lpstr>Cash Flow @110%cost</vt:lpstr>
      <vt:lpstr>Repayment Schedule</vt:lpstr>
      <vt:lpstr>Secured Long loans</vt:lpstr>
      <vt:lpstr>Secured Short Term Loans</vt:lpstr>
      <vt:lpstr>Sheet1</vt:lpstr>
      <vt:lpstr>Pagladanga</vt:lpstr>
      <vt:lpstr>Area</vt:lpstr>
      <vt:lpstr>LLP Agreement</vt:lpstr>
      <vt:lpstr>Others Details</vt:lpstr>
      <vt:lpstr>Dev Agreement</vt:lpstr>
      <vt:lpstr>Till date Cost</vt:lpstr>
      <vt:lpstr>'Cash Flow-Normal'!Print_Area</vt:lpstr>
      <vt:lpstr>Financials!Print_Area</vt:lpstr>
      <vt:lpstr>Ongoing!Print_Area</vt:lpstr>
      <vt:lpstr>Project!Print_Area</vt:lpstr>
    </vt:vector>
  </TitlesOfParts>
  <Company>lic hfl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purti</dc:creator>
  <cp:lastModifiedBy>Admin</cp:lastModifiedBy>
  <cp:lastPrinted>2021-09-03T10:14:06Z</cp:lastPrinted>
  <dcterms:created xsi:type="dcterms:W3CDTF">2007-08-31T11:24:51Z</dcterms:created>
  <dcterms:modified xsi:type="dcterms:W3CDTF">2022-11-07T09:26:18Z</dcterms:modified>
</cp:coreProperties>
</file>