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Babul\VIS(2022-23)-PL409-319-589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9" i="1"/>
  <c r="E18" i="1"/>
  <c r="E16" i="1"/>
  <c r="Q6" i="1"/>
  <c r="O16" i="1"/>
  <c r="O14" i="1"/>
  <c r="O13" i="1"/>
  <c r="O12" i="1"/>
  <c r="O11" i="1"/>
  <c r="O6" i="1"/>
  <c r="O8" i="1"/>
  <c r="O7" i="1"/>
  <c r="O5" i="1"/>
  <c r="O4" i="1"/>
  <c r="L9" i="1" l="1"/>
  <c r="K9" i="1"/>
  <c r="K5" i="1"/>
  <c r="K6" i="1"/>
  <c r="K7" i="1"/>
  <c r="K4" i="1"/>
  <c r="L5" i="1"/>
  <c r="L4" i="1"/>
  <c r="J9" i="1"/>
  <c r="J5" i="1"/>
  <c r="J4" i="1"/>
  <c r="I9" i="1"/>
</calcChain>
</file>

<file path=xl/sharedStrings.xml><?xml version="1.0" encoding="utf-8"?>
<sst xmlns="http://schemas.openxmlformats.org/spreadsheetml/2006/main" count="41" uniqueCount="36">
  <si>
    <t>TOWER NAME</t>
  </si>
  <si>
    <t>P1A</t>
  </si>
  <si>
    <t>P1B</t>
  </si>
  <si>
    <t>P2</t>
  </si>
  <si>
    <t>P3</t>
  </si>
  <si>
    <t>FAR (SQ. MTR.)</t>
  </si>
  <si>
    <t>NON FAR (SQ. MTR.)</t>
  </si>
  <si>
    <t>GROUND COVERAGE (SQ.MTR.)</t>
  </si>
  <si>
    <t>TOTAL</t>
  </si>
  <si>
    <t>FLOOR LEVEL</t>
  </si>
  <si>
    <t>S+19</t>
  </si>
  <si>
    <t>TYPE</t>
  </si>
  <si>
    <t>2BHK</t>
  </si>
  <si>
    <t>2 BHK</t>
  </si>
  <si>
    <t>2BHK + SERVANT</t>
  </si>
  <si>
    <t>CARPET AREA (SQ.FT.)</t>
  </si>
  <si>
    <t xml:space="preserve">BASEMENT </t>
  </si>
  <si>
    <t>(2 LEVELS)</t>
  </si>
  <si>
    <t>FAR (sq. ft.)</t>
  </si>
  <si>
    <t>Cost</t>
  </si>
  <si>
    <t>NON FAR (SQ. FT)</t>
  </si>
  <si>
    <t>cost for fittings</t>
  </si>
  <si>
    <t>cost for extra service</t>
  </si>
  <si>
    <t>Internal/external developmnet</t>
  </si>
  <si>
    <t>Total Cost (FAR + NON FAR)</t>
  </si>
  <si>
    <t xml:space="preserve">Total </t>
  </si>
  <si>
    <t>GRAND TOTAL</t>
  </si>
  <si>
    <t>NO OF DU PER TOWER</t>
  </si>
  <si>
    <t>LAND</t>
  </si>
  <si>
    <t>COVERED AREA</t>
  </si>
  <si>
    <t>Additional work</t>
  </si>
  <si>
    <t>FMV</t>
  </si>
  <si>
    <t>round off</t>
  </si>
  <si>
    <t>RV</t>
  </si>
  <si>
    <t>DV</t>
  </si>
  <si>
    <t>TOTAL COVERED AREA IN SQ.MTR. (FAR +NON FAR)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</si>
</sst>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165" fontId="0" fillId="0" borderId="0" xfId="1" applyNumberFormat="1" applyFont="1"/>
    <xf numFmtId="165" fontId="0" fillId="0" borderId="0" xfId="0" applyNumberFormat="1"/>
    <xf numFmtId="165" fontId="0" fillId="0" borderId="1" xfId="1" applyNumberFormat="1" applyFont="1" applyBorder="1"/>
    <xf numFmtId="0" fontId="0" fillId="0" borderId="1" xfId="0" applyBorder="1" applyAlignment="1">
      <alignment wrapText="1"/>
    </xf>
    <xf numFmtId="165" fontId="0" fillId="0" borderId="1" xfId="0" applyNumberFormat="1" applyBorder="1"/>
    <xf numFmtId="2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3" fontId="0" fillId="0" borderId="0" xfId="0" applyNumberFormat="1"/>
    <xf numFmtId="3" fontId="4" fillId="0" borderId="0" xfId="0" applyNumberFormat="1" applyFont="1"/>
    <xf numFmtId="3" fontId="1" fillId="0" borderId="0" xfId="0" applyNumberFormat="1" applyFont="1"/>
    <xf numFmtId="0" fontId="0" fillId="0" borderId="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Q19"/>
  <sheetViews>
    <sheetView tabSelected="1" topLeftCell="C1" zoomScale="115" zoomScaleNormal="115" workbookViewId="0">
      <selection activeCell="H12" sqref="H12"/>
    </sheetView>
  </sheetViews>
  <sheetFormatPr defaultRowHeight="15" x14ac:dyDescent="0.25"/>
  <cols>
    <col min="4" max="4" width="17" customWidth="1"/>
    <col min="5" max="5" width="22.28515625" customWidth="1"/>
    <col min="6" max="6" width="11.5703125" customWidth="1"/>
    <col min="7" max="7" width="20.42578125" customWidth="1"/>
    <col min="8" max="8" width="11.42578125" customWidth="1"/>
    <col min="9" max="9" width="13" customWidth="1"/>
    <col min="10" max="10" width="12.140625" customWidth="1"/>
    <col min="11" max="11" width="13.28515625" customWidth="1"/>
    <col min="12" max="12" width="16.28515625" customWidth="1"/>
    <col min="14" max="14" width="14.7109375" customWidth="1"/>
    <col min="15" max="15" width="18.140625" bestFit="1" customWidth="1"/>
  </cols>
  <sheetData>
    <row r="3" spans="4:17" ht="57.75" customHeight="1" x14ac:dyDescent="0.25">
      <c r="D3" s="5" t="s">
        <v>0</v>
      </c>
      <c r="E3" s="5" t="s">
        <v>9</v>
      </c>
      <c r="F3" s="5" t="s">
        <v>27</v>
      </c>
      <c r="G3" s="5" t="s">
        <v>15</v>
      </c>
      <c r="H3" s="5" t="s">
        <v>11</v>
      </c>
      <c r="I3" s="5" t="s">
        <v>7</v>
      </c>
      <c r="J3" s="5" t="s">
        <v>5</v>
      </c>
      <c r="K3" s="5" t="s">
        <v>6</v>
      </c>
      <c r="L3" s="5" t="s">
        <v>35</v>
      </c>
    </row>
    <row r="4" spans="4:17" x14ac:dyDescent="0.25">
      <c r="D4" s="1" t="s">
        <v>1</v>
      </c>
      <c r="E4" s="1" t="s">
        <v>10</v>
      </c>
      <c r="F4" s="1">
        <v>57</v>
      </c>
      <c r="G4" s="1"/>
      <c r="H4" s="1" t="s">
        <v>12</v>
      </c>
      <c r="I4" s="1">
        <v>283.351</v>
      </c>
      <c r="J4" s="2">
        <f>10275.956/2</f>
        <v>5137.9780000000001</v>
      </c>
      <c r="K4" s="2">
        <f>L4-J4</f>
        <v>283.35099999999966</v>
      </c>
      <c r="L4" s="2">
        <f>10842.658/2</f>
        <v>5421.3289999999997</v>
      </c>
      <c r="N4" s="2" t="s">
        <v>18</v>
      </c>
      <c r="O4" s="13">
        <f>J9*10.764</f>
        <v>277121.892528</v>
      </c>
    </row>
    <row r="5" spans="4:17" x14ac:dyDescent="0.25">
      <c r="D5" s="1" t="s">
        <v>2</v>
      </c>
      <c r="E5" s="1" t="s">
        <v>10</v>
      </c>
      <c r="F5" s="1">
        <v>57</v>
      </c>
      <c r="G5" s="1"/>
      <c r="H5" s="1" t="s">
        <v>13</v>
      </c>
      <c r="I5" s="1">
        <v>283.351</v>
      </c>
      <c r="J5" s="2">
        <f>10275.956/2</f>
        <v>5137.9780000000001</v>
      </c>
      <c r="K5" s="2">
        <f t="shared" ref="K5:K7" si="0">L5-J5</f>
        <v>283.35099999999966</v>
      </c>
      <c r="L5" s="2">
        <f>10842.658/2</f>
        <v>5421.3289999999997</v>
      </c>
      <c r="N5" s="2" t="s">
        <v>19</v>
      </c>
      <c r="O5" s="10">
        <f>O4*1600</f>
        <v>443395028.04479998</v>
      </c>
    </row>
    <row r="6" spans="4:17" ht="30.75" customHeight="1" x14ac:dyDescent="0.25">
      <c r="D6" s="21" t="s">
        <v>3</v>
      </c>
      <c r="E6" s="21" t="s">
        <v>10</v>
      </c>
      <c r="F6" s="21">
        <v>76</v>
      </c>
      <c r="G6" s="1"/>
      <c r="H6" s="3" t="s">
        <v>14</v>
      </c>
      <c r="I6" s="1">
        <v>518.40599999999995</v>
      </c>
      <c r="J6" s="2">
        <v>9428.2029999999995</v>
      </c>
      <c r="K6" s="2">
        <f t="shared" si="0"/>
        <v>518.40600000000086</v>
      </c>
      <c r="L6" s="2">
        <v>9946.6090000000004</v>
      </c>
      <c r="N6" s="11" t="s">
        <v>20</v>
      </c>
      <c r="O6" s="13">
        <f>K9*10.764</f>
        <v>126621.18377999999</v>
      </c>
      <c r="Q6">
        <f>10.764*SUM(L4:L7)</f>
        <v>292352.57578800002</v>
      </c>
    </row>
    <row r="7" spans="4:17" x14ac:dyDescent="0.25">
      <c r="D7" s="1" t="s">
        <v>4</v>
      </c>
      <c r="E7" s="1" t="s">
        <v>10</v>
      </c>
      <c r="F7" s="1">
        <v>57</v>
      </c>
      <c r="G7" s="1"/>
      <c r="H7" s="1" t="s">
        <v>13</v>
      </c>
      <c r="I7" s="1">
        <v>259.65699999999998</v>
      </c>
      <c r="J7" s="2">
        <v>6041.0929999999998</v>
      </c>
      <c r="K7" s="2">
        <f t="shared" si="0"/>
        <v>329.85699999999997</v>
      </c>
      <c r="L7" s="2">
        <v>6370.95</v>
      </c>
      <c r="N7" s="2" t="s">
        <v>19</v>
      </c>
      <c r="O7" s="10">
        <f>O6*1300</f>
        <v>164607538.914</v>
      </c>
    </row>
    <row r="8" spans="4:17" ht="30" x14ac:dyDescent="0.25">
      <c r="D8" s="3" t="s">
        <v>16</v>
      </c>
      <c r="E8" s="3" t="s">
        <v>17</v>
      </c>
      <c r="F8" s="3"/>
      <c r="G8" s="3"/>
      <c r="H8" s="3"/>
      <c r="I8" s="1"/>
      <c r="J8" s="2"/>
      <c r="K8" s="4">
        <v>10348.43</v>
      </c>
      <c r="L8" s="7">
        <v>10348.43</v>
      </c>
      <c r="N8" s="17" t="s">
        <v>24</v>
      </c>
      <c r="O8" s="12">
        <f>O7+O5</f>
        <v>608002566.95879996</v>
      </c>
    </row>
    <row r="9" spans="4:17" x14ac:dyDescent="0.25">
      <c r="D9" s="6" t="s">
        <v>8</v>
      </c>
      <c r="E9" s="6"/>
      <c r="F9" s="6"/>
      <c r="G9" s="6"/>
      <c r="H9" s="6"/>
      <c r="I9" s="1">
        <f>SUM(I4:I7)</f>
        <v>1344.7649999999999</v>
      </c>
      <c r="J9" s="2">
        <f>SUM(J4:J8)</f>
        <v>25745.252</v>
      </c>
      <c r="K9" s="2">
        <f>SUM(K4:K8)</f>
        <v>11763.395</v>
      </c>
      <c r="L9" s="2">
        <f>SUM(L4:L8)</f>
        <v>37508.646999999997</v>
      </c>
    </row>
    <row r="11" spans="4:17" x14ac:dyDescent="0.25">
      <c r="N11" s="14" t="s">
        <v>21</v>
      </c>
      <c r="O11" s="12">
        <f>O8*5%</f>
        <v>30400128.347939998</v>
      </c>
    </row>
    <row r="12" spans="4:17" ht="30.75" customHeight="1" x14ac:dyDescent="0.25">
      <c r="N12" s="15" t="s">
        <v>22</v>
      </c>
      <c r="O12" s="12">
        <f>O8*13%</f>
        <v>79040333.704643995</v>
      </c>
    </row>
    <row r="13" spans="4:17" ht="27.75" customHeight="1" x14ac:dyDescent="0.25">
      <c r="D13" t="s">
        <v>28</v>
      </c>
      <c r="E13" s="20">
        <v>1325916081</v>
      </c>
      <c r="N13" s="15" t="s">
        <v>23</v>
      </c>
      <c r="O13" s="12">
        <f>O8*3%</f>
        <v>18240077.008763999</v>
      </c>
    </row>
    <row r="14" spans="4:17" x14ac:dyDescent="0.25">
      <c r="D14" t="s">
        <v>29</v>
      </c>
      <c r="E14" s="19">
        <v>608002567</v>
      </c>
      <c r="G14" s="8"/>
      <c r="N14" s="16" t="s">
        <v>25</v>
      </c>
      <c r="O14" s="10">
        <f>SUM(O11:O13)</f>
        <v>127680539.06134799</v>
      </c>
    </row>
    <row r="15" spans="4:17" x14ac:dyDescent="0.25">
      <c r="D15" t="s">
        <v>30</v>
      </c>
      <c r="E15" s="19">
        <f>O14</f>
        <v>127680539.06134799</v>
      </c>
    </row>
    <row r="16" spans="4:17" x14ac:dyDescent="0.25">
      <c r="D16" t="s">
        <v>31</v>
      </c>
      <c r="E16" s="18">
        <f>SUM(E13:E15)</f>
        <v>2061599187.061348</v>
      </c>
      <c r="N16" t="s">
        <v>26</v>
      </c>
      <c r="O16" s="9">
        <f>O8+O14</f>
        <v>735683106.02014792</v>
      </c>
    </row>
    <row r="17" spans="4:5" x14ac:dyDescent="0.25">
      <c r="D17" t="s">
        <v>32</v>
      </c>
      <c r="E17" s="18">
        <v>2060000000</v>
      </c>
    </row>
    <row r="18" spans="4:5" x14ac:dyDescent="0.25">
      <c r="D18" t="s">
        <v>33</v>
      </c>
      <c r="E18" s="8">
        <f>E17*0.85</f>
        <v>1751000000</v>
      </c>
    </row>
    <row r="19" spans="4:5" x14ac:dyDescent="0.25">
      <c r="D19" t="s">
        <v>34</v>
      </c>
      <c r="E19" s="8">
        <f>E17*0.75</f>
        <v>1545000000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Sharma</dc:creator>
  <cp:lastModifiedBy>Abhishek Sharma</cp:lastModifiedBy>
  <dcterms:created xsi:type="dcterms:W3CDTF">2022-11-16T05:19:23Z</dcterms:created>
  <dcterms:modified xsi:type="dcterms:W3CDTF">2022-11-17T12:42:20Z</dcterms:modified>
</cp:coreProperties>
</file>