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In Progress Files\Abhinav Chaturvedi\VIS(2022-23)-PL413-323-602\document\"/>
    </mc:Choice>
  </mc:AlternateContent>
  <xr:revisionPtr revIDLastSave="0" documentId="13_ncr:1_{4445B959-0885-46C3-9F5A-CCDEA0335EE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G32" i="1"/>
  <c r="G29" i="1"/>
  <c r="H28" i="1"/>
  <c r="L28" i="2"/>
  <c r="L30" i="2"/>
  <c r="L31" i="2" s="1"/>
  <c r="G20" i="1"/>
  <c r="G19" i="1"/>
  <c r="G18" i="1"/>
  <c r="G24" i="1"/>
  <c r="G16" i="1" s="1"/>
  <c r="K10" i="2"/>
  <c r="G14" i="1" s="1"/>
  <c r="K9" i="2"/>
  <c r="K18" i="2"/>
  <c r="K17" i="2"/>
  <c r="K16" i="2"/>
  <c r="K4" i="2"/>
  <c r="K6" i="2"/>
  <c r="K7" i="2" s="1"/>
  <c r="I12" i="1"/>
  <c r="G7" i="1"/>
  <c r="J6" i="1"/>
  <c r="J5" i="1"/>
  <c r="J4" i="1"/>
  <c r="G13" i="1"/>
  <c r="I7" i="1"/>
  <c r="H7" i="1"/>
  <c r="H9" i="1" s="1"/>
  <c r="L32" i="2" l="1"/>
  <c r="J7" i="1"/>
  <c r="G9" i="1"/>
  <c r="G15" i="1"/>
  <c r="G17" i="1" s="1"/>
</calcChain>
</file>

<file path=xl/sharedStrings.xml><?xml version="1.0" encoding="utf-8"?>
<sst xmlns="http://schemas.openxmlformats.org/spreadsheetml/2006/main" count="33" uniqueCount="28">
  <si>
    <t>Seller</t>
  </si>
  <si>
    <t>Buyer</t>
  </si>
  <si>
    <t>Tejpal</t>
  </si>
  <si>
    <t>Sale Consideration</t>
  </si>
  <si>
    <t>Prompt Enterprises Pvt. Ltd.</t>
  </si>
  <si>
    <t>Area</t>
  </si>
  <si>
    <t>Kanal</t>
  </si>
  <si>
    <t>Marla</t>
  </si>
  <si>
    <t>Date</t>
  </si>
  <si>
    <t>Bachhu Singh, Bharat Singh, Kishan Singh, Omprakash, Udham Singh</t>
  </si>
  <si>
    <t>Deed-1</t>
  </si>
  <si>
    <t>Deed-2</t>
  </si>
  <si>
    <t>Deed-3</t>
  </si>
  <si>
    <t>Deed No.</t>
  </si>
  <si>
    <t>-</t>
  </si>
  <si>
    <t>sqm</t>
  </si>
  <si>
    <t>acre</t>
  </si>
  <si>
    <t>per acre</t>
  </si>
  <si>
    <t>Price</t>
  </si>
  <si>
    <t>area</t>
  </si>
  <si>
    <t>rate</t>
  </si>
  <si>
    <t>Boundary</t>
  </si>
  <si>
    <t>mtr</t>
  </si>
  <si>
    <t>Land Value</t>
  </si>
  <si>
    <t>Total FMV</t>
  </si>
  <si>
    <t>RV</t>
  </si>
  <si>
    <t>DV</t>
  </si>
  <si>
    <t>Circle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</si>
</sst>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202124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right" vertical="center"/>
    </xf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" fontId="3" fillId="0" borderId="0" xfId="0" applyNumberFormat="1" applyFont="1"/>
    <xf numFmtId="164" fontId="0" fillId="0" borderId="0" xfId="1" applyNumberFormat="1" applyFont="1" applyAlignment="1">
      <alignment horizontal="right" vertical="center"/>
    </xf>
    <xf numFmtId="9" fontId="0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10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375882-CD48-32C3-1438-4D9C49DDBE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28" t="9412" r="3869" b="22194"/>
        <a:stretch/>
      </xdr:blipFill>
      <xdr:spPr>
        <a:xfrm>
          <a:off x="0" y="0"/>
          <a:ext cx="5000625" cy="20764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26</xdr:row>
      <xdr:rowOff>95250</xdr:rowOff>
    </xdr:from>
    <xdr:to>
      <xdr:col>8</xdr:col>
      <xdr:colOff>238125</xdr:colOff>
      <xdr:row>33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B9D7E9-BF9F-3C11-B0A5-0EC25A866D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8225" r="22742" b="30009"/>
        <a:stretch/>
      </xdr:blipFill>
      <xdr:spPr>
        <a:xfrm>
          <a:off x="190500" y="5048250"/>
          <a:ext cx="556260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2"/>
  <sheetViews>
    <sheetView topLeftCell="A10" workbookViewId="0">
      <selection activeCell="G14" sqref="G14"/>
    </sheetView>
  </sheetViews>
  <sheetFormatPr defaultRowHeight="15" x14ac:dyDescent="0.25"/>
  <cols>
    <col min="4" max="4" width="10.42578125" bestFit="1" customWidth="1"/>
    <col min="6" max="6" width="26.140625" style="3" bestFit="1" customWidth="1"/>
    <col min="7" max="7" width="17.85546875" style="3" bestFit="1" customWidth="1"/>
    <col min="8" max="8" width="12" bestFit="1" customWidth="1"/>
    <col min="9" max="9" width="9" bestFit="1" customWidth="1"/>
    <col min="10" max="10" width="9.140625" style="5"/>
  </cols>
  <sheetData>
    <row r="2" spans="2:10" x14ac:dyDescent="0.25">
      <c r="H2" s="6" t="s">
        <v>5</v>
      </c>
      <c r="I2" s="6"/>
    </row>
    <row r="3" spans="2:10" x14ac:dyDescent="0.25">
      <c r="C3" t="s">
        <v>13</v>
      </c>
      <c r="D3" t="s">
        <v>8</v>
      </c>
      <c r="E3" t="s">
        <v>0</v>
      </c>
      <c r="F3" s="3" t="s">
        <v>1</v>
      </c>
      <c r="G3" s="3" t="s">
        <v>3</v>
      </c>
      <c r="H3" t="s">
        <v>6</v>
      </c>
      <c r="I3" t="s">
        <v>7</v>
      </c>
    </row>
    <row r="4" spans="2:10" x14ac:dyDescent="0.25">
      <c r="B4" t="s">
        <v>10</v>
      </c>
      <c r="C4">
        <v>9281</v>
      </c>
      <c r="D4" s="1">
        <v>43445</v>
      </c>
      <c r="E4" t="s">
        <v>2</v>
      </c>
      <c r="F4" s="3" t="s">
        <v>4</v>
      </c>
      <c r="G4" s="3">
        <v>8500000</v>
      </c>
      <c r="H4">
        <v>8</v>
      </c>
      <c r="I4">
        <v>0</v>
      </c>
      <c r="J4" s="5">
        <f>H4/8</f>
        <v>1</v>
      </c>
    </row>
    <row r="5" spans="2:10" x14ac:dyDescent="0.25">
      <c r="B5" t="s">
        <v>11</v>
      </c>
      <c r="C5">
        <v>9631</v>
      </c>
      <c r="D5" s="1">
        <v>43454</v>
      </c>
      <c r="E5" t="s">
        <v>9</v>
      </c>
      <c r="F5" s="3" t="s">
        <v>4</v>
      </c>
      <c r="G5" s="3">
        <v>16000000</v>
      </c>
      <c r="H5">
        <v>7</v>
      </c>
      <c r="I5">
        <v>0</v>
      </c>
      <c r="J5" s="5">
        <f>H5/8</f>
        <v>0.875</v>
      </c>
    </row>
    <row r="6" spans="2:10" x14ac:dyDescent="0.25">
      <c r="B6" t="s">
        <v>12</v>
      </c>
      <c r="C6" s="4" t="s">
        <v>14</v>
      </c>
      <c r="D6" s="1">
        <v>43445</v>
      </c>
      <c r="E6" t="s">
        <v>2</v>
      </c>
      <c r="F6" s="3" t="s">
        <v>4</v>
      </c>
      <c r="G6" s="3">
        <v>4250000</v>
      </c>
      <c r="H6">
        <v>4</v>
      </c>
      <c r="I6">
        <v>0</v>
      </c>
      <c r="J6" s="5">
        <f>H6/8</f>
        <v>0.5</v>
      </c>
    </row>
    <row r="7" spans="2:10" x14ac:dyDescent="0.25">
      <c r="G7" s="3">
        <f>SUM(G4:G6)</f>
        <v>28750000</v>
      </c>
      <c r="H7">
        <f>SUM(H4:H6)</f>
        <v>19</v>
      </c>
      <c r="I7">
        <f>SUM(I4:I6)</f>
        <v>0</v>
      </c>
      <c r="J7" s="5">
        <f>SUM(J4:J6)</f>
        <v>2.375</v>
      </c>
    </row>
    <row r="8" spans="2:10" x14ac:dyDescent="0.25">
      <c r="H8">
        <v>8</v>
      </c>
    </row>
    <row r="9" spans="2:10" x14ac:dyDescent="0.25">
      <c r="G9" s="3">
        <f>G7/H9</f>
        <v>12105263.157894736</v>
      </c>
      <c r="H9">
        <f>H7/H8</f>
        <v>2.375</v>
      </c>
    </row>
    <row r="12" spans="2:10" x14ac:dyDescent="0.25">
      <c r="G12" s="3">
        <v>7587.79</v>
      </c>
      <c r="H12">
        <v>50</v>
      </c>
      <c r="I12" s="3">
        <f>H12*G12</f>
        <v>379389.5</v>
      </c>
    </row>
    <row r="13" spans="2:10" x14ac:dyDescent="0.25">
      <c r="G13" s="5">
        <f>G12/4046.84</f>
        <v>1.8749913512765515</v>
      </c>
    </row>
    <row r="14" spans="2:10" x14ac:dyDescent="0.25">
      <c r="G14" s="3">
        <f>Sheet2!K10</f>
        <v>25500000</v>
      </c>
    </row>
    <row r="15" spans="2:10" x14ac:dyDescent="0.25">
      <c r="F15" s="3" t="s">
        <v>23</v>
      </c>
      <c r="G15" s="3">
        <f>G14*G13</f>
        <v>47812279.45755206</v>
      </c>
    </row>
    <row r="16" spans="2:10" x14ac:dyDescent="0.25">
      <c r="F16" s="3" t="s">
        <v>21</v>
      </c>
      <c r="G16" s="3">
        <f>G24</f>
        <v>2100000</v>
      </c>
    </row>
    <row r="17" spans="6:10" x14ac:dyDescent="0.25">
      <c r="F17" s="9" t="s">
        <v>24</v>
      </c>
      <c r="G17" s="3">
        <f>G16+G15</f>
        <v>49912279.45755206</v>
      </c>
    </row>
    <row r="18" spans="6:10" x14ac:dyDescent="0.25">
      <c r="F18" s="9"/>
      <c r="G18" s="3">
        <f>5*10^7</f>
        <v>50000000</v>
      </c>
    </row>
    <row r="19" spans="6:10" x14ac:dyDescent="0.25">
      <c r="F19" s="9" t="s">
        <v>25</v>
      </c>
      <c r="G19" s="3">
        <f>G18*0.85</f>
        <v>42500000</v>
      </c>
    </row>
    <row r="20" spans="6:10" x14ac:dyDescent="0.25">
      <c r="F20" s="9" t="s">
        <v>26</v>
      </c>
      <c r="G20" s="3">
        <f>G18*0.75</f>
        <v>37500000</v>
      </c>
    </row>
    <row r="22" spans="6:10" x14ac:dyDescent="0.25">
      <c r="F22" s="3" t="s">
        <v>21</v>
      </c>
      <c r="G22" s="3">
        <v>420</v>
      </c>
      <c r="H22" t="s">
        <v>22</v>
      </c>
    </row>
    <row r="23" spans="6:10" x14ac:dyDescent="0.25">
      <c r="G23" s="3">
        <v>5000</v>
      </c>
    </row>
    <row r="24" spans="6:10" x14ac:dyDescent="0.25">
      <c r="G24" s="3">
        <f>G23*G22</f>
        <v>2100000</v>
      </c>
    </row>
    <row r="28" spans="6:10" x14ac:dyDescent="0.25">
      <c r="F28" s="3" t="s">
        <v>27</v>
      </c>
      <c r="G28" s="3">
        <v>8500000</v>
      </c>
      <c r="H28" s="7">
        <f>G28*5</f>
        <v>42500000</v>
      </c>
    </row>
    <row r="29" spans="6:10" x14ac:dyDescent="0.25">
      <c r="G29" s="3">
        <f>H28*G13</f>
        <v>79687132.429253444</v>
      </c>
      <c r="J29" s="10">
        <f>G15/G29</f>
        <v>0.6</v>
      </c>
    </row>
    <row r="31" spans="6:10" x14ac:dyDescent="0.25">
      <c r="G31" s="3">
        <v>9075.1724709999999</v>
      </c>
    </row>
    <row r="32" spans="6:10" x14ac:dyDescent="0.25">
      <c r="G32" s="3">
        <f>G31*6000</f>
        <v>54451034.825999998</v>
      </c>
    </row>
  </sheetData>
  <mergeCells count="1">
    <mergeCell ref="H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04500-D5A4-4448-ACC8-14836BBFBD81}">
  <dimension ref="C3:L32"/>
  <sheetViews>
    <sheetView tabSelected="1" topLeftCell="A4" workbookViewId="0">
      <selection activeCell="K10" sqref="K10"/>
    </sheetView>
  </sheetViews>
  <sheetFormatPr defaultRowHeight="15" x14ac:dyDescent="0.25"/>
  <cols>
    <col min="3" max="3" width="15.28515625" style="3" bestFit="1" customWidth="1"/>
    <col min="5" max="5" width="12.5703125" bestFit="1" customWidth="1"/>
    <col min="11" max="11" width="12.5703125" bestFit="1" customWidth="1"/>
    <col min="12" max="12" width="14.28515625" bestFit="1" customWidth="1"/>
  </cols>
  <sheetData>
    <row r="3" spans="5:11" x14ac:dyDescent="0.25">
      <c r="E3" s="3"/>
    </row>
    <row r="4" spans="5:11" x14ac:dyDescent="0.25">
      <c r="E4" s="3"/>
      <c r="J4" t="s">
        <v>18</v>
      </c>
      <c r="K4" s="3">
        <f>4*10^7</f>
        <v>40000000</v>
      </c>
    </row>
    <row r="5" spans="5:11" x14ac:dyDescent="0.25">
      <c r="E5" s="2"/>
      <c r="I5" t="s">
        <v>19</v>
      </c>
      <c r="J5" t="s">
        <v>15</v>
      </c>
      <c r="K5" s="3">
        <v>4180.6400000000003</v>
      </c>
    </row>
    <row r="6" spans="5:11" x14ac:dyDescent="0.25">
      <c r="E6" s="3"/>
      <c r="I6" t="s">
        <v>19</v>
      </c>
      <c r="J6" t="s">
        <v>16</v>
      </c>
      <c r="K6" s="2">
        <f>K5/4046.84</f>
        <v>1.0330628342113848</v>
      </c>
    </row>
    <row r="7" spans="5:11" x14ac:dyDescent="0.25">
      <c r="I7" t="s">
        <v>20</v>
      </c>
      <c r="J7" t="s">
        <v>17</v>
      </c>
      <c r="K7" s="3">
        <f>K4/K6</f>
        <v>38719813.234337322</v>
      </c>
    </row>
    <row r="9" spans="5:11" x14ac:dyDescent="0.25">
      <c r="K9" s="3">
        <f>3*10^7</f>
        <v>30000000</v>
      </c>
    </row>
    <row r="10" spans="5:11" x14ac:dyDescent="0.25">
      <c r="K10" s="3">
        <f>K9*0.85</f>
        <v>25500000</v>
      </c>
    </row>
    <row r="11" spans="5:11" x14ac:dyDescent="0.25">
      <c r="K11" s="3"/>
    </row>
    <row r="15" spans="5:11" x14ac:dyDescent="0.25">
      <c r="K15" s="8">
        <v>32903.67</v>
      </c>
    </row>
    <row r="16" spans="5:11" x14ac:dyDescent="0.25">
      <c r="K16" s="2">
        <f>K15/4047</f>
        <v>8.1303854707190499</v>
      </c>
    </row>
    <row r="17" spans="11:12" x14ac:dyDescent="0.25">
      <c r="K17" s="3">
        <f>3.2*10^7</f>
        <v>32000000</v>
      </c>
    </row>
    <row r="18" spans="11:12" x14ac:dyDescent="0.25">
      <c r="K18" s="3">
        <f>K17*K16</f>
        <v>260172335.06300959</v>
      </c>
    </row>
    <row r="28" spans="11:12" x14ac:dyDescent="0.25">
      <c r="L28">
        <f>21*10^7</f>
        <v>210000000</v>
      </c>
    </row>
    <row r="29" spans="11:12" x14ac:dyDescent="0.25">
      <c r="L29">
        <v>220500</v>
      </c>
    </row>
    <row r="30" spans="11:12" x14ac:dyDescent="0.25">
      <c r="L30">
        <f>L29/10.764</f>
        <v>20484.949832775921</v>
      </c>
    </row>
    <row r="31" spans="11:12" x14ac:dyDescent="0.25">
      <c r="L31">
        <f>L30/4047</f>
        <v>5.0617617575428522</v>
      </c>
    </row>
    <row r="32" spans="11:12" x14ac:dyDescent="0.25">
      <c r="L32" s="3">
        <f>L28/L31</f>
        <v>41487531.428571425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2022-11-30T11:57:34Z</dcterms:modified>
</cp:coreProperties>
</file>