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engineer4\Desktop\uploads\VIS(2022-23)-PL452-359-637\"/>
    </mc:Choice>
  </mc:AlternateContent>
  <xr:revisionPtr revIDLastSave="0" documentId="13_ncr:1_{8E41F25B-BB9C-4011-943B-3C83DEF90C7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N17" i="1"/>
  <c r="H16" i="1" l="1"/>
  <c r="D5" i="2" l="1"/>
  <c r="E5" i="2" s="1"/>
  <c r="N5" i="1"/>
  <c r="N6" i="1"/>
  <c r="N7" i="1"/>
  <c r="K5" i="1"/>
  <c r="K6" i="1"/>
  <c r="K7" i="1"/>
  <c r="G5" i="1"/>
  <c r="P5" i="1" s="1"/>
  <c r="G6" i="1"/>
  <c r="P6" i="1" s="1"/>
  <c r="G7" i="1"/>
  <c r="P7" i="1" s="1"/>
  <c r="F8" i="1"/>
  <c r="Q7" i="1" l="1"/>
  <c r="R7" i="1" s="1"/>
  <c r="T7" i="1" s="1"/>
  <c r="Q6" i="1"/>
  <c r="R6" i="1" s="1"/>
  <c r="T6" i="1" s="1"/>
  <c r="Q5" i="1"/>
  <c r="R5" i="1" s="1"/>
  <c r="T5" i="1" s="1"/>
  <c r="U5" i="1" s="1"/>
  <c r="G8" i="1" l="1"/>
  <c r="H17" i="1" s="1"/>
  <c r="H18" i="1" l="1"/>
  <c r="P8" i="1" l="1"/>
  <c r="Q8" i="1" l="1"/>
  <c r="R8" i="1" l="1"/>
  <c r="T8" i="1" l="1"/>
  <c r="D17" i="1" s="1"/>
  <c r="D18" i="1" l="1"/>
  <c r="D19" i="1" s="1"/>
  <c r="D20" i="1" s="1"/>
  <c r="E18" i="1"/>
  <c r="H19" i="1" l="1"/>
  <c r="D21" i="1"/>
</calcChain>
</file>

<file path=xl/sharedStrings.xml><?xml version="1.0" encoding="utf-8"?>
<sst xmlns="http://schemas.openxmlformats.org/spreadsheetml/2006/main" count="47" uniqueCount="45">
  <si>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</si>
  <si>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</si>
  <si>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</si>
  <si>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</si>
  <si>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</si>
  <si>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</si>
  <si>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</si>
  <si>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</si>
  <si>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</si>
  <si>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</si>
  <si>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</si>
  <si>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</si>
  <si>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</si>
  <si>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</si>
  <si>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</si>
  <si>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</si>
  <si>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TOTAL</t>
  </si>
  <si>
    <t>Remarks: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</si>
  <si>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</si>
  <si>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</si>
  <si>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PREMIUM</t>
  </si>
  <si>
    <t>LAND</t>
  </si>
  <si>
    <t>BUILDING</t>
  </si>
  <si>
    <t>TOTAL FMV</t>
  </si>
  <si>
    <t>ROUND OFF</t>
  </si>
  <si>
    <t>RV</t>
  </si>
  <si>
    <t>DV</t>
  </si>
  <si>
    <t>Ground Floor</t>
  </si>
  <si>
    <t>Description</t>
  </si>
  <si>
    <t>CIRCLE RATE</t>
  </si>
  <si>
    <t>Land</t>
  </si>
  <si>
    <t>Building</t>
  </si>
  <si>
    <t>Total</t>
  </si>
  <si>
    <t>Percentage difference</t>
  </si>
  <si>
    <t>BUILDING VALUATION FOR THE PROPERTY OF M/S. V.K. UDYOG LIMITED LTD.|BIGHATI| HOOGHLY| WEST BENGAL</t>
  </si>
  <si>
    <t xml:space="preserve">Main Warehouse </t>
  </si>
  <si>
    <t>Electrical Meter Room</t>
  </si>
  <si>
    <t>Toilet Block</t>
  </si>
  <si>
    <t>Iron truss mounted on GI shed</t>
  </si>
  <si>
    <t>RCC Structure</t>
  </si>
  <si>
    <t>RCC Structure with GI shed</t>
  </si>
  <si>
    <r>
      <t xml:space="preserve">Height </t>
    </r>
    <r>
      <rPr>
        <b/>
        <i/>
        <sz val="10"/>
        <rFont val="Calibri"/>
        <family val="2"/>
        <scheme val="minor"/>
      </rPr>
      <t>(in mtr.)</t>
    </r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</si>
  <si>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V.K. UDYOG Ltd.</t>
    </r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</si>
  <si>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the sample measurement done on site.</t>
    </r>
  </si>
  <si>
    <t>4. Multiple buildings are currently in construction phase and those same are not considered in this exercise.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</si>
</sst>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Font="1"/>
    <xf numFmtId="167" fontId="2" fillId="0" borderId="4" xfId="3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7" fontId="0" fillId="0" borderId="4" xfId="3" applyNumberFormat="1" applyFon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5" borderId="4" xfId="2" applyFont="1" applyFill="1" applyBorder="1"/>
    <xf numFmtId="1" fontId="2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166" fontId="0" fillId="0" borderId="0" xfId="0" applyNumberForma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6"/>
  <sheetViews>
    <sheetView tabSelected="1" zoomScale="85" zoomScaleNormal="85" workbookViewId="0">
      <selection activeCell="O14" sqref="O14"/>
    </sheetView>
  </sheetViews>
  <sheetFormatPr defaultRowHeight="15" x14ac:dyDescent="0.25"/>
  <cols>
    <col min="1" max="1" width="7.42578125" customWidth="1"/>
    <col min="2" max="2" width="4.140625" customWidth="1"/>
    <col min="3" max="3" width="13.5703125" customWidth="1"/>
    <col min="4" max="4" width="14.85546875" customWidth="1"/>
    <col min="5" max="5" width="18" style="10" customWidth="1"/>
    <col min="6" max="6" width="10.140625" style="10" customWidth="1"/>
    <col min="7" max="7" width="10.85546875" style="21" customWidth="1"/>
    <col min="8" max="8" width="10.5703125" customWidth="1"/>
    <col min="9" max="9" width="11.5703125" customWidth="1"/>
    <col min="10" max="10" width="10.28515625" customWidth="1"/>
    <col min="11" max="11" width="11.140625" customWidth="1"/>
    <col min="12" max="12" width="13" customWidth="1"/>
    <col min="13" max="13" width="9.140625" hidden="1" customWidth="1"/>
    <col min="14" max="14" width="12.140625" hidden="1" customWidth="1"/>
    <col min="15" max="15" width="11.85546875" style="21" customWidth="1"/>
    <col min="16" max="16" width="15.140625" customWidth="1"/>
    <col min="17" max="17" width="16.85546875" customWidth="1"/>
    <col min="18" max="18" width="16.42578125" hidden="1" customWidth="1"/>
    <col min="19" max="19" width="12.7109375" hidden="1" customWidth="1"/>
    <col min="20" max="20" width="15" customWidth="1"/>
    <col min="22" max="22" width="14.28515625" style="16" bestFit="1" customWidth="1"/>
  </cols>
  <sheetData>
    <row r="3" spans="2:23" ht="15.75" x14ac:dyDescent="0.25">
      <c r="B3" s="36" t="s">
        <v>34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8"/>
    </row>
    <row r="4" spans="2:23" ht="61.5" customHeight="1" x14ac:dyDescent="0.25">
      <c r="B4" s="1" t="s">
        <v>0</v>
      </c>
      <c r="C4" s="1" t="s">
        <v>1</v>
      </c>
      <c r="D4" s="1" t="s">
        <v>28</v>
      </c>
      <c r="E4" s="1" t="s">
        <v>2</v>
      </c>
      <c r="F4" s="1" t="s">
        <v>19</v>
      </c>
      <c r="G4" s="1" t="s">
        <v>3</v>
      </c>
      <c r="H4" s="1" t="s">
        <v>41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12</v>
      </c>
      <c r="R4" s="1" t="s">
        <v>13</v>
      </c>
      <c r="S4" s="1" t="s">
        <v>14</v>
      </c>
      <c r="T4" s="1" t="s">
        <v>15</v>
      </c>
    </row>
    <row r="5" spans="2:23" ht="46.5" customHeight="1" x14ac:dyDescent="0.25">
      <c r="B5" s="2">
        <v>1</v>
      </c>
      <c r="C5" s="3" t="s">
        <v>27</v>
      </c>
      <c r="D5" s="3" t="s">
        <v>35</v>
      </c>
      <c r="E5" s="3" t="s">
        <v>38</v>
      </c>
      <c r="F5" s="23">
        <v>7630</v>
      </c>
      <c r="G5" s="22">
        <f t="shared" ref="G5:G7" si="0">10.764*F5</f>
        <v>82129.319999999992</v>
      </c>
      <c r="H5" s="4">
        <v>15</v>
      </c>
      <c r="I5" s="2">
        <v>2022</v>
      </c>
      <c r="J5" s="2">
        <v>2023</v>
      </c>
      <c r="K5" s="2">
        <f t="shared" ref="K5:K7" si="1">J5-I5</f>
        <v>1</v>
      </c>
      <c r="L5" s="2">
        <v>40</v>
      </c>
      <c r="M5" s="5">
        <v>0.1</v>
      </c>
      <c r="N5" s="6">
        <f t="shared" ref="N5:N7" si="2">(1-M5)/L5</f>
        <v>2.2499999999999999E-2</v>
      </c>
      <c r="O5" s="7">
        <v>1600</v>
      </c>
      <c r="P5" s="7">
        <f t="shared" ref="P5:P7" si="3">O5*G5</f>
        <v>131406911.99999999</v>
      </c>
      <c r="Q5" s="7">
        <f t="shared" ref="Q5:Q7" si="4">P5*N5*K5</f>
        <v>2956655.5199999996</v>
      </c>
      <c r="R5" s="7">
        <f t="shared" ref="R5:R7" si="5">MAX(P5-Q5,0)</f>
        <v>128450256.47999999</v>
      </c>
      <c r="S5" s="8">
        <v>0</v>
      </c>
      <c r="T5" s="7">
        <f t="shared" ref="T5:T7" si="6">IF(R5&gt;M5*P5,R5*(1-S5),P5*M5)</f>
        <v>128450256.47999999</v>
      </c>
      <c r="U5">
        <f>T5/G5</f>
        <v>1564</v>
      </c>
    </row>
    <row r="6" spans="2:23" ht="45" customHeight="1" x14ac:dyDescent="0.25">
      <c r="B6" s="2">
        <v>2</v>
      </c>
      <c r="C6" s="3" t="s">
        <v>27</v>
      </c>
      <c r="D6" s="3" t="s">
        <v>36</v>
      </c>
      <c r="E6" s="3" t="s">
        <v>39</v>
      </c>
      <c r="F6" s="23">
        <v>24.2</v>
      </c>
      <c r="G6" s="22">
        <f t="shared" si="0"/>
        <v>260.48879999999997</v>
      </c>
      <c r="H6" s="4">
        <v>3.5</v>
      </c>
      <c r="I6" s="2">
        <v>2022</v>
      </c>
      <c r="J6" s="2">
        <v>2023</v>
      </c>
      <c r="K6" s="2">
        <f t="shared" si="1"/>
        <v>1</v>
      </c>
      <c r="L6" s="2">
        <v>60</v>
      </c>
      <c r="M6" s="5">
        <v>0.1</v>
      </c>
      <c r="N6" s="6">
        <f t="shared" si="2"/>
        <v>1.5000000000000001E-2</v>
      </c>
      <c r="O6" s="7">
        <v>1200</v>
      </c>
      <c r="P6" s="7">
        <f t="shared" si="3"/>
        <v>312586.55999999994</v>
      </c>
      <c r="Q6" s="7">
        <f t="shared" si="4"/>
        <v>4688.7983999999997</v>
      </c>
      <c r="R6" s="7">
        <f t="shared" si="5"/>
        <v>307897.76159999997</v>
      </c>
      <c r="S6" s="8">
        <v>0</v>
      </c>
      <c r="T6" s="7">
        <f t="shared" si="6"/>
        <v>307897.76159999997</v>
      </c>
    </row>
    <row r="7" spans="2:23" ht="49.5" customHeight="1" x14ac:dyDescent="0.25">
      <c r="B7" s="2">
        <v>3</v>
      </c>
      <c r="C7" s="3" t="s">
        <v>27</v>
      </c>
      <c r="D7" s="3" t="s">
        <v>37</v>
      </c>
      <c r="E7" s="3" t="s">
        <v>40</v>
      </c>
      <c r="F7" s="23">
        <v>18.399999999999999</v>
      </c>
      <c r="G7" s="22">
        <f t="shared" si="0"/>
        <v>198.05759999999998</v>
      </c>
      <c r="H7" s="4">
        <v>3</v>
      </c>
      <c r="I7" s="2">
        <v>2022</v>
      </c>
      <c r="J7" s="2">
        <v>2023</v>
      </c>
      <c r="K7" s="2">
        <f t="shared" si="1"/>
        <v>1</v>
      </c>
      <c r="L7" s="2">
        <v>30</v>
      </c>
      <c r="M7" s="5">
        <v>0.1</v>
      </c>
      <c r="N7" s="6">
        <f t="shared" si="2"/>
        <v>3.0000000000000002E-2</v>
      </c>
      <c r="O7" s="7">
        <v>900</v>
      </c>
      <c r="P7" s="7">
        <f t="shared" si="3"/>
        <v>178251.83999999997</v>
      </c>
      <c r="Q7" s="7">
        <f t="shared" si="4"/>
        <v>5347.5551999999998</v>
      </c>
      <c r="R7" s="7">
        <f t="shared" si="5"/>
        <v>172904.28479999996</v>
      </c>
      <c r="S7" s="8">
        <v>0</v>
      </c>
      <c r="T7" s="7">
        <f t="shared" si="6"/>
        <v>172904.28479999996</v>
      </c>
    </row>
    <row r="8" spans="2:23" x14ac:dyDescent="0.25">
      <c r="B8" s="39" t="s">
        <v>16</v>
      </c>
      <c r="C8" s="39"/>
      <c r="D8" s="39"/>
      <c r="E8" s="39"/>
      <c r="F8" s="27">
        <f>SUM(F5:F7)</f>
        <v>7672.5999999999995</v>
      </c>
      <c r="G8" s="20">
        <f>SUM(G5:G7)</f>
        <v>82587.866399999999</v>
      </c>
      <c r="H8" s="42"/>
      <c r="I8" s="43"/>
      <c r="J8" s="43"/>
      <c r="K8" s="43"/>
      <c r="L8" s="43"/>
      <c r="M8" s="43"/>
      <c r="N8" s="43"/>
      <c r="O8" s="44"/>
      <c r="P8" s="9">
        <f>SUM(P5:P7)</f>
        <v>131897750.39999999</v>
      </c>
      <c r="Q8" s="9">
        <f>SUM(Q5:Q7)</f>
        <v>2966691.8735999996</v>
      </c>
      <c r="R8" s="9">
        <f>SUM(R5:R7)</f>
        <v>128931058.52639998</v>
      </c>
      <c r="S8" s="9"/>
      <c r="T8" s="9">
        <f>SUM(T5:T7)</f>
        <v>128931058.52639998</v>
      </c>
    </row>
    <row r="9" spans="2:23" x14ac:dyDescent="0.25">
      <c r="B9" s="40" t="s">
        <v>17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2:23" x14ac:dyDescent="0.25">
      <c r="B10" s="40" t="s">
        <v>43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2:23" x14ac:dyDescent="0.25">
      <c r="B11" s="41" t="s">
        <v>42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V11" s="19"/>
    </row>
    <row r="12" spans="2:23" x14ac:dyDescent="0.25">
      <c r="B12" s="35" t="s">
        <v>18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2:23" x14ac:dyDescent="0.25">
      <c r="B13" s="35" t="s">
        <v>44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2:23" x14ac:dyDescent="0.25">
      <c r="B14" s="30"/>
      <c r="C14" s="28"/>
      <c r="D14" s="28"/>
      <c r="E14" s="30"/>
      <c r="F14" s="30"/>
      <c r="G14" s="31"/>
      <c r="H14" s="32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2:23" x14ac:dyDescent="0.25">
      <c r="C15" s="11" t="s">
        <v>20</v>
      </c>
      <c r="D15" s="12">
        <v>0</v>
      </c>
      <c r="F15" s="24"/>
      <c r="G15" s="33" t="s">
        <v>29</v>
      </c>
      <c r="H15" s="3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2:23" x14ac:dyDescent="0.25">
      <c r="C16" s="11" t="s">
        <v>21</v>
      </c>
      <c r="D16" s="12">
        <f>221.43*550000</f>
        <v>121786500</v>
      </c>
      <c r="E16"/>
      <c r="F16"/>
      <c r="G16" s="25" t="s">
        <v>30</v>
      </c>
      <c r="H16" s="14">
        <f>7256*35000</f>
        <v>253960000</v>
      </c>
      <c r="I16" s="10"/>
      <c r="J16" s="21"/>
      <c r="O16"/>
      <c r="R16" s="21"/>
      <c r="V16"/>
    </row>
    <row r="17" spans="3:14" x14ac:dyDescent="0.25">
      <c r="C17" s="11" t="s">
        <v>22</v>
      </c>
      <c r="D17" s="12">
        <f>T8</f>
        <v>128931058.52639998</v>
      </c>
      <c r="G17" s="25" t="s">
        <v>31</v>
      </c>
      <c r="H17" s="14">
        <f>G8*800</f>
        <v>66070293.119999997</v>
      </c>
      <c r="K17" s="18"/>
      <c r="N17">
        <f>11500*1.159</f>
        <v>13328.5</v>
      </c>
    </row>
    <row r="18" spans="3:14" ht="14.25" customHeight="1" x14ac:dyDescent="0.25">
      <c r="C18" s="13" t="s">
        <v>23</v>
      </c>
      <c r="D18" s="14">
        <f>SUM(D15:D17)</f>
        <v>250717558.52639997</v>
      </c>
      <c r="E18" s="29">
        <f>D17+D16</f>
        <v>250717558.52639997</v>
      </c>
      <c r="G18" s="25" t="s">
        <v>32</v>
      </c>
      <c r="H18" s="14">
        <f>H17+H16</f>
        <v>320030293.12</v>
      </c>
      <c r="K18" s="18"/>
    </row>
    <row r="19" spans="3:14" ht="29.25" customHeight="1" x14ac:dyDescent="0.25">
      <c r="C19" s="13" t="s">
        <v>24</v>
      </c>
      <c r="D19" s="14">
        <f>ROUND(D18,-5)</f>
        <v>250700000</v>
      </c>
      <c r="G19" s="25" t="s">
        <v>33</v>
      </c>
      <c r="H19" s="26">
        <f>(1-H18/D19)</f>
        <v>-0.27654684132429197</v>
      </c>
      <c r="K19" s="16"/>
    </row>
    <row r="20" spans="3:14" x14ac:dyDescent="0.25">
      <c r="C20" s="11" t="s">
        <v>25</v>
      </c>
      <c r="D20" s="15">
        <f>0.85*D19</f>
        <v>213095000</v>
      </c>
      <c r="K20" s="17"/>
    </row>
    <row r="21" spans="3:14" x14ac:dyDescent="0.25">
      <c r="C21" s="11" t="s">
        <v>26</v>
      </c>
      <c r="D21" s="15">
        <f>0.75*D19</f>
        <v>188025000</v>
      </c>
    </row>
    <row r="26" spans="3:14" x14ac:dyDescent="0.25">
      <c r="H26" s="21"/>
    </row>
  </sheetData>
  <mergeCells count="9">
    <mergeCell ref="G15:H15"/>
    <mergeCell ref="B13:T13"/>
    <mergeCell ref="B12:T12"/>
    <mergeCell ref="B3:T3"/>
    <mergeCell ref="B8:E8"/>
    <mergeCell ref="B9:T9"/>
    <mergeCell ref="B10:T10"/>
    <mergeCell ref="B11:T11"/>
    <mergeCell ref="H8:O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F5"/>
  <sheetViews>
    <sheetView workbookViewId="0">
      <selection activeCell="E5" sqref="E5"/>
    </sheetView>
  </sheetViews>
  <sheetFormatPr defaultRowHeight="15" x14ac:dyDescent="0.25"/>
  <sheetData>
    <row r="4" spans="3:6" x14ac:dyDescent="0.25">
      <c r="E4">
        <v>2007</v>
      </c>
      <c r="F4">
        <v>2001</v>
      </c>
    </row>
    <row r="5" spans="3:6" x14ac:dyDescent="0.25">
      <c r="C5">
        <v>196</v>
      </c>
      <c r="D5" s="18">
        <f>C5*10.764</f>
        <v>2109.7439999999997</v>
      </c>
      <c r="E5">
        <f>D5*700</f>
        <v>1476820.7999999998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Arup Banerjee</cp:lastModifiedBy>
  <dcterms:created xsi:type="dcterms:W3CDTF">2022-11-04T05:05:51Z</dcterms:created>
  <dcterms:modified xsi:type="dcterms:W3CDTF">2023-02-09T13:34:39Z</dcterms:modified>
</cp:coreProperties>
</file>