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Y:\In Progress Files\Arup Banerjee\VIS(2022-23)-PL512-411-710_STIC_Pen\Report\"/>
    </mc:Choice>
  </mc:AlternateContent>
  <xr:revisionPtr revIDLastSave="0" documentId="13_ncr:1_{C4D248A0-05AB-4B1C-8D7D-D45E5998A311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Sheet1!$B$1:$T$11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4" i="1" l="1"/>
  <c r="N5" i="1"/>
  <c r="N6" i="1"/>
  <c r="K5" i="1"/>
  <c r="K6" i="1"/>
  <c r="F5" i="1"/>
  <c r="G5" i="1" s="1"/>
  <c r="J18" i="1" s="1"/>
  <c r="F6" i="1"/>
  <c r="P6" i="1" s="1"/>
  <c r="F4" i="1"/>
  <c r="Q21" i="1" s="1"/>
  <c r="N4" i="1"/>
  <c r="G4" i="1" l="1"/>
  <c r="G6" i="1"/>
  <c r="G7" i="1" s="1"/>
  <c r="F7" i="1"/>
  <c r="Q6" i="1"/>
  <c r="R6" i="1" s="1"/>
  <c r="T6" i="1" s="1"/>
  <c r="P5" i="1"/>
  <c r="P4" i="1"/>
  <c r="M17" i="1"/>
  <c r="K4" i="1"/>
  <c r="V9" i="1" l="1"/>
  <c r="H15" i="1"/>
  <c r="P7" i="1"/>
  <c r="Q5" i="1"/>
  <c r="R5" i="1" s="1"/>
  <c r="T5" i="1" s="1"/>
  <c r="Q4" i="1"/>
  <c r="R4" i="1" s="1"/>
  <c r="R7" i="1" l="1"/>
  <c r="T4" i="1"/>
  <c r="T7" i="1" s="1"/>
</calcChain>
</file>

<file path=xl/sharedStrings.xml><?xml version="1.0" encoding="utf-8"?>
<sst xmlns="http://schemas.openxmlformats.org/spreadsheetml/2006/main" count="36" uniqueCount="34">
  <si>
    <t>SR. No.</t>
  </si>
  <si>
    <t>Floor</t>
  </si>
  <si>
    <t>Year of Construction</t>
  </si>
  <si>
    <t xml:space="preserve">Year of Valuation </t>
  </si>
  <si>
    <t>Type of Structure</t>
  </si>
  <si>
    <t>Salvage value</t>
  </si>
  <si>
    <t>TOTAL</t>
  </si>
  <si>
    <t>Depreciation Rate</t>
  </si>
  <si>
    <t xml:space="preserve">Depreciation
(INR) </t>
  </si>
  <si>
    <t>Depreciated Value
(INR)</t>
  </si>
  <si>
    <t>Depreciated Replacement Market Value
(INR)</t>
  </si>
  <si>
    <t>Particular</t>
  </si>
  <si>
    <t>Gross Replacement Value
(INR)</t>
  </si>
  <si>
    <t>1. All the details pertaing to the building area statement such as area, floor, etc has been taken from the site survey.</t>
  </si>
  <si>
    <t>Discounting Factor</t>
  </si>
  <si>
    <r>
      <t xml:space="preserve">Height </t>
    </r>
    <r>
      <rPr>
        <b/>
        <i/>
        <sz val="10"/>
        <rFont val="Calibri"/>
        <family val="2"/>
        <scheme val="minor"/>
      </rPr>
      <t>(in ft.)</t>
    </r>
  </si>
  <si>
    <t>3. The valuation is done by considering the depreciated replacement cost approach.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</si>
  <si>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</si>
  <si>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</si>
  <si>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</si>
  <si>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r>
      <t xml:space="preserve">Area 
</t>
    </r>
    <r>
      <rPr>
        <b/>
        <i/>
        <sz val="10"/>
        <rFont val="Calibri"/>
        <family val="2"/>
        <scheme val="minor"/>
      </rPr>
      <t>(in sq.ft)</t>
    </r>
  </si>
  <si>
    <t>Remarks:</t>
  </si>
  <si>
    <t>Ground Floor+ First Floor + Second Floor</t>
  </si>
  <si>
    <t xml:space="preserve">RCC framed building </t>
  </si>
  <si>
    <t>BUILDING VALUATION OF M/S. STIC PEN PVT. LTD. | UDYOG VIHAR, PHASE-V| GURGAON| HARYANA</t>
  </si>
  <si>
    <t>Basement</t>
  </si>
  <si>
    <t>Ground Floor</t>
  </si>
  <si>
    <t>First Floor</t>
  </si>
  <si>
    <r>
      <t xml:space="preserve">Area 
</t>
    </r>
    <r>
      <rPr>
        <b/>
        <i/>
        <sz val="10"/>
        <rFont val="Calibri"/>
        <family val="2"/>
        <scheme val="minor"/>
      </rPr>
      <t>(in sq.mtr.)</t>
    </r>
  </si>
  <si>
    <t xml:space="preserve">2. As per the information gathered on site the subject property is around 22 years old construction. </t>
  </si>
  <si>
    <t>sq.mtr.</t>
  </si>
  <si>
    <t>Permissible Ground coverage 60%</t>
  </si>
  <si>
    <t>Occupied</t>
  </si>
  <si>
    <t>Circle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</si>
</sst>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 * #,##0_ ;_ * \-#,##0_ ;_ * &quot;-&quot;??_ ;_ @_ "/>
    <numFmt numFmtId="165" formatCode="0.0000"/>
    <numFmt numFmtId="166" formatCode="_ &quot;₹&quot;\ * #,##0_ ;_ &quot;₹&quot;\ * \-#,##0_ ;_ &quot;₹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E366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4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1" fontId="0" fillId="0" borderId="1" xfId="0" applyNumberForma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44" fontId="0" fillId="0" borderId="0" xfId="1" applyFo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E36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1"/>
  <sheetViews>
    <sheetView tabSelected="1" zoomScale="85" zoomScaleNormal="85" zoomScaleSheetLayoutView="85" workbookViewId="0">
      <pane ySplit="3" topLeftCell="A4" activePane="bottomLeft" state="frozen"/>
      <selection pane="bottomLeft" activeCell="P18" sqref="P18"/>
    </sheetView>
  </sheetViews>
  <sheetFormatPr defaultRowHeight="15" x14ac:dyDescent="0.25"/>
  <cols>
    <col min="1" max="1" width="7.85546875" customWidth="1"/>
    <col min="2" max="2" width="7.28515625" bestFit="1" customWidth="1"/>
    <col min="3" max="3" width="13.140625" hidden="1" customWidth="1"/>
    <col min="4" max="4" width="14.7109375" style="17" customWidth="1"/>
    <col min="5" max="5" width="17.7109375" style="17" customWidth="1"/>
    <col min="6" max="6" width="7.7109375" bestFit="1" customWidth="1"/>
    <col min="7" max="7" width="7.7109375" customWidth="1"/>
    <col min="8" max="8" width="8.140625" bestFit="1" customWidth="1"/>
    <col min="9" max="9" width="11.42578125" bestFit="1" customWidth="1"/>
    <col min="10" max="10" width="9" customWidth="1"/>
    <col min="11" max="11" width="9.7109375" customWidth="1"/>
    <col min="12" max="12" width="10.5703125" customWidth="1"/>
    <col min="13" max="13" width="7.7109375" hidden="1" customWidth="1"/>
    <col min="14" max="14" width="12.42578125" hidden="1" customWidth="1"/>
    <col min="15" max="15" width="10.85546875" customWidth="1"/>
    <col min="16" max="16" width="13.42578125" customWidth="1"/>
    <col min="17" max="17" width="12.42578125" hidden="1" customWidth="1"/>
    <col min="18" max="18" width="13.42578125" hidden="1" customWidth="1"/>
    <col min="19" max="19" width="10.85546875" hidden="1" customWidth="1"/>
    <col min="20" max="20" width="13.42578125" customWidth="1"/>
    <col min="21" max="21" width="11.5703125" bestFit="1" customWidth="1"/>
    <col min="22" max="22" width="14.28515625" bestFit="1" customWidth="1"/>
    <col min="23" max="23" width="23.5703125" customWidth="1"/>
  </cols>
  <sheetData>
    <row r="2" spans="2:23" ht="15.75" x14ac:dyDescent="0.25">
      <c r="B2" s="23" t="s">
        <v>24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2:23" s="14" customFormat="1" ht="60" x14ac:dyDescent="0.25">
      <c r="B3" s="12" t="s">
        <v>0</v>
      </c>
      <c r="C3" s="12" t="s">
        <v>1</v>
      </c>
      <c r="D3" s="13" t="s">
        <v>11</v>
      </c>
      <c r="E3" s="13" t="s">
        <v>4</v>
      </c>
      <c r="F3" s="13" t="s">
        <v>20</v>
      </c>
      <c r="G3" s="13" t="s">
        <v>28</v>
      </c>
      <c r="H3" s="13" t="s">
        <v>15</v>
      </c>
      <c r="I3" s="13" t="s">
        <v>2</v>
      </c>
      <c r="J3" s="13" t="s">
        <v>3</v>
      </c>
      <c r="K3" s="13" t="s">
        <v>17</v>
      </c>
      <c r="L3" s="13" t="s">
        <v>18</v>
      </c>
      <c r="M3" s="13" t="s">
        <v>5</v>
      </c>
      <c r="N3" s="13" t="s">
        <v>7</v>
      </c>
      <c r="O3" s="13" t="s">
        <v>19</v>
      </c>
      <c r="P3" s="13" t="s">
        <v>12</v>
      </c>
      <c r="Q3" s="13" t="s">
        <v>8</v>
      </c>
      <c r="R3" s="13" t="s">
        <v>9</v>
      </c>
      <c r="S3" s="13" t="s">
        <v>14</v>
      </c>
      <c r="T3" s="13" t="s">
        <v>10</v>
      </c>
      <c r="V3" s="19" t="s">
        <v>30</v>
      </c>
    </row>
    <row r="4" spans="2:23" s="14" customFormat="1" ht="32.25" customHeight="1" x14ac:dyDescent="0.25">
      <c r="B4" s="2">
        <v>1</v>
      </c>
      <c r="C4" s="16" t="s">
        <v>22</v>
      </c>
      <c r="D4" s="16" t="s">
        <v>25</v>
      </c>
      <c r="E4" s="16" t="s">
        <v>23</v>
      </c>
      <c r="F4" s="9">
        <f>67*38</f>
        <v>2546</v>
      </c>
      <c r="G4" s="9">
        <f>F4/10.764</f>
        <v>236.52917131178003</v>
      </c>
      <c r="H4" s="9">
        <v>12</v>
      </c>
      <c r="I4" s="2">
        <v>2000</v>
      </c>
      <c r="J4" s="2">
        <v>2022</v>
      </c>
      <c r="K4" s="2">
        <f>J4-I4</f>
        <v>22</v>
      </c>
      <c r="L4" s="2">
        <v>60</v>
      </c>
      <c r="M4" s="3">
        <v>0.1</v>
      </c>
      <c r="N4" s="5">
        <f>(1-M4)/L4</f>
        <v>1.5000000000000001E-2</v>
      </c>
      <c r="O4" s="6">
        <v>1100</v>
      </c>
      <c r="P4" s="6">
        <f>O4*F4</f>
        <v>2800600</v>
      </c>
      <c r="Q4" s="6">
        <f t="shared" ref="Q4:Q6" si="0">P4*N4*K4</f>
        <v>924198</v>
      </c>
      <c r="R4" s="6">
        <f t="shared" ref="R4:R6" si="1">MAX(P4-Q4,0)</f>
        <v>1876402</v>
      </c>
      <c r="S4" s="10">
        <v>0</v>
      </c>
      <c r="T4" s="6">
        <f t="shared" ref="T4:T6" si="2">IF(R4&gt;M4*P4,R4*(1-S4),P4*M4)</f>
        <v>1876402</v>
      </c>
      <c r="V4" s="20">
        <f>450*0.6</f>
        <v>270</v>
      </c>
      <c r="W4" s="21" t="s">
        <v>31</v>
      </c>
    </row>
    <row r="5" spans="2:23" s="14" customFormat="1" ht="30" x14ac:dyDescent="0.25">
      <c r="B5" s="2">
        <v>2</v>
      </c>
      <c r="C5" s="2"/>
      <c r="D5" s="2" t="s">
        <v>26</v>
      </c>
      <c r="E5" s="16" t="s">
        <v>23</v>
      </c>
      <c r="F5" s="9">
        <f t="shared" ref="F5:F6" si="3">67*38</f>
        <v>2546</v>
      </c>
      <c r="G5" s="9">
        <f t="shared" ref="G5:G6" si="4">F5/10.764</f>
        <v>236.52917131178003</v>
      </c>
      <c r="H5" s="2">
        <v>12</v>
      </c>
      <c r="I5" s="2">
        <v>2000</v>
      </c>
      <c r="J5" s="2">
        <v>2022</v>
      </c>
      <c r="K5" s="2">
        <f t="shared" ref="K5:K6" si="5">J5-I5</f>
        <v>22</v>
      </c>
      <c r="L5" s="2">
        <v>60</v>
      </c>
      <c r="M5" s="3">
        <v>0.1</v>
      </c>
      <c r="N5" s="5">
        <f t="shared" ref="N5:N6" si="6">(1-M5)/L5</f>
        <v>1.5000000000000001E-2</v>
      </c>
      <c r="O5" s="6">
        <v>1300</v>
      </c>
      <c r="P5" s="6">
        <f t="shared" ref="P5:P6" si="7">O5*F5</f>
        <v>3309800</v>
      </c>
      <c r="Q5" s="6">
        <f t="shared" si="0"/>
        <v>1092234.0000000002</v>
      </c>
      <c r="R5" s="6">
        <f t="shared" si="1"/>
        <v>2217566</v>
      </c>
      <c r="S5" s="10">
        <v>0</v>
      </c>
      <c r="T5" s="6">
        <f t="shared" si="2"/>
        <v>2217566</v>
      </c>
      <c r="V5" s="19">
        <v>237</v>
      </c>
      <c r="W5" s="19" t="s">
        <v>32</v>
      </c>
    </row>
    <row r="6" spans="2:23" ht="30" x14ac:dyDescent="0.25">
      <c r="B6" s="2">
        <v>3</v>
      </c>
      <c r="C6" s="18"/>
      <c r="D6" s="16" t="s">
        <v>27</v>
      </c>
      <c r="E6" s="16" t="s">
        <v>23</v>
      </c>
      <c r="F6" s="9">
        <f t="shared" si="3"/>
        <v>2546</v>
      </c>
      <c r="G6" s="9">
        <f t="shared" si="4"/>
        <v>236.52917131178003</v>
      </c>
      <c r="H6" s="2">
        <v>12</v>
      </c>
      <c r="I6" s="2">
        <v>2000</v>
      </c>
      <c r="J6" s="2">
        <v>2022</v>
      </c>
      <c r="K6" s="2">
        <f t="shared" si="5"/>
        <v>22</v>
      </c>
      <c r="L6" s="2">
        <v>60</v>
      </c>
      <c r="M6" s="3">
        <v>0.1</v>
      </c>
      <c r="N6" s="5">
        <f t="shared" si="6"/>
        <v>1.5000000000000001E-2</v>
      </c>
      <c r="O6" s="6">
        <v>1300</v>
      </c>
      <c r="P6" s="6">
        <f t="shared" si="7"/>
        <v>3309800</v>
      </c>
      <c r="Q6" s="6">
        <f t="shared" si="0"/>
        <v>1092234.0000000002</v>
      </c>
      <c r="R6" s="6">
        <f t="shared" si="1"/>
        <v>2217566</v>
      </c>
      <c r="S6" s="10">
        <v>0</v>
      </c>
      <c r="T6" s="6">
        <f t="shared" si="2"/>
        <v>2217566</v>
      </c>
      <c r="U6" s="11"/>
      <c r="V6" s="1"/>
      <c r="W6" s="1" t="s">
        <v>33</v>
      </c>
    </row>
    <row r="7" spans="2:23" x14ac:dyDescent="0.25">
      <c r="B7" s="24" t="s">
        <v>6</v>
      </c>
      <c r="C7" s="24"/>
      <c r="D7" s="24"/>
      <c r="E7" s="24"/>
      <c r="F7" s="15">
        <f>SUM(F4:F6)</f>
        <v>7638</v>
      </c>
      <c r="G7" s="15">
        <f>SUM(G4:G6)</f>
        <v>709.5875139353401</v>
      </c>
      <c r="H7" s="26"/>
      <c r="I7" s="27"/>
      <c r="J7" s="27"/>
      <c r="K7" s="27"/>
      <c r="L7" s="27"/>
      <c r="M7" s="27"/>
      <c r="N7" s="27"/>
      <c r="O7" s="28"/>
      <c r="P7" s="7">
        <f>SUM(P4:P6)</f>
        <v>9420200</v>
      </c>
      <c r="Q7" s="7"/>
      <c r="R7" s="7">
        <f>SUM(R4:R6)</f>
        <v>6311534</v>
      </c>
      <c r="S7" s="7"/>
      <c r="T7" s="7">
        <f>SUM(T4:T6)</f>
        <v>6311534</v>
      </c>
    </row>
    <row r="8" spans="2:23" x14ac:dyDescent="0.25">
      <c r="B8" s="25" t="s">
        <v>21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8"/>
      <c r="V8" s="4"/>
      <c r="W8" s="4"/>
    </row>
    <row r="9" spans="2:23" x14ac:dyDescent="0.25">
      <c r="B9" s="22" t="s">
        <v>13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V9">
        <f>F7*800</f>
        <v>6110400</v>
      </c>
    </row>
    <row r="10" spans="2:23" x14ac:dyDescent="0.25">
      <c r="B10" s="29" t="s">
        <v>29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</row>
    <row r="11" spans="2:23" x14ac:dyDescent="0.25">
      <c r="B11" s="22" t="s">
        <v>16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5" spans="2:23" x14ac:dyDescent="0.25">
      <c r="H15">
        <f>F7*1100</f>
        <v>8401800</v>
      </c>
    </row>
    <row r="17" spans="10:17" ht="15" customHeight="1" x14ac:dyDescent="0.25">
      <c r="M17">
        <f>F4*1100</f>
        <v>2800600</v>
      </c>
    </row>
    <row r="18" spans="10:17" x14ac:dyDescent="0.25">
      <c r="J18">
        <f>G5*0.6</f>
        <v>141.917502787068</v>
      </c>
    </row>
    <row r="21" spans="10:17" x14ac:dyDescent="0.25">
      <c r="Q21">
        <f>1200*F4</f>
        <v>3055200</v>
      </c>
    </row>
  </sheetData>
  <mergeCells count="7">
    <mergeCell ref="B11:T11"/>
    <mergeCell ref="B2:T2"/>
    <mergeCell ref="B7:E7"/>
    <mergeCell ref="B9:T9"/>
    <mergeCell ref="B8:T8"/>
    <mergeCell ref="H7:O7"/>
    <mergeCell ref="B10:T10"/>
  </mergeCells>
  <pageMargins left="0.31496062992125984" right="0.31496062992125984" top="0.31496062992125984" bottom="0.3149606299212598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trainee4</dc:creator>
  <cp:lastModifiedBy>Rajani Gupta</cp:lastModifiedBy>
  <cp:lastPrinted>2022-01-07T08:12:53Z</cp:lastPrinted>
  <dcterms:created xsi:type="dcterms:W3CDTF">2021-09-16T11:33:35Z</dcterms:created>
  <dcterms:modified xsi:type="dcterms:W3CDTF">2022-12-22T09:39:39Z</dcterms:modified>
</cp:coreProperties>
</file>